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N:\13 水質試験月報・年報\○ 水質月報\令和4年度\"/>
    </mc:Choice>
  </mc:AlternateContent>
  <bookViews>
    <workbookView xWindow="1410" yWindow="2775" windowWidth="9570" windowHeight="8955" tabRatio="593"/>
  </bookViews>
  <sheets>
    <sheet name="南八幡" sheetId="36" r:id="rId1"/>
    <sheet name="印旛沼" sheetId="58" r:id="rId2"/>
    <sheet name="郡本" sheetId="55" r:id="rId3"/>
    <sheet name="佐倉" sheetId="53" r:id="rId4"/>
    <sheet name="袖ケ浦" sheetId="54" r:id="rId5"/>
    <sheet name="皿木" sheetId="56" r:id="rId6"/>
    <sheet name="人見" sheetId="57" r:id="rId7"/>
    <sheet name="空港南部・横芝給水場" sheetId="39" r:id="rId8"/>
    <sheet name="排水・汚泥処理" sheetId="28" r:id="rId9"/>
    <sheet name="汚泥分析結果" sheetId="30" r:id="rId10"/>
    <sheet name="浄水薬品" sheetId="29" r:id="rId11"/>
  </sheets>
  <definedNames>
    <definedName name="_xlnm.Print_Area" localSheetId="1">印旛沼!$A$1:$AO$421</definedName>
    <definedName name="_xlnm.Print_Area" localSheetId="7">空港南部・横芝給水場!$A$1:$I$408</definedName>
    <definedName name="_xlnm.Print_Area" localSheetId="10">浄水薬品!$A$1:$F$44,浄水薬品!$G$1:$V$33</definedName>
    <definedName name="_xlnm.Print_Area" localSheetId="8">排水・汚泥処理!$A$1:$I$45</definedName>
    <definedName name="_xlnm.Print_Titles" localSheetId="1">印旛沼!$1:$3</definedName>
    <definedName name="_xlnm.Print_Titles" localSheetId="7">空港南部・横芝給水場!$1:$3</definedName>
    <definedName name="_xlnm.Print_Titles" localSheetId="2">郡本!$1:$3</definedName>
    <definedName name="_xlnm.Print_Titles" localSheetId="3">佐倉!$1:$3</definedName>
    <definedName name="_xlnm.Print_Titles" localSheetId="5">皿木!$1:$3</definedName>
    <definedName name="_xlnm.Print_Titles" localSheetId="6">人見!$1:$3</definedName>
    <definedName name="_xlnm.Print_Titles" localSheetId="4">袖ケ浦!$1:$3</definedName>
    <definedName name="_xlnm.Print_Titles" localSheetId="0">南八幡!$1:$3</definedName>
  </definedNames>
  <calcPr calcId="162913"/>
</workbook>
</file>

<file path=xl/calcChain.xml><?xml version="1.0" encoding="utf-8"?>
<calcChain xmlns="http://schemas.openxmlformats.org/spreadsheetml/2006/main">
  <c r="E378" i="56" l="1"/>
  <c r="AF381" i="58" l="1"/>
  <c r="AG381" i="58"/>
  <c r="AF378" i="58"/>
  <c r="AG378" i="58"/>
  <c r="C367" i="39" l="1"/>
  <c r="C366" i="39"/>
  <c r="C365" i="39"/>
  <c r="C364" i="39"/>
  <c r="C363" i="39"/>
  <c r="C362" i="39"/>
  <c r="C361" i="39"/>
  <c r="C360" i="39"/>
  <c r="C359" i="39"/>
  <c r="C358" i="39"/>
  <c r="C357" i="39"/>
  <c r="C356" i="39"/>
  <c r="C355" i="39"/>
  <c r="C354" i="39"/>
  <c r="C353" i="39"/>
  <c r="C352" i="39"/>
  <c r="C351" i="39"/>
  <c r="C350" i="39"/>
  <c r="C349" i="39"/>
  <c r="C348" i="39"/>
  <c r="C347" i="39"/>
  <c r="C346" i="39"/>
  <c r="C345" i="39"/>
  <c r="C344" i="39"/>
  <c r="C343" i="39"/>
  <c r="C342" i="39"/>
  <c r="C341" i="39"/>
  <c r="C340" i="39"/>
  <c r="P378" i="36" l="1"/>
  <c r="T378" i="57" l="1"/>
  <c r="O378" i="57"/>
  <c r="O379" i="57"/>
  <c r="AC380" i="58" l="1"/>
  <c r="AC379" i="58"/>
  <c r="AC378" i="58"/>
  <c r="AB380" i="58"/>
  <c r="AA380" i="58"/>
  <c r="AB379" i="58"/>
  <c r="AA379" i="58"/>
  <c r="AB378" i="58"/>
  <c r="AA378" i="58"/>
  <c r="Y378" i="58"/>
  <c r="Y379" i="58"/>
  <c r="Y380" i="58"/>
  <c r="X380" i="58"/>
  <c r="W380" i="58"/>
  <c r="X379" i="58"/>
  <c r="W379" i="58"/>
  <c r="X378" i="58"/>
  <c r="W378" i="58"/>
  <c r="V380" i="58"/>
  <c r="U380" i="58"/>
  <c r="V379" i="58"/>
  <c r="U379" i="58"/>
  <c r="V378" i="58"/>
  <c r="U378" i="58"/>
  <c r="S378" i="58"/>
  <c r="S379" i="58"/>
  <c r="S380" i="58"/>
  <c r="Q378" i="58"/>
  <c r="Q379" i="58"/>
  <c r="Q380" i="58"/>
  <c r="N380" i="58"/>
  <c r="M380" i="58"/>
  <c r="N379" i="58"/>
  <c r="M379" i="58"/>
  <c r="N378" i="58"/>
  <c r="M378" i="58"/>
  <c r="C336" i="39" l="1"/>
  <c r="C335" i="39"/>
  <c r="C334" i="39"/>
  <c r="C333" i="39"/>
  <c r="C332" i="39"/>
  <c r="C331" i="39"/>
  <c r="C330" i="39"/>
  <c r="C329" i="39"/>
  <c r="C328" i="39"/>
  <c r="C327" i="39"/>
  <c r="C326" i="39"/>
  <c r="C325" i="39"/>
  <c r="C324" i="39"/>
  <c r="C323" i="39"/>
  <c r="C322" i="39"/>
  <c r="C321" i="39"/>
  <c r="C320" i="39"/>
  <c r="C319" i="39"/>
  <c r="C318" i="39"/>
  <c r="C317" i="39"/>
  <c r="C316" i="39"/>
  <c r="C315" i="39"/>
  <c r="C314" i="39"/>
  <c r="C313" i="39"/>
  <c r="C312" i="39"/>
  <c r="C311" i="39"/>
  <c r="C310" i="39"/>
  <c r="C309" i="39"/>
  <c r="C308" i="39"/>
  <c r="C307" i="39"/>
  <c r="C306" i="39"/>
  <c r="AG349" i="58" l="1"/>
  <c r="AF349" i="58"/>
  <c r="AG346" i="58"/>
  <c r="AF346" i="58"/>
  <c r="AC348" i="58"/>
  <c r="AB348" i="58"/>
  <c r="AA348" i="58"/>
  <c r="AC347" i="58"/>
  <c r="AB347" i="58"/>
  <c r="AA347" i="58"/>
  <c r="AC346" i="58"/>
  <c r="AB346" i="58"/>
  <c r="AA346" i="58"/>
  <c r="Y348" i="58"/>
  <c r="Y347" i="58"/>
  <c r="Y346" i="58"/>
  <c r="X348" i="58"/>
  <c r="W348" i="58"/>
  <c r="V348" i="58"/>
  <c r="U348" i="58"/>
  <c r="X347" i="58"/>
  <c r="W347" i="58"/>
  <c r="V347" i="58"/>
  <c r="U347" i="58"/>
  <c r="X346" i="58"/>
  <c r="W346" i="58"/>
  <c r="V346" i="58"/>
  <c r="U346" i="58"/>
  <c r="S348" i="58"/>
  <c r="S347" i="58"/>
  <c r="S346" i="58"/>
  <c r="Q348" i="58"/>
  <c r="Q347" i="58"/>
  <c r="Q346" i="58"/>
  <c r="N348" i="58"/>
  <c r="M348" i="58"/>
  <c r="N347" i="58"/>
  <c r="M347" i="58"/>
  <c r="N346" i="58"/>
  <c r="M346" i="58"/>
  <c r="E347" i="36"/>
  <c r="AC313" i="58" l="1"/>
  <c r="AC312" i="58"/>
  <c r="AC311" i="58"/>
  <c r="AB313" i="58"/>
  <c r="AA313" i="58"/>
  <c r="AB312" i="58"/>
  <c r="AA312" i="58"/>
  <c r="AB311" i="58"/>
  <c r="AA311" i="58"/>
  <c r="Y311" i="58"/>
  <c r="Y312" i="58"/>
  <c r="Y313" i="58"/>
  <c r="X313" i="58"/>
  <c r="W313" i="58"/>
  <c r="X312" i="58"/>
  <c r="W312" i="58"/>
  <c r="X311" i="58"/>
  <c r="W311" i="58"/>
  <c r="V313" i="58"/>
  <c r="U313" i="58"/>
  <c r="V312" i="58"/>
  <c r="U312" i="58"/>
  <c r="V311" i="58"/>
  <c r="U311" i="58"/>
  <c r="S311" i="58"/>
  <c r="S312" i="58"/>
  <c r="S313" i="58"/>
  <c r="Q311" i="58"/>
  <c r="Q312" i="58"/>
  <c r="Q313" i="58"/>
  <c r="R311" i="58"/>
  <c r="R312" i="58"/>
  <c r="R313" i="58"/>
  <c r="N313" i="58"/>
  <c r="M313" i="58"/>
  <c r="N312" i="58"/>
  <c r="M312" i="58"/>
  <c r="N311" i="58"/>
  <c r="M311" i="58"/>
  <c r="AF314" i="58" l="1"/>
  <c r="AG314" i="58"/>
  <c r="AF311" i="58"/>
  <c r="AG311" i="58"/>
  <c r="C302" i="39" l="1"/>
  <c r="C301" i="39"/>
  <c r="C300" i="39"/>
  <c r="C299" i="39"/>
  <c r="C298" i="39"/>
  <c r="C297" i="39"/>
  <c r="C296" i="39"/>
  <c r="C295" i="39"/>
  <c r="C294" i="39"/>
  <c r="C293" i="39"/>
  <c r="C292" i="39"/>
  <c r="C291" i="39"/>
  <c r="C290" i="39"/>
  <c r="C289" i="39"/>
  <c r="C288" i="39"/>
  <c r="C287" i="39"/>
  <c r="C286" i="39"/>
  <c r="C285" i="39"/>
  <c r="C284" i="39"/>
  <c r="C283" i="39"/>
  <c r="C282" i="39"/>
  <c r="C281" i="39"/>
  <c r="C280" i="39"/>
  <c r="C279" i="39"/>
  <c r="C278" i="39"/>
  <c r="C277" i="39"/>
  <c r="C276" i="39"/>
  <c r="C275" i="39"/>
  <c r="C274" i="39"/>
  <c r="C273" i="39"/>
  <c r="C272" i="39"/>
  <c r="AG279" i="58" l="1"/>
  <c r="AF279" i="58"/>
  <c r="D271" i="39"/>
  <c r="AF276" i="58"/>
  <c r="AG276" i="58"/>
  <c r="C268" i="39" l="1"/>
  <c r="C267" i="39"/>
  <c r="C266" i="39"/>
  <c r="C265" i="39"/>
  <c r="C264" i="39"/>
  <c r="C263" i="39"/>
  <c r="C262" i="39"/>
  <c r="C261" i="39"/>
  <c r="C260" i="39"/>
  <c r="C259" i="39"/>
  <c r="C258" i="39"/>
  <c r="C257" i="39"/>
  <c r="C256" i="39"/>
  <c r="C255" i="39"/>
  <c r="C254" i="39"/>
  <c r="C253" i="39"/>
  <c r="C252" i="39"/>
  <c r="C251" i="39"/>
  <c r="C250" i="39"/>
  <c r="C249" i="39"/>
  <c r="C248" i="39"/>
  <c r="C247" i="39"/>
  <c r="C246" i="39"/>
  <c r="C245" i="39"/>
  <c r="C244" i="39"/>
  <c r="C243" i="39"/>
  <c r="C242" i="39"/>
  <c r="C241" i="39"/>
  <c r="C240" i="39"/>
  <c r="C239" i="39"/>
  <c r="Q276" i="53" l="1"/>
  <c r="AC278" i="58" l="1"/>
  <c r="AB278" i="58"/>
  <c r="AA278" i="58"/>
  <c r="AC277" i="58"/>
  <c r="AB277" i="58"/>
  <c r="AA277" i="58"/>
  <c r="AC276" i="58"/>
  <c r="AB276" i="58"/>
  <c r="AA276" i="58"/>
  <c r="Y278" i="58"/>
  <c r="Y277" i="58"/>
  <c r="Y276" i="58"/>
  <c r="X278" i="58"/>
  <c r="W278" i="58"/>
  <c r="X277" i="58"/>
  <c r="W277" i="58"/>
  <c r="X276" i="58"/>
  <c r="W276" i="58"/>
  <c r="U276" i="58"/>
  <c r="V278" i="58"/>
  <c r="U278" i="58"/>
  <c r="V277" i="58"/>
  <c r="U277" i="58"/>
  <c r="V276" i="58"/>
  <c r="S276" i="58"/>
  <c r="S277" i="58"/>
  <c r="S278" i="58"/>
  <c r="Q276" i="58"/>
  <c r="Q277" i="58"/>
  <c r="Q278" i="58"/>
  <c r="N278" i="58"/>
  <c r="M278" i="58"/>
  <c r="N277" i="58"/>
  <c r="M277" i="58"/>
  <c r="N276" i="58"/>
  <c r="M276" i="58"/>
  <c r="AF245" i="58" l="1"/>
  <c r="AG245" i="58"/>
  <c r="AF242" i="58"/>
  <c r="AG242" i="58"/>
  <c r="C235" i="39"/>
  <c r="C234" i="39"/>
  <c r="C233" i="39"/>
  <c r="C232" i="39"/>
  <c r="C231" i="39"/>
  <c r="C230" i="39"/>
  <c r="C229" i="39"/>
  <c r="C228" i="39"/>
  <c r="C227" i="39"/>
  <c r="C226" i="39"/>
  <c r="C225" i="39"/>
  <c r="C224" i="39"/>
  <c r="C223" i="39"/>
  <c r="C222" i="39"/>
  <c r="C221" i="39"/>
  <c r="C220" i="39"/>
  <c r="C219" i="39"/>
  <c r="C218" i="39"/>
  <c r="C217" i="39"/>
  <c r="C216" i="39"/>
  <c r="C215" i="39"/>
  <c r="C214" i="39"/>
  <c r="C213" i="39"/>
  <c r="C212" i="39"/>
  <c r="C211" i="39"/>
  <c r="C210" i="39"/>
  <c r="C209" i="39"/>
  <c r="C208" i="39"/>
  <c r="C207" i="39"/>
  <c r="C206" i="39"/>
  <c r="C205" i="39"/>
  <c r="R242" i="54" l="1"/>
  <c r="U210" i="53" l="1"/>
  <c r="AE244" i="58" l="1"/>
  <c r="AD244" i="58"/>
  <c r="AC244" i="58"/>
  <c r="AB244" i="58"/>
  <c r="AA244" i="58"/>
  <c r="Z244" i="58"/>
  <c r="Y244" i="58"/>
  <c r="X244" i="58"/>
  <c r="W244" i="58"/>
  <c r="V244" i="58"/>
  <c r="U244" i="58"/>
  <c r="T244" i="58"/>
  <c r="S244" i="58"/>
  <c r="R244" i="58"/>
  <c r="Q244" i="58"/>
  <c r="P244" i="58"/>
  <c r="O244" i="58"/>
  <c r="N244" i="58"/>
  <c r="M244" i="58"/>
  <c r="L244" i="58"/>
  <c r="K244" i="58"/>
  <c r="J244" i="58"/>
  <c r="I244" i="58"/>
  <c r="H244" i="58"/>
  <c r="G244" i="58"/>
  <c r="F244" i="58"/>
  <c r="AE243" i="58"/>
  <c r="AD243" i="58"/>
  <c r="AC243" i="58"/>
  <c r="AB243" i="58"/>
  <c r="AA243" i="58"/>
  <c r="Z243" i="58"/>
  <c r="Y243" i="58"/>
  <c r="X243" i="58"/>
  <c r="W243" i="58"/>
  <c r="V243" i="58"/>
  <c r="U243" i="58"/>
  <c r="T243" i="58"/>
  <c r="S243" i="58"/>
  <c r="R243" i="58"/>
  <c r="Q243" i="58"/>
  <c r="P243" i="58"/>
  <c r="O243" i="58"/>
  <c r="N243" i="58"/>
  <c r="M243" i="58"/>
  <c r="L243" i="58"/>
  <c r="K243" i="58"/>
  <c r="J243" i="58"/>
  <c r="I243" i="58"/>
  <c r="H243" i="58"/>
  <c r="G243" i="58"/>
  <c r="F243" i="58"/>
  <c r="AE242" i="58"/>
  <c r="AD242" i="58"/>
  <c r="AC242" i="58"/>
  <c r="AB242" i="58"/>
  <c r="AA242" i="58"/>
  <c r="Z242" i="58"/>
  <c r="Y242" i="58"/>
  <c r="X242" i="58"/>
  <c r="W242" i="58"/>
  <c r="V242" i="58"/>
  <c r="U242" i="58"/>
  <c r="T242" i="58"/>
  <c r="S242" i="58"/>
  <c r="R242" i="58"/>
  <c r="Q242" i="58"/>
  <c r="P242" i="58"/>
  <c r="O242" i="58"/>
  <c r="N242" i="58"/>
  <c r="M242" i="58"/>
  <c r="L242" i="58"/>
  <c r="K242" i="58"/>
  <c r="J242" i="58"/>
  <c r="I242" i="58"/>
  <c r="H242" i="58"/>
  <c r="G242" i="58"/>
  <c r="F242" i="58"/>
  <c r="M242" i="57" l="1"/>
  <c r="N242" i="57"/>
  <c r="M243" i="57"/>
  <c r="N243" i="57"/>
  <c r="M244" i="57"/>
  <c r="N244" i="57"/>
  <c r="T207" i="53" l="1"/>
  <c r="AF210" i="58" l="1"/>
  <c r="AG210" i="58"/>
  <c r="AF207" i="58"/>
  <c r="AG207" i="58"/>
  <c r="C173" i="39"/>
  <c r="C174" i="39"/>
  <c r="C175" i="39"/>
  <c r="C176" i="39"/>
  <c r="C177" i="39"/>
  <c r="C178" i="39"/>
  <c r="C179" i="39"/>
  <c r="C180" i="39"/>
  <c r="C181" i="39"/>
  <c r="C182" i="39"/>
  <c r="C183" i="39"/>
  <c r="C184" i="39"/>
  <c r="C185" i="39"/>
  <c r="C186" i="39"/>
  <c r="C187" i="39"/>
  <c r="C188" i="39"/>
  <c r="C189" i="39"/>
  <c r="C190" i="39"/>
  <c r="C191" i="39"/>
  <c r="C192" i="39"/>
  <c r="C193" i="39"/>
  <c r="C194" i="39"/>
  <c r="C195" i="39"/>
  <c r="C196" i="39"/>
  <c r="C197" i="39"/>
  <c r="C198" i="39"/>
  <c r="C199" i="39"/>
  <c r="C200" i="39"/>
  <c r="C201" i="39"/>
  <c r="C172" i="39"/>
  <c r="Q207" i="55" l="1"/>
  <c r="AC209" i="58" l="1"/>
  <c r="AC208" i="58"/>
  <c r="AC207" i="58"/>
  <c r="AB209" i="58"/>
  <c r="AA209" i="58"/>
  <c r="AB208" i="58"/>
  <c r="AA208" i="58"/>
  <c r="AB207" i="58"/>
  <c r="AA207" i="58"/>
  <c r="Z209" i="58"/>
  <c r="Y209" i="58"/>
  <c r="Z208" i="58"/>
  <c r="Y208" i="58"/>
  <c r="Z207" i="58"/>
  <c r="Y207" i="58"/>
  <c r="X209" i="58"/>
  <c r="W209" i="58"/>
  <c r="X208" i="58"/>
  <c r="W208" i="58"/>
  <c r="X207" i="58"/>
  <c r="W207" i="58"/>
  <c r="V209" i="58"/>
  <c r="U209" i="58"/>
  <c r="V208" i="58"/>
  <c r="U208" i="58"/>
  <c r="V207" i="58"/>
  <c r="U207" i="58"/>
  <c r="T209" i="58"/>
  <c r="S209" i="58"/>
  <c r="T208" i="58"/>
  <c r="S208" i="58"/>
  <c r="T207" i="58"/>
  <c r="S207" i="58"/>
  <c r="Q207" i="58"/>
  <c r="Q208" i="58"/>
  <c r="Q209" i="58"/>
  <c r="N209" i="58"/>
  <c r="M209" i="58"/>
  <c r="N208" i="58"/>
  <c r="M208" i="58"/>
  <c r="N207" i="58"/>
  <c r="M207" i="58"/>
  <c r="AF176" i="58" l="1"/>
  <c r="AG176" i="58"/>
  <c r="AF173" i="58"/>
  <c r="AG173" i="58"/>
  <c r="C139" i="39" l="1"/>
  <c r="C140" i="39"/>
  <c r="C141" i="39"/>
  <c r="C142" i="39"/>
  <c r="C143" i="39"/>
  <c r="C144" i="39"/>
  <c r="C145" i="39"/>
  <c r="C146" i="39"/>
  <c r="C147" i="39"/>
  <c r="C148" i="39"/>
  <c r="C149" i="39"/>
  <c r="C150" i="39"/>
  <c r="C151" i="39"/>
  <c r="C152" i="39"/>
  <c r="C153" i="39"/>
  <c r="C154" i="39"/>
  <c r="C155" i="39"/>
  <c r="C156" i="39"/>
  <c r="C157" i="39"/>
  <c r="C158" i="39"/>
  <c r="C159" i="39"/>
  <c r="C160" i="39"/>
  <c r="C161" i="39"/>
  <c r="C162" i="39"/>
  <c r="C163" i="39"/>
  <c r="C164" i="39"/>
  <c r="C165" i="39"/>
  <c r="C166" i="39"/>
  <c r="C167" i="39"/>
  <c r="C168" i="39"/>
  <c r="C138" i="39"/>
  <c r="E173" i="54" l="1"/>
  <c r="F173" i="54"/>
  <c r="G173" i="54"/>
  <c r="H173" i="54"/>
  <c r="I173" i="54"/>
  <c r="J173" i="54"/>
  <c r="K173" i="54"/>
  <c r="L173" i="54"/>
  <c r="F174" i="54"/>
  <c r="G174" i="54"/>
  <c r="H174" i="54"/>
  <c r="I174" i="54"/>
  <c r="J174" i="54"/>
  <c r="K174" i="54"/>
  <c r="L174" i="54"/>
  <c r="F175" i="54"/>
  <c r="G175" i="54"/>
  <c r="H175" i="54"/>
  <c r="I175" i="54"/>
  <c r="J175" i="54"/>
  <c r="K175" i="54"/>
  <c r="L175" i="54"/>
  <c r="AE175" i="58" l="1"/>
  <c r="AD175" i="58"/>
  <c r="AC175" i="58"/>
  <c r="AB175" i="58"/>
  <c r="AA175" i="58"/>
  <c r="Z175" i="58"/>
  <c r="Y175" i="58"/>
  <c r="X175" i="58"/>
  <c r="W175" i="58"/>
  <c r="V175" i="58"/>
  <c r="U175" i="58"/>
  <c r="T175" i="58"/>
  <c r="S175" i="58"/>
  <c r="R175" i="58"/>
  <c r="Q175" i="58"/>
  <c r="P175" i="58"/>
  <c r="O175" i="58"/>
  <c r="N175" i="58"/>
  <c r="M175" i="58"/>
  <c r="L175" i="58"/>
  <c r="K175" i="58"/>
  <c r="J175" i="58"/>
  <c r="I175" i="58"/>
  <c r="H175" i="58"/>
  <c r="G175" i="58"/>
  <c r="F175" i="58"/>
  <c r="AE174" i="58"/>
  <c r="AD174" i="58"/>
  <c r="AC174" i="58"/>
  <c r="AB174" i="58"/>
  <c r="AA174" i="58"/>
  <c r="Z174" i="58"/>
  <c r="Y174" i="58"/>
  <c r="X174" i="58"/>
  <c r="W174" i="58"/>
  <c r="V174" i="58"/>
  <c r="U174" i="58"/>
  <c r="T174" i="58"/>
  <c r="S174" i="58"/>
  <c r="R174" i="58"/>
  <c r="Q174" i="58"/>
  <c r="P174" i="58"/>
  <c r="O174" i="58"/>
  <c r="N174" i="58"/>
  <c r="M174" i="58"/>
  <c r="L174" i="58"/>
  <c r="K174" i="58"/>
  <c r="J174" i="58"/>
  <c r="I174" i="58"/>
  <c r="H174" i="58"/>
  <c r="G174" i="58"/>
  <c r="F174" i="58"/>
  <c r="AE173" i="58"/>
  <c r="AD173" i="58"/>
  <c r="AC173" i="58"/>
  <c r="AB173" i="58"/>
  <c r="AA173" i="58"/>
  <c r="Z173" i="58"/>
  <c r="Y173" i="58"/>
  <c r="X173" i="58"/>
  <c r="W173" i="58"/>
  <c r="V173" i="58"/>
  <c r="U173" i="58"/>
  <c r="T173" i="58"/>
  <c r="S173" i="58"/>
  <c r="R173" i="58"/>
  <c r="Q173" i="58"/>
  <c r="P173" i="58"/>
  <c r="O173" i="58"/>
  <c r="N173" i="58"/>
  <c r="M173" i="58"/>
  <c r="L173" i="58"/>
  <c r="K173" i="58"/>
  <c r="J173" i="58"/>
  <c r="I173" i="58"/>
  <c r="H173" i="58"/>
  <c r="G173" i="58"/>
  <c r="F173" i="58"/>
  <c r="C134" i="39" l="1"/>
  <c r="C133" i="39"/>
  <c r="C132" i="39"/>
  <c r="C131" i="39"/>
  <c r="C130" i="39"/>
  <c r="C129" i="39"/>
  <c r="C128" i="39"/>
  <c r="C127" i="39"/>
  <c r="C126" i="39"/>
  <c r="C125" i="39"/>
  <c r="C124" i="39"/>
  <c r="C123" i="39"/>
  <c r="C122" i="39"/>
  <c r="C121" i="39"/>
  <c r="C120" i="39"/>
  <c r="C119" i="39"/>
  <c r="C118" i="39"/>
  <c r="C117" i="39"/>
  <c r="C116" i="39"/>
  <c r="C115" i="39"/>
  <c r="C114" i="39"/>
  <c r="C113" i="39"/>
  <c r="C112" i="39"/>
  <c r="C111" i="39"/>
  <c r="C110" i="39"/>
  <c r="C109" i="39"/>
  <c r="C108" i="39"/>
  <c r="C107" i="39"/>
  <c r="C106" i="39"/>
  <c r="C105" i="39"/>
  <c r="C104" i="39"/>
  <c r="AF141" i="58" l="1"/>
  <c r="AG141" i="58"/>
  <c r="AF138" i="58"/>
  <c r="AG138" i="58"/>
  <c r="AC140" i="58"/>
  <c r="AC139" i="58"/>
  <c r="AC138" i="58"/>
  <c r="AB140" i="58"/>
  <c r="AA140" i="58"/>
  <c r="AB139" i="58"/>
  <c r="AA139" i="58"/>
  <c r="AB138" i="58"/>
  <c r="AA138" i="58"/>
  <c r="Y138" i="58"/>
  <c r="Y139" i="58"/>
  <c r="Y140" i="58"/>
  <c r="X140" i="58"/>
  <c r="W140" i="58"/>
  <c r="X139" i="58"/>
  <c r="W139" i="58"/>
  <c r="X138" i="58"/>
  <c r="W138" i="58"/>
  <c r="V140" i="58"/>
  <c r="U140" i="58"/>
  <c r="V139" i="58"/>
  <c r="U139" i="58"/>
  <c r="V138" i="58"/>
  <c r="U138" i="58"/>
  <c r="S138" i="58"/>
  <c r="S139" i="58"/>
  <c r="S140" i="58"/>
  <c r="Q140" i="58"/>
  <c r="Q139" i="58"/>
  <c r="Q138" i="58"/>
  <c r="N140" i="58"/>
  <c r="M140" i="58"/>
  <c r="N139" i="58"/>
  <c r="M139" i="58"/>
  <c r="N138" i="58"/>
  <c r="M138" i="58"/>
  <c r="T103" i="54" l="1"/>
  <c r="S103" i="54"/>
  <c r="AG106" i="58" l="1"/>
  <c r="AH106" i="58"/>
  <c r="AH103" i="58"/>
  <c r="AG103" i="58"/>
  <c r="AF106" i="58"/>
  <c r="AF103" i="58"/>
  <c r="AC103" i="58"/>
  <c r="AC105" i="58" l="1"/>
  <c r="AC104" i="58"/>
  <c r="AB105" i="58"/>
  <c r="AA105" i="58"/>
  <c r="AB104" i="58"/>
  <c r="AA104" i="58"/>
  <c r="AB103" i="58"/>
  <c r="AA103" i="58"/>
  <c r="Y105" i="58"/>
  <c r="Y104" i="58"/>
  <c r="Y103" i="58"/>
  <c r="X105" i="58"/>
  <c r="W105" i="58"/>
  <c r="X104" i="58"/>
  <c r="W104" i="58"/>
  <c r="X103" i="58"/>
  <c r="W103" i="58"/>
  <c r="V105" i="58"/>
  <c r="U105" i="58"/>
  <c r="V104" i="58"/>
  <c r="U104" i="58"/>
  <c r="V103" i="58"/>
  <c r="U103" i="58"/>
  <c r="S103" i="58"/>
  <c r="S104" i="58"/>
  <c r="S105" i="58"/>
  <c r="Q105" i="58"/>
  <c r="Q104" i="58"/>
  <c r="Q103" i="58"/>
  <c r="N105" i="58"/>
  <c r="M105" i="58"/>
  <c r="N104" i="58"/>
  <c r="M104" i="58"/>
  <c r="N103" i="58"/>
  <c r="M103" i="58"/>
  <c r="R103" i="58"/>
  <c r="R104" i="58"/>
  <c r="R105" i="58"/>
  <c r="C72" i="39"/>
  <c r="C73" i="39"/>
  <c r="C74" i="39"/>
  <c r="C75" i="39"/>
  <c r="C76" i="39"/>
  <c r="C77" i="39"/>
  <c r="C78" i="39"/>
  <c r="C79" i="39"/>
  <c r="C80" i="39"/>
  <c r="C81" i="39"/>
  <c r="C82" i="39"/>
  <c r="C83" i="39"/>
  <c r="C84" i="39"/>
  <c r="C85" i="39"/>
  <c r="C86" i="39"/>
  <c r="C87" i="39"/>
  <c r="C88" i="39"/>
  <c r="C89" i="39"/>
  <c r="C90" i="39"/>
  <c r="C91" i="39"/>
  <c r="C92" i="39"/>
  <c r="C93" i="39"/>
  <c r="C94" i="39"/>
  <c r="C95" i="39"/>
  <c r="C96" i="39"/>
  <c r="C97" i="39"/>
  <c r="C98" i="39"/>
  <c r="C99" i="39"/>
  <c r="C100" i="39"/>
  <c r="C71" i="39"/>
  <c r="I404" i="39" l="1"/>
  <c r="H404" i="39"/>
  <c r="G404" i="39"/>
  <c r="F404" i="39"/>
  <c r="E404" i="39"/>
  <c r="D404" i="39"/>
  <c r="I403" i="39"/>
  <c r="H403" i="39"/>
  <c r="G403" i="39"/>
  <c r="F403" i="39"/>
  <c r="E403" i="39"/>
  <c r="D403" i="39"/>
  <c r="I402" i="39"/>
  <c r="H402" i="39"/>
  <c r="G402" i="39"/>
  <c r="F402" i="39"/>
  <c r="E402" i="39"/>
  <c r="D402" i="39"/>
  <c r="I370" i="39"/>
  <c r="H370" i="39"/>
  <c r="G370" i="39"/>
  <c r="F370" i="39"/>
  <c r="E370" i="39"/>
  <c r="D370" i="39"/>
  <c r="I369" i="39"/>
  <c r="H369" i="39"/>
  <c r="G369" i="39"/>
  <c r="F369" i="39"/>
  <c r="E369" i="39"/>
  <c r="D369" i="39"/>
  <c r="I368" i="39"/>
  <c r="H368" i="39"/>
  <c r="G368" i="39"/>
  <c r="F368" i="39"/>
  <c r="E368" i="39"/>
  <c r="D368" i="39"/>
  <c r="I339" i="39"/>
  <c r="H339" i="39"/>
  <c r="G339" i="39"/>
  <c r="F339" i="39"/>
  <c r="E339" i="39"/>
  <c r="D339" i="39"/>
  <c r="I338" i="39"/>
  <c r="H338" i="39"/>
  <c r="G338" i="39"/>
  <c r="F338" i="39"/>
  <c r="E338" i="39"/>
  <c r="D338" i="39"/>
  <c r="I337" i="39"/>
  <c r="H337" i="39"/>
  <c r="G337" i="39"/>
  <c r="F337" i="39"/>
  <c r="E337" i="39"/>
  <c r="D337" i="39"/>
  <c r="I305" i="39"/>
  <c r="H305" i="39"/>
  <c r="G305" i="39"/>
  <c r="F305" i="39"/>
  <c r="E305" i="39"/>
  <c r="D305" i="39"/>
  <c r="I304" i="39"/>
  <c r="H304" i="39"/>
  <c r="G304" i="39"/>
  <c r="F304" i="39"/>
  <c r="E304" i="39"/>
  <c r="D304" i="39"/>
  <c r="I303" i="39"/>
  <c r="H303" i="39"/>
  <c r="G303" i="39"/>
  <c r="F303" i="39"/>
  <c r="E303" i="39"/>
  <c r="D303" i="39"/>
  <c r="I238" i="39"/>
  <c r="H238" i="39"/>
  <c r="G238" i="39"/>
  <c r="F238" i="39"/>
  <c r="E238" i="39"/>
  <c r="D238" i="39"/>
  <c r="I237" i="39"/>
  <c r="H237" i="39"/>
  <c r="G237" i="39"/>
  <c r="F237" i="39"/>
  <c r="E237" i="39"/>
  <c r="D237" i="39"/>
  <c r="I236" i="39"/>
  <c r="H236" i="39"/>
  <c r="G236" i="39"/>
  <c r="F236" i="39"/>
  <c r="E236" i="39"/>
  <c r="D236" i="39"/>
  <c r="I171" i="39"/>
  <c r="H171" i="39"/>
  <c r="G171" i="39"/>
  <c r="F171" i="39"/>
  <c r="E171" i="39"/>
  <c r="D171" i="39"/>
  <c r="I170" i="39"/>
  <c r="H170" i="39"/>
  <c r="G170" i="39"/>
  <c r="F170" i="39"/>
  <c r="E170" i="39"/>
  <c r="D170" i="39"/>
  <c r="I169" i="39"/>
  <c r="H169" i="39"/>
  <c r="G169" i="39"/>
  <c r="F169" i="39"/>
  <c r="E169" i="39"/>
  <c r="D169" i="39"/>
  <c r="I137" i="39"/>
  <c r="H137" i="39"/>
  <c r="G137" i="39"/>
  <c r="F137" i="39"/>
  <c r="E137" i="39"/>
  <c r="D137" i="39"/>
  <c r="I136" i="39"/>
  <c r="H136" i="39"/>
  <c r="G136" i="39"/>
  <c r="F136" i="39"/>
  <c r="E136" i="39"/>
  <c r="D136" i="39"/>
  <c r="I135" i="39"/>
  <c r="H135" i="39"/>
  <c r="G135" i="39"/>
  <c r="F135" i="39"/>
  <c r="E135" i="39"/>
  <c r="D135" i="39"/>
  <c r="I70" i="39"/>
  <c r="H70" i="39"/>
  <c r="G70" i="39"/>
  <c r="F70" i="39"/>
  <c r="E70" i="39"/>
  <c r="D70" i="39"/>
  <c r="I69" i="39"/>
  <c r="H69" i="39"/>
  <c r="G69" i="39"/>
  <c r="F69" i="39"/>
  <c r="E69" i="39"/>
  <c r="D69" i="39"/>
  <c r="I68" i="39"/>
  <c r="H68" i="39"/>
  <c r="G68" i="39"/>
  <c r="F68" i="39"/>
  <c r="E68" i="39"/>
  <c r="D68" i="39"/>
  <c r="AC71" i="58"/>
  <c r="AB71" i="58"/>
  <c r="AA71" i="58"/>
  <c r="Z71" i="58"/>
  <c r="Y71" i="58"/>
  <c r="X71" i="58"/>
  <c r="W71" i="58"/>
  <c r="V71" i="58"/>
  <c r="U71" i="58"/>
  <c r="T71" i="58"/>
  <c r="S71" i="58"/>
  <c r="R71" i="58"/>
  <c r="Q71" i="58"/>
  <c r="AC70" i="58"/>
  <c r="AB70" i="58"/>
  <c r="AA70" i="58"/>
  <c r="Z70" i="58"/>
  <c r="Y70" i="58"/>
  <c r="X70" i="58"/>
  <c r="W70" i="58"/>
  <c r="V70" i="58"/>
  <c r="U70" i="58"/>
  <c r="T70" i="58"/>
  <c r="S70" i="58"/>
  <c r="R70" i="58"/>
  <c r="Q70" i="58"/>
  <c r="AC69" i="58"/>
  <c r="AB69" i="58"/>
  <c r="AA69" i="58"/>
  <c r="Z69" i="58"/>
  <c r="Y69" i="58"/>
  <c r="X69" i="58"/>
  <c r="W69" i="58"/>
  <c r="V69" i="58"/>
  <c r="U69" i="58"/>
  <c r="T69" i="58"/>
  <c r="S69" i="58"/>
  <c r="R69" i="58"/>
  <c r="Q69" i="58"/>
  <c r="S72" i="56" l="1"/>
  <c r="S69" i="56"/>
  <c r="R72" i="56"/>
  <c r="R69" i="56"/>
  <c r="AG72" i="58" l="1"/>
  <c r="AF72" i="58"/>
  <c r="AF69" i="58"/>
  <c r="AG69" i="58"/>
  <c r="C67" i="39" l="1"/>
  <c r="C66" i="39"/>
  <c r="C65" i="39"/>
  <c r="C64" i="39"/>
  <c r="C63" i="39"/>
  <c r="C62" i="39"/>
  <c r="C61" i="39"/>
  <c r="C60" i="39"/>
  <c r="C59" i="39"/>
  <c r="C58" i="39"/>
  <c r="C57" i="39"/>
  <c r="C56" i="39"/>
  <c r="C55" i="39"/>
  <c r="C54" i="39"/>
  <c r="C53" i="39"/>
  <c r="C52" i="39"/>
  <c r="C51" i="39"/>
  <c r="C50" i="39"/>
  <c r="C49" i="39"/>
  <c r="C48" i="39"/>
  <c r="C47" i="39"/>
  <c r="C46" i="39"/>
  <c r="C45" i="39"/>
  <c r="C44" i="39"/>
  <c r="C43" i="39"/>
  <c r="C42" i="39"/>
  <c r="C41" i="39"/>
  <c r="C40" i="39"/>
  <c r="C39" i="39"/>
  <c r="C38" i="39"/>
  <c r="C37" i="39"/>
  <c r="N69" i="56" l="1"/>
  <c r="N70" i="56"/>
  <c r="N71" i="56"/>
  <c r="R69" i="36" l="1"/>
  <c r="I271" i="39" l="1"/>
  <c r="H271" i="39"/>
  <c r="G271" i="39"/>
  <c r="F271" i="39"/>
  <c r="E271" i="39"/>
  <c r="I270" i="39"/>
  <c r="H270" i="39"/>
  <c r="G270" i="39"/>
  <c r="F270" i="39"/>
  <c r="E270" i="39"/>
  <c r="D270" i="39"/>
  <c r="I269" i="39"/>
  <c r="H269" i="39"/>
  <c r="G269" i="39"/>
  <c r="F269" i="39"/>
  <c r="E269" i="39"/>
  <c r="D269" i="39"/>
  <c r="I204" i="39"/>
  <c r="H204" i="39"/>
  <c r="G204" i="39"/>
  <c r="F204" i="39"/>
  <c r="E204" i="39"/>
  <c r="D204" i="39"/>
  <c r="I203" i="39"/>
  <c r="H203" i="39"/>
  <c r="G203" i="39"/>
  <c r="F203" i="39"/>
  <c r="E203" i="39"/>
  <c r="D203" i="39"/>
  <c r="I202" i="39"/>
  <c r="H202" i="39"/>
  <c r="G202" i="39"/>
  <c r="F202" i="39"/>
  <c r="E202" i="39"/>
  <c r="D202" i="39"/>
  <c r="I103" i="39"/>
  <c r="H103" i="39"/>
  <c r="G103" i="39"/>
  <c r="F103" i="39"/>
  <c r="E103" i="39"/>
  <c r="D103" i="39"/>
  <c r="I102" i="39"/>
  <c r="H102" i="39"/>
  <c r="G102" i="39"/>
  <c r="F102" i="39"/>
  <c r="E102" i="39"/>
  <c r="D102" i="39"/>
  <c r="I101" i="39"/>
  <c r="H101" i="39"/>
  <c r="G101" i="39"/>
  <c r="F101" i="39"/>
  <c r="E101" i="39"/>
  <c r="D101" i="39"/>
  <c r="E69" i="36"/>
  <c r="F69" i="36"/>
  <c r="G69" i="36"/>
  <c r="H69" i="36"/>
  <c r="I69" i="36"/>
  <c r="J69" i="36"/>
  <c r="K69" i="36"/>
  <c r="L69" i="36"/>
  <c r="M69" i="36"/>
  <c r="N69" i="36"/>
  <c r="O69" i="36"/>
  <c r="P69" i="36"/>
  <c r="Q69" i="36"/>
  <c r="S69" i="36"/>
  <c r="T69" i="36"/>
  <c r="U69" i="36"/>
  <c r="E70" i="36"/>
  <c r="F70" i="36"/>
  <c r="G70" i="36"/>
  <c r="H70" i="36"/>
  <c r="I70" i="36"/>
  <c r="J70" i="36"/>
  <c r="K70" i="36"/>
  <c r="L70" i="36"/>
  <c r="M70" i="36"/>
  <c r="N70" i="36"/>
  <c r="O70" i="36"/>
  <c r="P70" i="36"/>
  <c r="Q70" i="36"/>
  <c r="R70" i="36"/>
  <c r="S70" i="36"/>
  <c r="U70" i="36"/>
  <c r="F71" i="36"/>
  <c r="G71" i="36"/>
  <c r="H71" i="36"/>
  <c r="I71" i="36"/>
  <c r="J71" i="36"/>
  <c r="K71" i="36"/>
  <c r="L71" i="36"/>
  <c r="M71" i="36"/>
  <c r="N71" i="36"/>
  <c r="O71" i="36"/>
  <c r="P71" i="36"/>
  <c r="Q71" i="36"/>
  <c r="R71" i="36"/>
  <c r="S71" i="36"/>
  <c r="U71" i="36"/>
  <c r="D406" i="39" l="1"/>
  <c r="C33" i="39"/>
  <c r="C32" i="39"/>
  <c r="C31" i="39"/>
  <c r="C30" i="39"/>
  <c r="C29" i="39"/>
  <c r="C28" i="39"/>
  <c r="C27" i="39"/>
  <c r="C26" i="39"/>
  <c r="C25" i="39"/>
  <c r="C24" i="39"/>
  <c r="C23" i="39"/>
  <c r="C22" i="39"/>
  <c r="C21" i="39"/>
  <c r="C20" i="39"/>
  <c r="C19" i="39"/>
  <c r="C18" i="39"/>
  <c r="C17" i="39"/>
  <c r="C16" i="39"/>
  <c r="C15" i="39"/>
  <c r="C14" i="39"/>
  <c r="C13" i="39"/>
  <c r="C12" i="39"/>
  <c r="C11" i="39"/>
  <c r="C10" i="39"/>
  <c r="C9" i="39"/>
  <c r="C8" i="39"/>
  <c r="C7" i="39"/>
  <c r="C6" i="39"/>
  <c r="C5" i="39"/>
  <c r="C4" i="39"/>
  <c r="AF34" i="58" l="1"/>
  <c r="AG34" i="58"/>
  <c r="AF37" i="58"/>
  <c r="AG37" i="58"/>
  <c r="AC36" i="58" l="1"/>
  <c r="AC35" i="58"/>
  <c r="AC34" i="58"/>
  <c r="AD34" i="58"/>
  <c r="AD35" i="58"/>
  <c r="AD36" i="58"/>
  <c r="AD69" i="58"/>
  <c r="AD70" i="58"/>
  <c r="AD71" i="58"/>
  <c r="AD103" i="58"/>
  <c r="AD104" i="58"/>
  <c r="AD105" i="58"/>
  <c r="AD138" i="58"/>
  <c r="AD139" i="58"/>
  <c r="AD140" i="58"/>
  <c r="AD207" i="58"/>
  <c r="AD208" i="58"/>
  <c r="AD209" i="58"/>
  <c r="AD276" i="58"/>
  <c r="AD277" i="58"/>
  <c r="AD278" i="58"/>
  <c r="AD311" i="58"/>
  <c r="AD312" i="58"/>
  <c r="AD313" i="58"/>
  <c r="AD346" i="58"/>
  <c r="AD347" i="58"/>
  <c r="AD348" i="58"/>
  <c r="AD378" i="58"/>
  <c r="AD379" i="58"/>
  <c r="AD380" i="58"/>
  <c r="AD413" i="58"/>
  <c r="AD414" i="58"/>
  <c r="AD415" i="58"/>
  <c r="Y34" i="58"/>
  <c r="Y35" i="58"/>
  <c r="Y36" i="58"/>
  <c r="Q34" i="58"/>
  <c r="Q35" i="58"/>
  <c r="Q36" i="58"/>
  <c r="R36" i="58"/>
  <c r="E34" i="58"/>
  <c r="F34" i="58"/>
  <c r="G34" i="58"/>
  <c r="H34" i="58"/>
  <c r="I34" i="58"/>
  <c r="J34" i="58"/>
  <c r="K34" i="58"/>
  <c r="L34" i="58"/>
  <c r="M34" i="58"/>
  <c r="N34" i="58"/>
  <c r="O34" i="58"/>
  <c r="P34" i="58"/>
  <c r="R34" i="58"/>
  <c r="S34" i="58"/>
  <c r="T34" i="58"/>
  <c r="U34" i="58"/>
  <c r="V34" i="58"/>
  <c r="W34" i="58"/>
  <c r="X34" i="58"/>
  <c r="Z34" i="58"/>
  <c r="AA34" i="58"/>
  <c r="AB34" i="58"/>
  <c r="AE34" i="58"/>
  <c r="AH34" i="58" l="1"/>
  <c r="AH37" i="58"/>
  <c r="AH69" i="58"/>
  <c r="AH72" i="58"/>
  <c r="AH138" i="58"/>
  <c r="AH141" i="58"/>
  <c r="AH173" i="58"/>
  <c r="AH176" i="58"/>
  <c r="AH207" i="58"/>
  <c r="AH210" i="58"/>
  <c r="AH242" i="58"/>
  <c r="AH245" i="58"/>
  <c r="AH276" i="58"/>
  <c r="AH279" i="58"/>
  <c r="AH311" i="58"/>
  <c r="AH314" i="58"/>
  <c r="AH346" i="58"/>
  <c r="AH349" i="58"/>
  <c r="AH378" i="58"/>
  <c r="AH381" i="58"/>
  <c r="AH413" i="58"/>
  <c r="AH416" i="58"/>
  <c r="AB36" i="58" l="1"/>
  <c r="AA36" i="58"/>
  <c r="AB35" i="58"/>
  <c r="AA35" i="58"/>
  <c r="X36" i="58"/>
  <c r="W36" i="58"/>
  <c r="X35" i="58"/>
  <c r="W35" i="58"/>
  <c r="V36" i="58"/>
  <c r="U36" i="58"/>
  <c r="V35" i="58"/>
  <c r="U35" i="58"/>
  <c r="T36" i="58"/>
  <c r="S36" i="58"/>
  <c r="T35" i="58"/>
  <c r="S35" i="58"/>
  <c r="N71" i="58"/>
  <c r="M71" i="58"/>
  <c r="N70" i="58"/>
  <c r="M70" i="58"/>
  <c r="N69" i="58"/>
  <c r="M69" i="58"/>
  <c r="M35" i="58"/>
  <c r="N35" i="58"/>
  <c r="M36" i="58"/>
  <c r="N36" i="58"/>
  <c r="AE35" i="58"/>
  <c r="AE36" i="58"/>
  <c r="AE69" i="58"/>
  <c r="AE70" i="58"/>
  <c r="AE71" i="58"/>
  <c r="AE103" i="58"/>
  <c r="AE104" i="58"/>
  <c r="AE105" i="58"/>
  <c r="AE138" i="58"/>
  <c r="AE139" i="58"/>
  <c r="AE140" i="58"/>
  <c r="AE207" i="58"/>
  <c r="AE208" i="58"/>
  <c r="AE209" i="58"/>
  <c r="AE276" i="58"/>
  <c r="AE277" i="58"/>
  <c r="AE278" i="58"/>
  <c r="AE311" i="58"/>
  <c r="AE312" i="58"/>
  <c r="AE313" i="58"/>
  <c r="AE346" i="58"/>
  <c r="AE347" i="58"/>
  <c r="AE348" i="58"/>
  <c r="AE378" i="58"/>
  <c r="AE379" i="58"/>
  <c r="AE380" i="58"/>
  <c r="AE413" i="58"/>
  <c r="AE414" i="58"/>
  <c r="AE415" i="58"/>
  <c r="E416" i="58"/>
  <c r="Z415" i="58"/>
  <c r="T415" i="58"/>
  <c r="R415" i="58"/>
  <c r="P415" i="58"/>
  <c r="O415" i="58"/>
  <c r="L415" i="58"/>
  <c r="K415" i="58"/>
  <c r="J415" i="58"/>
  <c r="I415" i="58"/>
  <c r="H415" i="58"/>
  <c r="G415" i="58"/>
  <c r="F415" i="58"/>
  <c r="Z414" i="58"/>
  <c r="T414" i="58"/>
  <c r="R414" i="58"/>
  <c r="P414" i="58"/>
  <c r="O414" i="58"/>
  <c r="L414" i="58"/>
  <c r="K414" i="58"/>
  <c r="J414" i="58"/>
  <c r="I414" i="58"/>
  <c r="H414" i="58"/>
  <c r="G414" i="58"/>
  <c r="F414" i="58"/>
  <c r="E414" i="58"/>
  <c r="Z413" i="58"/>
  <c r="T413" i="58"/>
  <c r="R413" i="58"/>
  <c r="P413" i="58"/>
  <c r="O413" i="58"/>
  <c r="L413" i="58"/>
  <c r="K413" i="58"/>
  <c r="J413" i="58"/>
  <c r="I413" i="58"/>
  <c r="H413" i="58"/>
  <c r="G413" i="58"/>
  <c r="F413" i="58"/>
  <c r="E413" i="58"/>
  <c r="C412" i="58"/>
  <c r="C411" i="58"/>
  <c r="C410" i="58"/>
  <c r="C409" i="58"/>
  <c r="C408" i="58"/>
  <c r="C407" i="58"/>
  <c r="C406" i="58"/>
  <c r="C405" i="58"/>
  <c r="C404" i="58"/>
  <c r="C403" i="58"/>
  <c r="C402" i="58"/>
  <c r="C401" i="58"/>
  <c r="C400" i="58"/>
  <c r="C399" i="58"/>
  <c r="C398" i="58"/>
  <c r="C397" i="58"/>
  <c r="C396" i="58"/>
  <c r="C395" i="58"/>
  <c r="C394" i="58"/>
  <c r="C393" i="58"/>
  <c r="C392" i="58"/>
  <c r="C391" i="58"/>
  <c r="C390" i="58"/>
  <c r="C389" i="58"/>
  <c r="C388" i="58"/>
  <c r="C387" i="58"/>
  <c r="C386" i="58"/>
  <c r="C385" i="58"/>
  <c r="C384" i="58"/>
  <c r="C383" i="58"/>
  <c r="C382" i="58"/>
  <c r="E381" i="58"/>
  <c r="Z380" i="58"/>
  <c r="T380" i="58"/>
  <c r="R380" i="58"/>
  <c r="P380" i="58"/>
  <c r="O380" i="58"/>
  <c r="L380" i="58"/>
  <c r="K380" i="58"/>
  <c r="J380" i="58"/>
  <c r="I380" i="58"/>
  <c r="H380" i="58"/>
  <c r="G380" i="58"/>
  <c r="F380" i="58"/>
  <c r="Z379" i="58"/>
  <c r="T379" i="58"/>
  <c r="R379" i="58"/>
  <c r="P379" i="58"/>
  <c r="O379" i="58"/>
  <c r="L379" i="58"/>
  <c r="K379" i="58"/>
  <c r="J379" i="58"/>
  <c r="I379" i="58"/>
  <c r="H379" i="58"/>
  <c r="G379" i="58"/>
  <c r="F379" i="58"/>
  <c r="E379" i="58"/>
  <c r="Z378" i="58"/>
  <c r="T378" i="58"/>
  <c r="R378" i="58"/>
  <c r="P378" i="58"/>
  <c r="O378" i="58"/>
  <c r="L378" i="58"/>
  <c r="K378" i="58"/>
  <c r="J378" i="58"/>
  <c r="I378" i="58"/>
  <c r="H378" i="58"/>
  <c r="G378" i="58"/>
  <c r="F378" i="58"/>
  <c r="E378" i="58"/>
  <c r="C377" i="58"/>
  <c r="C376" i="58"/>
  <c r="C375" i="58"/>
  <c r="C374" i="58"/>
  <c r="C373" i="58"/>
  <c r="C372" i="58"/>
  <c r="C371" i="58"/>
  <c r="C370" i="58"/>
  <c r="C369" i="58"/>
  <c r="C368" i="58"/>
  <c r="C367" i="58"/>
  <c r="C366" i="58"/>
  <c r="C365" i="58"/>
  <c r="C364" i="58"/>
  <c r="C363" i="58"/>
  <c r="C362" i="58"/>
  <c r="C361" i="58"/>
  <c r="C360" i="58"/>
  <c r="C359" i="58"/>
  <c r="C358" i="58"/>
  <c r="C357" i="58"/>
  <c r="C356" i="58"/>
  <c r="C355" i="58"/>
  <c r="C354" i="58"/>
  <c r="C353" i="58"/>
  <c r="C352" i="58"/>
  <c r="C351" i="58"/>
  <c r="C350" i="58"/>
  <c r="E349" i="58"/>
  <c r="Z348" i="58"/>
  <c r="T348" i="58"/>
  <c r="R348" i="58"/>
  <c r="P348" i="58"/>
  <c r="O348" i="58"/>
  <c r="L348" i="58"/>
  <c r="K348" i="58"/>
  <c r="J348" i="58"/>
  <c r="I348" i="58"/>
  <c r="H348" i="58"/>
  <c r="G348" i="58"/>
  <c r="F348" i="58"/>
  <c r="Z347" i="58"/>
  <c r="T347" i="58"/>
  <c r="R347" i="58"/>
  <c r="P347" i="58"/>
  <c r="O347" i="58"/>
  <c r="L347" i="58"/>
  <c r="K347" i="58"/>
  <c r="J347" i="58"/>
  <c r="I347" i="58"/>
  <c r="H347" i="58"/>
  <c r="G347" i="58"/>
  <c r="F347" i="58"/>
  <c r="E347" i="58"/>
  <c r="Z346" i="58"/>
  <c r="T346" i="58"/>
  <c r="R346" i="58"/>
  <c r="P346" i="58"/>
  <c r="O346" i="58"/>
  <c r="L346" i="58"/>
  <c r="K346" i="58"/>
  <c r="J346" i="58"/>
  <c r="I346" i="58"/>
  <c r="H346" i="58"/>
  <c r="G346" i="58"/>
  <c r="F346" i="58"/>
  <c r="E346" i="58"/>
  <c r="C345" i="58"/>
  <c r="C344" i="58"/>
  <c r="C343" i="58"/>
  <c r="C342" i="58"/>
  <c r="C341" i="58"/>
  <c r="C340" i="58"/>
  <c r="C339" i="58"/>
  <c r="C338" i="58"/>
  <c r="C337" i="58"/>
  <c r="C336" i="58"/>
  <c r="C335" i="58"/>
  <c r="C334" i="58"/>
  <c r="C333" i="58"/>
  <c r="C332" i="58"/>
  <c r="C331" i="58"/>
  <c r="C330" i="58"/>
  <c r="C329" i="58"/>
  <c r="C328" i="58"/>
  <c r="C327" i="58"/>
  <c r="C326" i="58"/>
  <c r="C325" i="58"/>
  <c r="C324" i="58"/>
  <c r="C323" i="58"/>
  <c r="C322" i="58"/>
  <c r="C321" i="58"/>
  <c r="C320" i="58"/>
  <c r="C319" i="58"/>
  <c r="C318" i="58"/>
  <c r="C317" i="58"/>
  <c r="C316" i="58"/>
  <c r="C315" i="58"/>
  <c r="E314" i="58"/>
  <c r="Z313" i="58"/>
  <c r="T313" i="58"/>
  <c r="P313" i="58"/>
  <c r="O313" i="58"/>
  <c r="L313" i="58"/>
  <c r="K313" i="58"/>
  <c r="J313" i="58"/>
  <c r="I313" i="58"/>
  <c r="H313" i="58"/>
  <c r="G313" i="58"/>
  <c r="F313" i="58"/>
  <c r="Z312" i="58"/>
  <c r="T312" i="58"/>
  <c r="P312" i="58"/>
  <c r="O312" i="58"/>
  <c r="L312" i="58"/>
  <c r="K312" i="58"/>
  <c r="J312" i="58"/>
  <c r="I312" i="58"/>
  <c r="H312" i="58"/>
  <c r="G312" i="58"/>
  <c r="F312" i="58"/>
  <c r="E312" i="58"/>
  <c r="Z311" i="58"/>
  <c r="T311" i="58"/>
  <c r="P311" i="58"/>
  <c r="O311" i="58"/>
  <c r="L311" i="58"/>
  <c r="K311" i="58"/>
  <c r="J311" i="58"/>
  <c r="I311" i="58"/>
  <c r="H311" i="58"/>
  <c r="G311" i="58"/>
  <c r="F311" i="58"/>
  <c r="E311" i="58"/>
  <c r="C310" i="58"/>
  <c r="C309" i="58"/>
  <c r="C308" i="58"/>
  <c r="C307" i="58"/>
  <c r="C306" i="58"/>
  <c r="C305" i="58"/>
  <c r="C304" i="58"/>
  <c r="C303" i="58"/>
  <c r="C302" i="58"/>
  <c r="C301" i="58"/>
  <c r="C300" i="58"/>
  <c r="C299" i="58"/>
  <c r="C298" i="58"/>
  <c r="C297" i="58"/>
  <c r="C296" i="58"/>
  <c r="C295" i="58"/>
  <c r="C294" i="58"/>
  <c r="C293" i="58"/>
  <c r="C292" i="58"/>
  <c r="C291" i="58"/>
  <c r="C290" i="58"/>
  <c r="C289" i="58"/>
  <c r="C288" i="58"/>
  <c r="C287" i="58"/>
  <c r="C286" i="58"/>
  <c r="C285" i="58"/>
  <c r="C284" i="58"/>
  <c r="C283" i="58"/>
  <c r="C282" i="58"/>
  <c r="C281" i="58"/>
  <c r="C280" i="58"/>
  <c r="E279" i="58"/>
  <c r="Z278" i="58"/>
  <c r="T278" i="58"/>
  <c r="R278" i="58"/>
  <c r="P278" i="58"/>
  <c r="O278" i="58"/>
  <c r="L278" i="58"/>
  <c r="K278" i="58"/>
  <c r="J278" i="58"/>
  <c r="I278" i="58"/>
  <c r="H278" i="58"/>
  <c r="G278" i="58"/>
  <c r="F278" i="58"/>
  <c r="Z277" i="58"/>
  <c r="T277" i="58"/>
  <c r="R277" i="58"/>
  <c r="P277" i="58"/>
  <c r="O277" i="58"/>
  <c r="L277" i="58"/>
  <c r="K277" i="58"/>
  <c r="J277" i="58"/>
  <c r="I277" i="58"/>
  <c r="H277" i="58"/>
  <c r="G277" i="58"/>
  <c r="F277" i="58"/>
  <c r="Z276" i="58"/>
  <c r="T276" i="58"/>
  <c r="R276" i="58"/>
  <c r="P276" i="58"/>
  <c r="O276" i="58"/>
  <c r="L276" i="58"/>
  <c r="K276" i="58"/>
  <c r="J276" i="58"/>
  <c r="I276" i="58"/>
  <c r="H276" i="58"/>
  <c r="G276" i="58"/>
  <c r="F276" i="58"/>
  <c r="E276" i="58"/>
  <c r="C275" i="58"/>
  <c r="C274" i="58"/>
  <c r="C273" i="58"/>
  <c r="C272" i="58"/>
  <c r="C271" i="58"/>
  <c r="C270" i="58"/>
  <c r="C269" i="58"/>
  <c r="C268" i="58"/>
  <c r="C267" i="58"/>
  <c r="C266" i="58"/>
  <c r="C265" i="58"/>
  <c r="C264" i="58"/>
  <c r="C263" i="58"/>
  <c r="C262" i="58"/>
  <c r="C261" i="58"/>
  <c r="C260" i="58"/>
  <c r="C259" i="58"/>
  <c r="C258" i="58"/>
  <c r="C257" i="58"/>
  <c r="C256" i="58"/>
  <c r="C255" i="58"/>
  <c r="C254" i="58"/>
  <c r="C253" i="58"/>
  <c r="C252" i="58"/>
  <c r="C251" i="58"/>
  <c r="C250" i="58"/>
  <c r="C249" i="58"/>
  <c r="C248" i="58"/>
  <c r="C247" i="58"/>
  <c r="C246" i="58"/>
  <c r="E245" i="58"/>
  <c r="E243" i="58"/>
  <c r="E242" i="58"/>
  <c r="C241" i="58"/>
  <c r="C240" i="58"/>
  <c r="C239" i="58"/>
  <c r="C238" i="58"/>
  <c r="C237" i="58"/>
  <c r="C236" i="58"/>
  <c r="C235" i="58"/>
  <c r="C234" i="58"/>
  <c r="C233" i="58"/>
  <c r="C232" i="58"/>
  <c r="C231" i="58"/>
  <c r="C230" i="58"/>
  <c r="C229" i="58"/>
  <c r="C228" i="58"/>
  <c r="C227" i="58"/>
  <c r="C226" i="58"/>
  <c r="C225" i="58"/>
  <c r="C224" i="58"/>
  <c r="C223" i="58"/>
  <c r="C222" i="58"/>
  <c r="C221" i="58"/>
  <c r="C220" i="58"/>
  <c r="C219" i="58"/>
  <c r="C218" i="58"/>
  <c r="C217" i="58"/>
  <c r="C216" i="58"/>
  <c r="C215" i="58"/>
  <c r="C214" i="58"/>
  <c r="C213" i="58"/>
  <c r="C212" i="58"/>
  <c r="C211" i="58"/>
  <c r="E210" i="58"/>
  <c r="R209" i="58"/>
  <c r="P209" i="58"/>
  <c r="O209" i="58"/>
  <c r="L209" i="58"/>
  <c r="K209" i="58"/>
  <c r="J209" i="58"/>
  <c r="I209" i="58"/>
  <c r="H209" i="58"/>
  <c r="G209" i="58"/>
  <c r="F209" i="58"/>
  <c r="R208" i="58"/>
  <c r="P208" i="58"/>
  <c r="O208" i="58"/>
  <c r="L208" i="58"/>
  <c r="K208" i="58"/>
  <c r="J208" i="58"/>
  <c r="I208" i="58"/>
  <c r="H208" i="58"/>
  <c r="G208" i="58"/>
  <c r="F208" i="58"/>
  <c r="E208" i="58"/>
  <c r="R207" i="58"/>
  <c r="P207" i="58"/>
  <c r="O207" i="58"/>
  <c r="L207" i="58"/>
  <c r="K207" i="58"/>
  <c r="J207" i="58"/>
  <c r="I207" i="58"/>
  <c r="H207" i="58"/>
  <c r="G207" i="58"/>
  <c r="F207" i="58"/>
  <c r="E207" i="58"/>
  <c r="C206" i="58"/>
  <c r="C205" i="58"/>
  <c r="C204" i="58"/>
  <c r="C203" i="58"/>
  <c r="C202" i="58"/>
  <c r="C201" i="58"/>
  <c r="C200" i="58"/>
  <c r="C199" i="58"/>
  <c r="C198" i="58"/>
  <c r="C197" i="58"/>
  <c r="C196" i="58"/>
  <c r="C195" i="58"/>
  <c r="C194" i="58"/>
  <c r="C193" i="58"/>
  <c r="C192" i="58"/>
  <c r="C191" i="58"/>
  <c r="C190" i="58"/>
  <c r="C189" i="58"/>
  <c r="C188" i="58"/>
  <c r="C187" i="58"/>
  <c r="C186" i="58"/>
  <c r="C185" i="58"/>
  <c r="C184" i="58"/>
  <c r="C183" i="58"/>
  <c r="C182" i="58"/>
  <c r="C181" i="58"/>
  <c r="C180" i="58"/>
  <c r="C179" i="58"/>
  <c r="C178" i="58"/>
  <c r="C177" i="58"/>
  <c r="E176" i="58"/>
  <c r="E174" i="58"/>
  <c r="E173" i="58"/>
  <c r="C172" i="58"/>
  <c r="C171" i="58"/>
  <c r="C170" i="58"/>
  <c r="C169" i="58"/>
  <c r="C168" i="58"/>
  <c r="C167" i="58"/>
  <c r="C166" i="58"/>
  <c r="C165" i="58"/>
  <c r="C164" i="58"/>
  <c r="C163" i="58"/>
  <c r="C162" i="58"/>
  <c r="C161" i="58"/>
  <c r="C160" i="58"/>
  <c r="C159" i="58"/>
  <c r="C158" i="58"/>
  <c r="C157" i="58"/>
  <c r="C156" i="58"/>
  <c r="C155" i="58"/>
  <c r="C154" i="58"/>
  <c r="C153" i="58"/>
  <c r="C152" i="58"/>
  <c r="C151" i="58"/>
  <c r="C150" i="58"/>
  <c r="C149" i="58"/>
  <c r="C148" i="58"/>
  <c r="C147" i="58"/>
  <c r="C146" i="58"/>
  <c r="C145" i="58"/>
  <c r="C144" i="58"/>
  <c r="C143" i="58"/>
  <c r="C142" i="58"/>
  <c r="E141" i="58"/>
  <c r="Z140" i="58"/>
  <c r="T140" i="58"/>
  <c r="R140" i="58"/>
  <c r="P140" i="58"/>
  <c r="O140" i="58"/>
  <c r="L140" i="58"/>
  <c r="K140" i="58"/>
  <c r="J140" i="58"/>
  <c r="I140" i="58"/>
  <c r="H140" i="58"/>
  <c r="G140" i="58"/>
  <c r="F140" i="58"/>
  <c r="Z139" i="58"/>
  <c r="T139" i="58"/>
  <c r="R139" i="58"/>
  <c r="P139" i="58"/>
  <c r="O139" i="58"/>
  <c r="L139" i="58"/>
  <c r="K139" i="58"/>
  <c r="J139" i="58"/>
  <c r="I139" i="58"/>
  <c r="H139" i="58"/>
  <c r="G139" i="58"/>
  <c r="F139" i="58"/>
  <c r="E139" i="58"/>
  <c r="Z138" i="58"/>
  <c r="T138" i="58"/>
  <c r="R138" i="58"/>
  <c r="P138" i="58"/>
  <c r="O138" i="58"/>
  <c r="L138" i="58"/>
  <c r="K138" i="58"/>
  <c r="J138" i="58"/>
  <c r="I138" i="58"/>
  <c r="H138" i="58"/>
  <c r="G138" i="58"/>
  <c r="F138" i="58"/>
  <c r="E138" i="58"/>
  <c r="C137" i="58"/>
  <c r="C136" i="58"/>
  <c r="C135" i="58"/>
  <c r="C134" i="58"/>
  <c r="C133" i="58"/>
  <c r="C132" i="58"/>
  <c r="C131" i="58"/>
  <c r="C130" i="58"/>
  <c r="C129" i="58"/>
  <c r="C128" i="58"/>
  <c r="C127" i="58"/>
  <c r="C126" i="58"/>
  <c r="C125" i="58"/>
  <c r="C124" i="58"/>
  <c r="C123" i="58"/>
  <c r="C122" i="58"/>
  <c r="C121" i="58"/>
  <c r="C120" i="58"/>
  <c r="C119" i="58"/>
  <c r="C118" i="58"/>
  <c r="C117" i="58"/>
  <c r="C116" i="58"/>
  <c r="C115" i="58"/>
  <c r="C114" i="58"/>
  <c r="C113" i="58"/>
  <c r="C112" i="58"/>
  <c r="C111" i="58"/>
  <c r="C110" i="58"/>
  <c r="C109" i="58"/>
  <c r="C108" i="58"/>
  <c r="C107" i="58"/>
  <c r="E106" i="58"/>
  <c r="Z105" i="58"/>
  <c r="T105" i="58"/>
  <c r="P105" i="58"/>
  <c r="O105" i="58"/>
  <c r="L105" i="58"/>
  <c r="K105" i="58"/>
  <c r="J105" i="58"/>
  <c r="I105" i="58"/>
  <c r="H105" i="58"/>
  <c r="G105" i="58"/>
  <c r="F105" i="58"/>
  <c r="Z104" i="58"/>
  <c r="T104" i="58"/>
  <c r="P104" i="58"/>
  <c r="O104" i="58"/>
  <c r="L104" i="58"/>
  <c r="K104" i="58"/>
  <c r="J104" i="58"/>
  <c r="I104" i="58"/>
  <c r="H104" i="58"/>
  <c r="G104" i="58"/>
  <c r="F104" i="58"/>
  <c r="E104" i="58"/>
  <c r="Z103" i="58"/>
  <c r="T103" i="58"/>
  <c r="P103" i="58"/>
  <c r="O103" i="58"/>
  <c r="L103" i="58"/>
  <c r="K103" i="58"/>
  <c r="J103" i="58"/>
  <c r="I103" i="58"/>
  <c r="H103" i="58"/>
  <c r="G103" i="58"/>
  <c r="F103" i="58"/>
  <c r="E103" i="58"/>
  <c r="C102" i="58"/>
  <c r="C101" i="58"/>
  <c r="C100" i="58"/>
  <c r="C99" i="58"/>
  <c r="C98" i="58"/>
  <c r="C97" i="58"/>
  <c r="C96" i="58"/>
  <c r="C95" i="58"/>
  <c r="C94" i="58"/>
  <c r="C93" i="58"/>
  <c r="C92" i="58"/>
  <c r="C91" i="58"/>
  <c r="C90" i="58"/>
  <c r="C89" i="58"/>
  <c r="C88" i="58"/>
  <c r="C87" i="58"/>
  <c r="C86" i="58"/>
  <c r="C85" i="58"/>
  <c r="C84" i="58"/>
  <c r="C83" i="58"/>
  <c r="C82" i="58"/>
  <c r="C81" i="58"/>
  <c r="C80" i="58"/>
  <c r="C79" i="58"/>
  <c r="C78" i="58"/>
  <c r="C77" i="58"/>
  <c r="C76" i="58"/>
  <c r="C75" i="58"/>
  <c r="C74" i="58"/>
  <c r="C73" i="58"/>
  <c r="E72" i="58"/>
  <c r="P71" i="58"/>
  <c r="O71" i="58"/>
  <c r="L71" i="58"/>
  <c r="K71" i="58"/>
  <c r="J71" i="58"/>
  <c r="I71" i="58"/>
  <c r="H71" i="58"/>
  <c r="G71" i="58"/>
  <c r="F71" i="58"/>
  <c r="P70" i="58"/>
  <c r="O70" i="58"/>
  <c r="L70" i="58"/>
  <c r="K70" i="58"/>
  <c r="J70" i="58"/>
  <c r="I70" i="58"/>
  <c r="H70" i="58"/>
  <c r="G70" i="58"/>
  <c r="F70" i="58"/>
  <c r="E70" i="58"/>
  <c r="P69" i="58"/>
  <c r="O69" i="58"/>
  <c r="L69" i="58"/>
  <c r="K69" i="58"/>
  <c r="J69" i="58"/>
  <c r="I69" i="58"/>
  <c r="H69" i="58"/>
  <c r="G69" i="58"/>
  <c r="F69" i="58"/>
  <c r="E69" i="58"/>
  <c r="C68" i="58"/>
  <c r="C67" i="58"/>
  <c r="C66" i="58"/>
  <c r="C65" i="58"/>
  <c r="C64" i="58"/>
  <c r="C63" i="58"/>
  <c r="C62" i="58"/>
  <c r="C61" i="58"/>
  <c r="C60" i="58"/>
  <c r="C59" i="58"/>
  <c r="C58" i="58"/>
  <c r="C57" i="58"/>
  <c r="C56" i="58"/>
  <c r="C55" i="58"/>
  <c r="C54" i="58"/>
  <c r="C53" i="58"/>
  <c r="C52" i="58"/>
  <c r="C51" i="58"/>
  <c r="C50" i="58"/>
  <c r="C49" i="58"/>
  <c r="C48" i="58"/>
  <c r="C47" i="58"/>
  <c r="C46" i="58"/>
  <c r="C45" i="58"/>
  <c r="C44" i="58"/>
  <c r="C43" i="58"/>
  <c r="C42" i="58"/>
  <c r="C41" i="58"/>
  <c r="C40" i="58"/>
  <c r="C39" i="58"/>
  <c r="C38" i="58"/>
  <c r="E37" i="58"/>
  <c r="Z36" i="58"/>
  <c r="P36" i="58"/>
  <c r="O36" i="58"/>
  <c r="L36" i="58"/>
  <c r="K36" i="58"/>
  <c r="J36" i="58"/>
  <c r="I36" i="58"/>
  <c r="H36" i="58"/>
  <c r="G36" i="58"/>
  <c r="F36" i="58"/>
  <c r="Z35" i="58"/>
  <c r="R35" i="58"/>
  <c r="P35" i="58"/>
  <c r="O35" i="58"/>
  <c r="L35" i="58"/>
  <c r="K35" i="58"/>
  <c r="J35" i="58"/>
  <c r="I35" i="58"/>
  <c r="H35" i="58"/>
  <c r="G35" i="58"/>
  <c r="F35" i="58"/>
  <c r="C33" i="58"/>
  <c r="C32" i="58"/>
  <c r="C31" i="58"/>
  <c r="C30" i="58"/>
  <c r="C29" i="58"/>
  <c r="C28" i="58"/>
  <c r="C27" i="58"/>
  <c r="C26" i="58"/>
  <c r="C25" i="58"/>
  <c r="C24" i="58"/>
  <c r="C23" i="58"/>
  <c r="C22" i="58"/>
  <c r="C21" i="58"/>
  <c r="C20" i="58"/>
  <c r="C19" i="58"/>
  <c r="C18" i="58"/>
  <c r="C17" i="58"/>
  <c r="C16" i="58"/>
  <c r="C15" i="58"/>
  <c r="C14" i="58"/>
  <c r="C13" i="58"/>
  <c r="C12" i="58"/>
  <c r="C11" i="58"/>
  <c r="C10" i="58"/>
  <c r="C9" i="58"/>
  <c r="C8" i="58"/>
  <c r="C7" i="58"/>
  <c r="C6" i="58"/>
  <c r="C5" i="58"/>
  <c r="C4" i="58"/>
  <c r="T34" i="57"/>
  <c r="R34" i="56"/>
  <c r="S34" i="56"/>
  <c r="S416" i="56" l="1"/>
  <c r="S413" i="56"/>
  <c r="S381" i="56"/>
  <c r="S378" i="56"/>
  <c r="S349" i="56"/>
  <c r="S346" i="56"/>
  <c r="S314" i="56"/>
  <c r="S311" i="56"/>
  <c r="S279" i="56"/>
  <c r="S276" i="56"/>
  <c r="S245" i="56"/>
  <c r="S242" i="56"/>
  <c r="S210" i="56"/>
  <c r="S207" i="56"/>
  <c r="S176" i="56"/>
  <c r="S173" i="56"/>
  <c r="S141" i="56"/>
  <c r="S138" i="56"/>
  <c r="S106" i="56"/>
  <c r="S103" i="56"/>
  <c r="S37" i="56"/>
  <c r="T416" i="54" l="1"/>
  <c r="T413" i="54"/>
  <c r="T381" i="54"/>
  <c r="T378" i="54"/>
  <c r="T349" i="54"/>
  <c r="T346" i="54"/>
  <c r="T314" i="54"/>
  <c r="T311" i="54"/>
  <c r="T279" i="54"/>
  <c r="T276" i="54"/>
  <c r="T245" i="54"/>
  <c r="T242" i="54"/>
  <c r="T210" i="54"/>
  <c r="T207" i="54"/>
  <c r="T176" i="54"/>
  <c r="T173" i="54"/>
  <c r="T141" i="54"/>
  <c r="T138" i="54"/>
  <c r="T106" i="54"/>
  <c r="T72" i="54"/>
  <c r="T69" i="54"/>
  <c r="T37" i="54"/>
  <c r="T34" i="54"/>
  <c r="T416" i="55" l="1"/>
  <c r="T413" i="55"/>
  <c r="T381" i="55"/>
  <c r="T378" i="55"/>
  <c r="T349" i="55"/>
  <c r="T346" i="55"/>
  <c r="T314" i="55"/>
  <c r="T311" i="55"/>
  <c r="T279" i="55"/>
  <c r="T276" i="55"/>
  <c r="T245" i="55"/>
  <c r="T242" i="55"/>
  <c r="T210" i="55"/>
  <c r="T207" i="55"/>
  <c r="T176" i="55"/>
  <c r="T173" i="55"/>
  <c r="T141" i="55"/>
  <c r="T138" i="55"/>
  <c r="T106" i="55"/>
  <c r="T103" i="55"/>
  <c r="T72" i="55"/>
  <c r="T69" i="55"/>
  <c r="T37" i="55"/>
  <c r="T34" i="55"/>
  <c r="T415" i="53" l="1"/>
  <c r="T414" i="53"/>
  <c r="T413" i="53"/>
  <c r="T380" i="53"/>
  <c r="T379" i="53"/>
  <c r="T378" i="53"/>
  <c r="T348" i="53"/>
  <c r="T347" i="53"/>
  <c r="T346" i="53"/>
  <c r="T313" i="53"/>
  <c r="T312" i="53"/>
  <c r="T311" i="53"/>
  <c r="T278" i="53"/>
  <c r="T277" i="53"/>
  <c r="T276" i="53"/>
  <c r="T244" i="53"/>
  <c r="T243" i="53"/>
  <c r="T242" i="53"/>
  <c r="T209" i="53"/>
  <c r="T208" i="53"/>
  <c r="T175" i="53"/>
  <c r="T174" i="53"/>
  <c r="T173" i="53"/>
  <c r="T140" i="53"/>
  <c r="T139" i="53"/>
  <c r="T138" i="53"/>
  <c r="T105" i="53"/>
  <c r="T104" i="53"/>
  <c r="T103" i="53"/>
  <c r="T71" i="53"/>
  <c r="T70" i="53"/>
  <c r="T69" i="53"/>
  <c r="T36" i="53"/>
  <c r="T35" i="53"/>
  <c r="T34" i="53"/>
  <c r="T416" i="57" l="1"/>
  <c r="E416" i="57"/>
  <c r="S415" i="57"/>
  <c r="R415" i="57"/>
  <c r="Q415" i="57"/>
  <c r="P415" i="57"/>
  <c r="O415" i="57"/>
  <c r="N415" i="57"/>
  <c r="M415" i="57"/>
  <c r="L415" i="57"/>
  <c r="K415" i="57"/>
  <c r="J415" i="57"/>
  <c r="I415" i="57"/>
  <c r="H415" i="57"/>
  <c r="G415" i="57"/>
  <c r="F415" i="57"/>
  <c r="S414" i="57"/>
  <c r="R414" i="57"/>
  <c r="Q414" i="57"/>
  <c r="P414" i="57"/>
  <c r="O414" i="57"/>
  <c r="N414" i="57"/>
  <c r="M414" i="57"/>
  <c r="L414" i="57"/>
  <c r="K414" i="57"/>
  <c r="J414" i="57"/>
  <c r="I414" i="57"/>
  <c r="H414" i="57"/>
  <c r="G414" i="57"/>
  <c r="F414" i="57"/>
  <c r="T413" i="57"/>
  <c r="S413" i="57"/>
  <c r="R413" i="57"/>
  <c r="Q413" i="57"/>
  <c r="P413" i="57"/>
  <c r="O413" i="57"/>
  <c r="N413" i="57"/>
  <c r="M413" i="57"/>
  <c r="L413" i="57"/>
  <c r="K413" i="57"/>
  <c r="J413" i="57"/>
  <c r="I413" i="57"/>
  <c r="H413" i="57"/>
  <c r="G413" i="57"/>
  <c r="F413" i="57"/>
  <c r="E413" i="57"/>
  <c r="C412" i="57"/>
  <c r="C411" i="57"/>
  <c r="C410" i="57"/>
  <c r="C409" i="57"/>
  <c r="C408" i="57"/>
  <c r="C407" i="57"/>
  <c r="C406" i="57"/>
  <c r="C405" i="57"/>
  <c r="C404" i="57"/>
  <c r="C403" i="57"/>
  <c r="C402" i="57"/>
  <c r="C401" i="57"/>
  <c r="C400" i="57"/>
  <c r="C399" i="57"/>
  <c r="C398" i="57"/>
  <c r="C397" i="57"/>
  <c r="C396" i="57"/>
  <c r="C395" i="57"/>
  <c r="C394" i="57"/>
  <c r="C393" i="57"/>
  <c r="C392" i="57"/>
  <c r="C391" i="57"/>
  <c r="C390" i="57"/>
  <c r="C389" i="57"/>
  <c r="C388" i="57"/>
  <c r="C387" i="57"/>
  <c r="C386" i="57"/>
  <c r="C385" i="57"/>
  <c r="C384" i="57"/>
  <c r="C383" i="57"/>
  <c r="C382" i="57"/>
  <c r="T381" i="57"/>
  <c r="E381" i="57"/>
  <c r="S380" i="57"/>
  <c r="R380" i="57"/>
  <c r="Q380" i="57"/>
  <c r="P380" i="57"/>
  <c r="O380" i="57"/>
  <c r="N380" i="57"/>
  <c r="M380" i="57"/>
  <c r="L380" i="57"/>
  <c r="K380" i="57"/>
  <c r="J380" i="57"/>
  <c r="I380" i="57"/>
  <c r="H380" i="57"/>
  <c r="G380" i="57"/>
  <c r="F380" i="57"/>
  <c r="S379" i="57"/>
  <c r="R379" i="57"/>
  <c r="Q379" i="57"/>
  <c r="P379" i="57"/>
  <c r="N379" i="57"/>
  <c r="M379" i="57"/>
  <c r="L379" i="57"/>
  <c r="K379" i="57"/>
  <c r="J379" i="57"/>
  <c r="I379" i="57"/>
  <c r="H379" i="57"/>
  <c r="G379" i="57"/>
  <c r="F379" i="57"/>
  <c r="S378" i="57"/>
  <c r="R378" i="57"/>
  <c r="Q378" i="57"/>
  <c r="P378" i="57"/>
  <c r="N378" i="57"/>
  <c r="M378" i="57"/>
  <c r="L378" i="57"/>
  <c r="K378" i="57"/>
  <c r="J378" i="57"/>
  <c r="I378" i="57"/>
  <c r="H378" i="57"/>
  <c r="G378" i="57"/>
  <c r="F378" i="57"/>
  <c r="E378" i="57"/>
  <c r="C377" i="57"/>
  <c r="C376" i="57"/>
  <c r="C375" i="57"/>
  <c r="C374" i="57"/>
  <c r="C373" i="57"/>
  <c r="C372" i="57"/>
  <c r="C371" i="57"/>
  <c r="C370" i="57"/>
  <c r="C369" i="57"/>
  <c r="C368" i="57"/>
  <c r="C367" i="57"/>
  <c r="C366" i="57"/>
  <c r="C365" i="57"/>
  <c r="C364" i="57"/>
  <c r="C363" i="57"/>
  <c r="C362" i="57"/>
  <c r="C361" i="57"/>
  <c r="C360" i="57"/>
  <c r="C359" i="57"/>
  <c r="C358" i="57"/>
  <c r="C357" i="57"/>
  <c r="C356" i="57"/>
  <c r="C355" i="57"/>
  <c r="C354" i="57"/>
  <c r="C353" i="57"/>
  <c r="C352" i="57"/>
  <c r="C351" i="57"/>
  <c r="C350" i="57"/>
  <c r="T349" i="57"/>
  <c r="E349" i="57"/>
  <c r="S348" i="57"/>
  <c r="R348" i="57"/>
  <c r="Q348" i="57"/>
  <c r="P348" i="57"/>
  <c r="O348" i="57"/>
  <c r="N348" i="57"/>
  <c r="M348" i="57"/>
  <c r="L348" i="57"/>
  <c r="K348" i="57"/>
  <c r="J348" i="57"/>
  <c r="I348" i="57"/>
  <c r="H348" i="57"/>
  <c r="G348" i="57"/>
  <c r="F348" i="57"/>
  <c r="S347" i="57"/>
  <c r="R347" i="57"/>
  <c r="Q347" i="57"/>
  <c r="P347" i="57"/>
  <c r="O347" i="57"/>
  <c r="N347" i="57"/>
  <c r="M347" i="57"/>
  <c r="L347" i="57"/>
  <c r="K347" i="57"/>
  <c r="J347" i="57"/>
  <c r="I347" i="57"/>
  <c r="H347" i="57"/>
  <c r="G347" i="57"/>
  <c r="F347" i="57"/>
  <c r="T346" i="57"/>
  <c r="S346" i="57"/>
  <c r="R346" i="57"/>
  <c r="Q346" i="57"/>
  <c r="P346" i="57"/>
  <c r="O346" i="57"/>
  <c r="N346" i="57"/>
  <c r="M346" i="57"/>
  <c r="L346" i="57"/>
  <c r="K346" i="57"/>
  <c r="J346" i="57"/>
  <c r="I346" i="57"/>
  <c r="H346" i="57"/>
  <c r="G346" i="57"/>
  <c r="F346" i="57"/>
  <c r="E346" i="57"/>
  <c r="C345" i="57"/>
  <c r="C344" i="57"/>
  <c r="C343" i="57"/>
  <c r="C342" i="57"/>
  <c r="C341" i="57"/>
  <c r="C340" i="57"/>
  <c r="C339" i="57"/>
  <c r="C338" i="57"/>
  <c r="C337" i="57"/>
  <c r="C336" i="57"/>
  <c r="C335" i="57"/>
  <c r="C334" i="57"/>
  <c r="C333" i="57"/>
  <c r="C332" i="57"/>
  <c r="C331" i="57"/>
  <c r="C330" i="57"/>
  <c r="C329" i="57"/>
  <c r="C328" i="57"/>
  <c r="C327" i="57"/>
  <c r="C326" i="57"/>
  <c r="C325" i="57"/>
  <c r="C324" i="57"/>
  <c r="C323" i="57"/>
  <c r="C322" i="57"/>
  <c r="C321" i="57"/>
  <c r="C320" i="57"/>
  <c r="C319" i="57"/>
  <c r="C318" i="57"/>
  <c r="C317" i="57"/>
  <c r="C316" i="57"/>
  <c r="C315" i="57"/>
  <c r="T314" i="57"/>
  <c r="E314" i="57"/>
  <c r="S313" i="57"/>
  <c r="R313" i="57"/>
  <c r="Q313" i="57"/>
  <c r="P313" i="57"/>
  <c r="O313" i="57"/>
  <c r="N313" i="57"/>
  <c r="M313" i="57"/>
  <c r="L313" i="57"/>
  <c r="K313" i="57"/>
  <c r="J313" i="57"/>
  <c r="I313" i="57"/>
  <c r="H313" i="57"/>
  <c r="G313" i="57"/>
  <c r="F313" i="57"/>
  <c r="S312" i="57"/>
  <c r="R312" i="57"/>
  <c r="Q312" i="57"/>
  <c r="P312" i="57"/>
  <c r="O312" i="57"/>
  <c r="N312" i="57"/>
  <c r="M312" i="57"/>
  <c r="L312" i="57"/>
  <c r="K312" i="57"/>
  <c r="J312" i="57"/>
  <c r="I312" i="57"/>
  <c r="H312" i="57"/>
  <c r="G312" i="57"/>
  <c r="F312" i="57"/>
  <c r="T311" i="57"/>
  <c r="S311" i="57"/>
  <c r="R311" i="57"/>
  <c r="Q311" i="57"/>
  <c r="P311" i="57"/>
  <c r="O311" i="57"/>
  <c r="N311" i="57"/>
  <c r="M311" i="57"/>
  <c r="L311" i="57"/>
  <c r="K311" i="57"/>
  <c r="J311" i="57"/>
  <c r="I311" i="57"/>
  <c r="H311" i="57"/>
  <c r="G311" i="57"/>
  <c r="F311" i="57"/>
  <c r="E311" i="57"/>
  <c r="C310" i="57"/>
  <c r="C309" i="57"/>
  <c r="C308" i="57"/>
  <c r="C307" i="57"/>
  <c r="C306" i="57"/>
  <c r="C305" i="57"/>
  <c r="C304" i="57"/>
  <c r="C303" i="57"/>
  <c r="C302" i="57"/>
  <c r="C301" i="57"/>
  <c r="C300" i="57"/>
  <c r="C299" i="57"/>
  <c r="C298" i="57"/>
  <c r="C297" i="57"/>
  <c r="C296" i="57"/>
  <c r="C295" i="57"/>
  <c r="C294" i="57"/>
  <c r="C293" i="57"/>
  <c r="C292" i="57"/>
  <c r="C291" i="57"/>
  <c r="C290" i="57"/>
  <c r="C289" i="57"/>
  <c r="C288" i="57"/>
  <c r="C287" i="57"/>
  <c r="C286" i="57"/>
  <c r="C285" i="57"/>
  <c r="C284" i="57"/>
  <c r="C283" i="57"/>
  <c r="C282" i="57"/>
  <c r="C281" i="57"/>
  <c r="C280" i="57"/>
  <c r="T279" i="57"/>
  <c r="E279" i="57"/>
  <c r="S278" i="57"/>
  <c r="R278" i="57"/>
  <c r="Q278" i="57"/>
  <c r="P278" i="57"/>
  <c r="O278" i="57"/>
  <c r="N278" i="57"/>
  <c r="M278" i="57"/>
  <c r="L278" i="57"/>
  <c r="K278" i="57"/>
  <c r="J278" i="57"/>
  <c r="I278" i="57"/>
  <c r="H278" i="57"/>
  <c r="G278" i="57"/>
  <c r="F278" i="57"/>
  <c r="S277" i="57"/>
  <c r="R277" i="57"/>
  <c r="Q277" i="57"/>
  <c r="P277" i="57"/>
  <c r="O277" i="57"/>
  <c r="N277" i="57"/>
  <c r="M277" i="57"/>
  <c r="L277" i="57"/>
  <c r="K277" i="57"/>
  <c r="J277" i="57"/>
  <c r="I277" i="57"/>
  <c r="H277" i="57"/>
  <c r="G277" i="57"/>
  <c r="F277" i="57"/>
  <c r="T276" i="57"/>
  <c r="S276" i="57"/>
  <c r="R276" i="57"/>
  <c r="Q276" i="57"/>
  <c r="P276" i="57"/>
  <c r="O276" i="57"/>
  <c r="N276" i="57"/>
  <c r="M276" i="57"/>
  <c r="L276" i="57"/>
  <c r="K276" i="57"/>
  <c r="J276" i="57"/>
  <c r="I276" i="57"/>
  <c r="H276" i="57"/>
  <c r="G276" i="57"/>
  <c r="F276" i="57"/>
  <c r="E276" i="57"/>
  <c r="C275" i="57"/>
  <c r="C274" i="57"/>
  <c r="C273" i="57"/>
  <c r="C272" i="57"/>
  <c r="C271" i="57"/>
  <c r="C270" i="57"/>
  <c r="C269" i="57"/>
  <c r="C268" i="57"/>
  <c r="C267" i="57"/>
  <c r="C266" i="57"/>
  <c r="C265" i="57"/>
  <c r="C264" i="57"/>
  <c r="C263" i="57"/>
  <c r="C262" i="57"/>
  <c r="C261" i="57"/>
  <c r="C260" i="57"/>
  <c r="C259" i="57"/>
  <c r="C258" i="57"/>
  <c r="C257" i="57"/>
  <c r="C256" i="57"/>
  <c r="C255" i="57"/>
  <c r="C254" i="57"/>
  <c r="C253" i="57"/>
  <c r="C252" i="57"/>
  <c r="C251" i="57"/>
  <c r="C250" i="57"/>
  <c r="C249" i="57"/>
  <c r="C248" i="57"/>
  <c r="C247" i="57"/>
  <c r="C246" i="57"/>
  <c r="T245" i="57"/>
  <c r="E245" i="57"/>
  <c r="S244" i="57"/>
  <c r="R244" i="57"/>
  <c r="Q244" i="57"/>
  <c r="P244" i="57"/>
  <c r="O244" i="57"/>
  <c r="L244" i="57"/>
  <c r="K244" i="57"/>
  <c r="J244" i="57"/>
  <c r="I244" i="57"/>
  <c r="H244" i="57"/>
  <c r="G244" i="57"/>
  <c r="F244" i="57"/>
  <c r="S243" i="57"/>
  <c r="R243" i="57"/>
  <c r="Q243" i="57"/>
  <c r="P243" i="57"/>
  <c r="O243" i="57"/>
  <c r="L243" i="57"/>
  <c r="K243" i="57"/>
  <c r="J243" i="57"/>
  <c r="I243" i="57"/>
  <c r="H243" i="57"/>
  <c r="G243" i="57"/>
  <c r="F243" i="57"/>
  <c r="T242" i="57"/>
  <c r="S242" i="57"/>
  <c r="R242" i="57"/>
  <c r="Q242" i="57"/>
  <c r="P242" i="57"/>
  <c r="O242" i="57"/>
  <c r="L242" i="57"/>
  <c r="K242" i="57"/>
  <c r="J242" i="57"/>
  <c r="I242" i="57"/>
  <c r="H242" i="57"/>
  <c r="G242" i="57"/>
  <c r="F242" i="57"/>
  <c r="E242" i="57"/>
  <c r="C241" i="57"/>
  <c r="C240" i="57"/>
  <c r="C239" i="57"/>
  <c r="C238" i="57"/>
  <c r="C237" i="57"/>
  <c r="C236" i="57"/>
  <c r="C235" i="57"/>
  <c r="C234" i="57"/>
  <c r="C233" i="57"/>
  <c r="C232" i="57"/>
  <c r="C231" i="57"/>
  <c r="C230" i="57"/>
  <c r="C229" i="57"/>
  <c r="C228" i="57"/>
  <c r="C227" i="57"/>
  <c r="C226" i="57"/>
  <c r="C225" i="57"/>
  <c r="C224" i="57"/>
  <c r="C223" i="57"/>
  <c r="C222" i="57"/>
  <c r="C221" i="57"/>
  <c r="C220" i="57"/>
  <c r="C219" i="57"/>
  <c r="C218" i="57"/>
  <c r="C217" i="57"/>
  <c r="C216" i="57"/>
  <c r="C215" i="57"/>
  <c r="C214" i="57"/>
  <c r="C213" i="57"/>
  <c r="C212" i="57"/>
  <c r="C211" i="57"/>
  <c r="T210" i="57"/>
  <c r="E210" i="57"/>
  <c r="S209" i="57"/>
  <c r="R209" i="57"/>
  <c r="Q209" i="57"/>
  <c r="P209" i="57"/>
  <c r="O209" i="57"/>
  <c r="N209" i="57"/>
  <c r="M209" i="57"/>
  <c r="L209" i="57"/>
  <c r="K209" i="57"/>
  <c r="J209" i="57"/>
  <c r="I209" i="57"/>
  <c r="H209" i="57"/>
  <c r="G209" i="57"/>
  <c r="F209" i="57"/>
  <c r="S208" i="57"/>
  <c r="R208" i="57"/>
  <c r="Q208" i="57"/>
  <c r="P208" i="57"/>
  <c r="O208" i="57"/>
  <c r="N208" i="57"/>
  <c r="M208" i="57"/>
  <c r="L208" i="57"/>
  <c r="K208" i="57"/>
  <c r="J208" i="57"/>
  <c r="I208" i="57"/>
  <c r="H208" i="57"/>
  <c r="G208" i="57"/>
  <c r="F208" i="57"/>
  <c r="T207" i="57"/>
  <c r="S207" i="57"/>
  <c r="R207" i="57"/>
  <c r="Q207" i="57"/>
  <c r="P207" i="57"/>
  <c r="O207" i="57"/>
  <c r="N207" i="57"/>
  <c r="M207" i="57"/>
  <c r="L207" i="57"/>
  <c r="K207" i="57"/>
  <c r="J207" i="57"/>
  <c r="I207" i="57"/>
  <c r="H207" i="57"/>
  <c r="G207" i="57"/>
  <c r="F207" i="57"/>
  <c r="E207" i="57"/>
  <c r="C206" i="57"/>
  <c r="C205" i="57"/>
  <c r="C204" i="57"/>
  <c r="C203" i="57"/>
  <c r="C202" i="57"/>
  <c r="C201" i="57"/>
  <c r="C200" i="57"/>
  <c r="C199" i="57"/>
  <c r="C198" i="57"/>
  <c r="C197" i="57"/>
  <c r="C196" i="57"/>
  <c r="C195" i="57"/>
  <c r="C194" i="57"/>
  <c r="C193" i="57"/>
  <c r="C192" i="57"/>
  <c r="C191" i="57"/>
  <c r="C190" i="57"/>
  <c r="C189" i="57"/>
  <c r="C188" i="57"/>
  <c r="C187" i="57"/>
  <c r="C186" i="57"/>
  <c r="C185" i="57"/>
  <c r="C184" i="57"/>
  <c r="C183" i="57"/>
  <c r="C182" i="57"/>
  <c r="C181" i="57"/>
  <c r="C180" i="57"/>
  <c r="C179" i="57"/>
  <c r="C178" i="57"/>
  <c r="C177" i="57"/>
  <c r="T176" i="57"/>
  <c r="E176" i="57"/>
  <c r="S175" i="57"/>
  <c r="R175" i="57"/>
  <c r="Q175" i="57"/>
  <c r="P175" i="57"/>
  <c r="O175" i="57"/>
  <c r="N175" i="57"/>
  <c r="M175" i="57"/>
  <c r="L175" i="57"/>
  <c r="K175" i="57"/>
  <c r="J175" i="57"/>
  <c r="I175" i="57"/>
  <c r="H175" i="57"/>
  <c r="G175" i="57"/>
  <c r="F175" i="57"/>
  <c r="S174" i="57"/>
  <c r="R174" i="57"/>
  <c r="Q174" i="57"/>
  <c r="P174" i="57"/>
  <c r="O174" i="57"/>
  <c r="N174" i="57"/>
  <c r="M174" i="57"/>
  <c r="L174" i="57"/>
  <c r="K174" i="57"/>
  <c r="J174" i="57"/>
  <c r="I174" i="57"/>
  <c r="H174" i="57"/>
  <c r="G174" i="57"/>
  <c r="F174" i="57"/>
  <c r="T173" i="57"/>
  <c r="S173" i="57"/>
  <c r="R173" i="57"/>
  <c r="Q173" i="57"/>
  <c r="P173" i="57"/>
  <c r="O173" i="57"/>
  <c r="N173" i="57"/>
  <c r="M173" i="57"/>
  <c r="L173" i="57"/>
  <c r="K173" i="57"/>
  <c r="J173" i="57"/>
  <c r="I173" i="57"/>
  <c r="H173" i="57"/>
  <c r="G173" i="57"/>
  <c r="F173" i="57"/>
  <c r="E173" i="57"/>
  <c r="C172" i="57"/>
  <c r="C171" i="57"/>
  <c r="C170" i="57"/>
  <c r="C169" i="57"/>
  <c r="C168" i="57"/>
  <c r="C167" i="57"/>
  <c r="C166" i="57"/>
  <c r="C165" i="57"/>
  <c r="C164" i="57"/>
  <c r="C163" i="57"/>
  <c r="C162" i="57"/>
  <c r="C161" i="57"/>
  <c r="C160" i="57"/>
  <c r="C159" i="57"/>
  <c r="C158" i="57"/>
  <c r="C157" i="57"/>
  <c r="C156" i="57"/>
  <c r="C155" i="57"/>
  <c r="C154" i="57"/>
  <c r="C153" i="57"/>
  <c r="C152" i="57"/>
  <c r="C151" i="57"/>
  <c r="C150" i="57"/>
  <c r="C149" i="57"/>
  <c r="C148" i="57"/>
  <c r="C147" i="57"/>
  <c r="C146" i="57"/>
  <c r="C145" i="57"/>
  <c r="C144" i="57"/>
  <c r="C143" i="57"/>
  <c r="C142" i="57"/>
  <c r="T141" i="57"/>
  <c r="E141" i="57"/>
  <c r="S140" i="57"/>
  <c r="R140" i="57"/>
  <c r="Q140" i="57"/>
  <c r="P140" i="57"/>
  <c r="O140" i="57"/>
  <c r="N140" i="57"/>
  <c r="M140" i="57"/>
  <c r="L140" i="57"/>
  <c r="K140" i="57"/>
  <c r="J140" i="57"/>
  <c r="I140" i="57"/>
  <c r="H140" i="57"/>
  <c r="G140" i="57"/>
  <c r="F140" i="57"/>
  <c r="S139" i="57"/>
  <c r="R139" i="57"/>
  <c r="Q139" i="57"/>
  <c r="P139" i="57"/>
  <c r="O139" i="57"/>
  <c r="N139" i="57"/>
  <c r="M139" i="57"/>
  <c r="L139" i="57"/>
  <c r="K139" i="57"/>
  <c r="J139" i="57"/>
  <c r="I139" i="57"/>
  <c r="H139" i="57"/>
  <c r="G139" i="57"/>
  <c r="F139" i="57"/>
  <c r="T138" i="57"/>
  <c r="S138" i="57"/>
  <c r="R138" i="57"/>
  <c r="Q138" i="57"/>
  <c r="P138" i="57"/>
  <c r="O138" i="57"/>
  <c r="N138" i="57"/>
  <c r="M138" i="57"/>
  <c r="L138" i="57"/>
  <c r="K138" i="57"/>
  <c r="J138" i="57"/>
  <c r="I138" i="57"/>
  <c r="H138" i="57"/>
  <c r="G138" i="57"/>
  <c r="F138" i="57"/>
  <c r="E138" i="57"/>
  <c r="C137" i="57"/>
  <c r="C136" i="57"/>
  <c r="C135" i="57"/>
  <c r="C134" i="57"/>
  <c r="C133" i="57"/>
  <c r="C132" i="57"/>
  <c r="C131" i="57"/>
  <c r="C130" i="57"/>
  <c r="C129" i="57"/>
  <c r="C128" i="57"/>
  <c r="C127" i="57"/>
  <c r="C126" i="57"/>
  <c r="C125" i="57"/>
  <c r="C124" i="57"/>
  <c r="C123" i="57"/>
  <c r="C122" i="57"/>
  <c r="C121" i="57"/>
  <c r="C120" i="57"/>
  <c r="C119" i="57"/>
  <c r="C118" i="57"/>
  <c r="C117" i="57"/>
  <c r="C116" i="57"/>
  <c r="C115" i="57"/>
  <c r="C114" i="57"/>
  <c r="C113" i="57"/>
  <c r="C112" i="57"/>
  <c r="C111" i="57"/>
  <c r="C110" i="57"/>
  <c r="C109" i="57"/>
  <c r="C108" i="57"/>
  <c r="C107" i="57"/>
  <c r="T106" i="57"/>
  <c r="E106" i="57"/>
  <c r="S105" i="57"/>
  <c r="R105" i="57"/>
  <c r="Q105" i="57"/>
  <c r="P105" i="57"/>
  <c r="O105" i="57"/>
  <c r="N105" i="57"/>
  <c r="M105" i="57"/>
  <c r="L105" i="57"/>
  <c r="K105" i="57"/>
  <c r="J105" i="57"/>
  <c r="I105" i="57"/>
  <c r="H105" i="57"/>
  <c r="G105" i="57"/>
  <c r="F105" i="57"/>
  <c r="S104" i="57"/>
  <c r="R104" i="57"/>
  <c r="Q104" i="57"/>
  <c r="P104" i="57"/>
  <c r="O104" i="57"/>
  <c r="N104" i="57"/>
  <c r="M104" i="57"/>
  <c r="L104" i="57"/>
  <c r="K104" i="57"/>
  <c r="J104" i="57"/>
  <c r="I104" i="57"/>
  <c r="H104" i="57"/>
  <c r="G104" i="57"/>
  <c r="F104" i="57"/>
  <c r="T103" i="57"/>
  <c r="S103" i="57"/>
  <c r="R103" i="57"/>
  <c r="Q103" i="57"/>
  <c r="P103" i="57"/>
  <c r="O103" i="57"/>
  <c r="N103" i="57"/>
  <c r="M103" i="57"/>
  <c r="L103" i="57"/>
  <c r="K103" i="57"/>
  <c r="J103" i="57"/>
  <c r="I103" i="57"/>
  <c r="H103" i="57"/>
  <c r="G103" i="57"/>
  <c r="F103" i="57"/>
  <c r="E103" i="57"/>
  <c r="C102" i="57"/>
  <c r="C101" i="57"/>
  <c r="C100" i="57"/>
  <c r="C99" i="57"/>
  <c r="C98" i="57"/>
  <c r="C97" i="57"/>
  <c r="C96" i="57"/>
  <c r="C95" i="57"/>
  <c r="C94" i="57"/>
  <c r="C93" i="57"/>
  <c r="C92" i="57"/>
  <c r="C91" i="57"/>
  <c r="C90" i="57"/>
  <c r="C89" i="57"/>
  <c r="C88" i="57"/>
  <c r="C87" i="57"/>
  <c r="C86" i="57"/>
  <c r="C85" i="57"/>
  <c r="C84" i="57"/>
  <c r="C83" i="57"/>
  <c r="C82" i="57"/>
  <c r="C81" i="57"/>
  <c r="C80" i="57"/>
  <c r="C79" i="57"/>
  <c r="C78" i="57"/>
  <c r="C77" i="57"/>
  <c r="C76" i="57"/>
  <c r="C75" i="57"/>
  <c r="C74" i="57"/>
  <c r="C73" i="57"/>
  <c r="T72" i="57"/>
  <c r="E72" i="57"/>
  <c r="S71" i="57"/>
  <c r="R71" i="57"/>
  <c r="Q71" i="57"/>
  <c r="P71" i="57"/>
  <c r="O71" i="57"/>
  <c r="N71" i="57"/>
  <c r="M71" i="57"/>
  <c r="L71" i="57"/>
  <c r="K71" i="57"/>
  <c r="J71" i="57"/>
  <c r="I71" i="57"/>
  <c r="H71" i="57"/>
  <c r="G71" i="57"/>
  <c r="F71" i="57"/>
  <c r="S70" i="57"/>
  <c r="R70" i="57"/>
  <c r="Q70" i="57"/>
  <c r="P70" i="57"/>
  <c r="O70" i="57"/>
  <c r="N70" i="57"/>
  <c r="M70" i="57"/>
  <c r="L70" i="57"/>
  <c r="K70" i="57"/>
  <c r="J70" i="57"/>
  <c r="I70" i="57"/>
  <c r="H70" i="57"/>
  <c r="G70" i="57"/>
  <c r="F70" i="57"/>
  <c r="T69" i="57"/>
  <c r="S69" i="57"/>
  <c r="R69" i="57"/>
  <c r="Q69" i="57"/>
  <c r="P69" i="57"/>
  <c r="O69" i="57"/>
  <c r="N69" i="57"/>
  <c r="M69" i="57"/>
  <c r="L69" i="57"/>
  <c r="K69" i="57"/>
  <c r="J69" i="57"/>
  <c r="I69" i="57"/>
  <c r="H69" i="57"/>
  <c r="G69" i="57"/>
  <c r="F69" i="57"/>
  <c r="E69" i="57"/>
  <c r="C68" i="57"/>
  <c r="C67" i="57"/>
  <c r="C66" i="57"/>
  <c r="C65" i="57"/>
  <c r="C64" i="57"/>
  <c r="C63" i="57"/>
  <c r="C62" i="57"/>
  <c r="C61" i="57"/>
  <c r="C60" i="57"/>
  <c r="C59" i="57"/>
  <c r="C58" i="57"/>
  <c r="C57" i="57"/>
  <c r="C56" i="57"/>
  <c r="C55" i="57"/>
  <c r="C54" i="57"/>
  <c r="C53" i="57"/>
  <c r="C52" i="57"/>
  <c r="C51" i="57"/>
  <c r="C50" i="57"/>
  <c r="C49" i="57"/>
  <c r="C48" i="57"/>
  <c r="C47" i="57"/>
  <c r="C46" i="57"/>
  <c r="C45" i="57"/>
  <c r="C44" i="57"/>
  <c r="C43" i="57"/>
  <c r="C42" i="57"/>
  <c r="C41" i="57"/>
  <c r="C40" i="57"/>
  <c r="C39" i="57"/>
  <c r="C38" i="57"/>
  <c r="T37" i="57"/>
  <c r="E37" i="57"/>
  <c r="S36" i="57"/>
  <c r="R36" i="57"/>
  <c r="Q36" i="57"/>
  <c r="P36" i="57"/>
  <c r="O36" i="57"/>
  <c r="N36" i="57"/>
  <c r="M36" i="57"/>
  <c r="L36" i="57"/>
  <c r="K36" i="57"/>
  <c r="J36" i="57"/>
  <c r="I36" i="57"/>
  <c r="H36" i="57"/>
  <c r="G36" i="57"/>
  <c r="F36" i="57"/>
  <c r="S35" i="57"/>
  <c r="R35" i="57"/>
  <c r="Q35" i="57"/>
  <c r="P35" i="57"/>
  <c r="O35" i="57"/>
  <c r="N35" i="57"/>
  <c r="M35" i="57"/>
  <c r="L35" i="57"/>
  <c r="K35" i="57"/>
  <c r="J35" i="57"/>
  <c r="I35" i="57"/>
  <c r="H35" i="57"/>
  <c r="G35" i="57"/>
  <c r="F35" i="57"/>
  <c r="S34" i="57"/>
  <c r="R34" i="57"/>
  <c r="Q34" i="57"/>
  <c r="P34" i="57"/>
  <c r="O34" i="57"/>
  <c r="N34" i="57"/>
  <c r="M34" i="57"/>
  <c r="L34" i="57"/>
  <c r="K34" i="57"/>
  <c r="J34" i="57"/>
  <c r="I34" i="57"/>
  <c r="H34" i="57"/>
  <c r="G34" i="57"/>
  <c r="F34" i="57"/>
  <c r="E34" i="57"/>
  <c r="C33" i="57"/>
  <c r="C32" i="57"/>
  <c r="C31" i="57"/>
  <c r="C30" i="57"/>
  <c r="C29" i="57"/>
  <c r="C28" i="57"/>
  <c r="C27" i="57"/>
  <c r="C26" i="57"/>
  <c r="C25" i="57"/>
  <c r="C24" i="57"/>
  <c r="C23" i="57"/>
  <c r="C22" i="57"/>
  <c r="C21" i="57"/>
  <c r="C20" i="57"/>
  <c r="C19" i="57"/>
  <c r="C18" i="57"/>
  <c r="C17" i="57"/>
  <c r="C16" i="57"/>
  <c r="C15" i="57"/>
  <c r="C14" i="57"/>
  <c r="C13" i="57"/>
  <c r="C12" i="57"/>
  <c r="C11" i="57"/>
  <c r="C10" i="57"/>
  <c r="C9" i="57"/>
  <c r="C8" i="57"/>
  <c r="C7" i="57"/>
  <c r="C6" i="57"/>
  <c r="C5" i="57"/>
  <c r="C4" i="57"/>
  <c r="R416" i="56"/>
  <c r="Q415" i="56"/>
  <c r="P415" i="56"/>
  <c r="O415" i="56"/>
  <c r="N415" i="56"/>
  <c r="M415" i="56"/>
  <c r="L415" i="56"/>
  <c r="K415" i="56"/>
  <c r="J415" i="56"/>
  <c r="I415" i="56"/>
  <c r="H415" i="56"/>
  <c r="G415" i="56"/>
  <c r="F415" i="56"/>
  <c r="E415" i="56"/>
  <c r="Q414" i="56"/>
  <c r="P414" i="56"/>
  <c r="O414" i="56"/>
  <c r="N414" i="56"/>
  <c r="M414" i="56"/>
  <c r="L414" i="56"/>
  <c r="K414" i="56"/>
  <c r="J414" i="56"/>
  <c r="I414" i="56"/>
  <c r="H414" i="56"/>
  <c r="G414" i="56"/>
  <c r="F414" i="56"/>
  <c r="E414" i="56"/>
  <c r="R413" i="56"/>
  <c r="Q413" i="56"/>
  <c r="P413" i="56"/>
  <c r="O413" i="56"/>
  <c r="N413" i="56"/>
  <c r="M413" i="56"/>
  <c r="L413" i="56"/>
  <c r="K413" i="56"/>
  <c r="J413" i="56"/>
  <c r="I413" i="56"/>
  <c r="H413" i="56"/>
  <c r="G413" i="56"/>
  <c r="F413" i="56"/>
  <c r="E413" i="56"/>
  <c r="C412" i="56"/>
  <c r="C411" i="56"/>
  <c r="C410" i="56"/>
  <c r="C409" i="56"/>
  <c r="C408" i="56"/>
  <c r="C407" i="56"/>
  <c r="C406" i="56"/>
  <c r="C405" i="56"/>
  <c r="C404" i="56"/>
  <c r="C403" i="56"/>
  <c r="C402" i="56"/>
  <c r="C401" i="56"/>
  <c r="C400" i="56"/>
  <c r="C399" i="56"/>
  <c r="C398" i="56"/>
  <c r="C397" i="56"/>
  <c r="C396" i="56"/>
  <c r="C395" i="56"/>
  <c r="C394" i="56"/>
  <c r="C393" i="56"/>
  <c r="C392" i="56"/>
  <c r="C391" i="56"/>
  <c r="C390" i="56"/>
  <c r="C389" i="56"/>
  <c r="C388" i="56"/>
  <c r="C387" i="56"/>
  <c r="C386" i="56"/>
  <c r="C385" i="56"/>
  <c r="C384" i="56"/>
  <c r="C383" i="56"/>
  <c r="C382" i="56"/>
  <c r="R381" i="56"/>
  <c r="Q380" i="56"/>
  <c r="P380" i="56"/>
  <c r="O380" i="56"/>
  <c r="N380" i="56"/>
  <c r="M380" i="56"/>
  <c r="L380" i="56"/>
  <c r="K380" i="56"/>
  <c r="J380" i="56"/>
  <c r="I380" i="56"/>
  <c r="H380" i="56"/>
  <c r="G380" i="56"/>
  <c r="F380" i="56"/>
  <c r="E380" i="56"/>
  <c r="Q379" i="56"/>
  <c r="P379" i="56"/>
  <c r="O379" i="56"/>
  <c r="N379" i="56"/>
  <c r="M379" i="56"/>
  <c r="L379" i="56"/>
  <c r="K379" i="56"/>
  <c r="J379" i="56"/>
  <c r="I379" i="56"/>
  <c r="H379" i="56"/>
  <c r="G379" i="56"/>
  <c r="F379" i="56"/>
  <c r="E379" i="56"/>
  <c r="R378" i="56"/>
  <c r="Q378" i="56"/>
  <c r="P378" i="56"/>
  <c r="O378" i="56"/>
  <c r="N378" i="56"/>
  <c r="M378" i="56"/>
  <c r="L378" i="56"/>
  <c r="K378" i="56"/>
  <c r="J378" i="56"/>
  <c r="I378" i="56"/>
  <c r="H378" i="56"/>
  <c r="G378" i="56"/>
  <c r="F378" i="56"/>
  <c r="C377" i="56"/>
  <c r="C376" i="56"/>
  <c r="C375" i="56"/>
  <c r="C374" i="56"/>
  <c r="C373" i="56"/>
  <c r="C372" i="56"/>
  <c r="C371" i="56"/>
  <c r="C370" i="56"/>
  <c r="C369" i="56"/>
  <c r="C368" i="56"/>
  <c r="C367" i="56"/>
  <c r="C366" i="56"/>
  <c r="C365" i="56"/>
  <c r="C364" i="56"/>
  <c r="C363" i="56"/>
  <c r="C362" i="56"/>
  <c r="C361" i="56"/>
  <c r="C360" i="56"/>
  <c r="C359" i="56"/>
  <c r="C358" i="56"/>
  <c r="C357" i="56"/>
  <c r="C356" i="56"/>
  <c r="C355" i="56"/>
  <c r="C354" i="56"/>
  <c r="C353" i="56"/>
  <c r="C352" i="56"/>
  <c r="C351" i="56"/>
  <c r="C350" i="56"/>
  <c r="R349" i="56"/>
  <c r="Q348" i="56"/>
  <c r="P348" i="56"/>
  <c r="O348" i="56"/>
  <c r="N348" i="56"/>
  <c r="M348" i="56"/>
  <c r="L348" i="56"/>
  <c r="K348" i="56"/>
  <c r="J348" i="56"/>
  <c r="I348" i="56"/>
  <c r="H348" i="56"/>
  <c r="G348" i="56"/>
  <c r="F348" i="56"/>
  <c r="E348" i="56"/>
  <c r="Q347" i="56"/>
  <c r="P347" i="56"/>
  <c r="O347" i="56"/>
  <c r="N347" i="56"/>
  <c r="M347" i="56"/>
  <c r="L347" i="56"/>
  <c r="K347" i="56"/>
  <c r="J347" i="56"/>
  <c r="I347" i="56"/>
  <c r="H347" i="56"/>
  <c r="G347" i="56"/>
  <c r="F347" i="56"/>
  <c r="E347" i="56"/>
  <c r="R346" i="56"/>
  <c r="Q346" i="56"/>
  <c r="P346" i="56"/>
  <c r="O346" i="56"/>
  <c r="N346" i="56"/>
  <c r="M346" i="56"/>
  <c r="L346" i="56"/>
  <c r="K346" i="56"/>
  <c r="J346" i="56"/>
  <c r="I346" i="56"/>
  <c r="H346" i="56"/>
  <c r="G346" i="56"/>
  <c r="F346" i="56"/>
  <c r="E346" i="56"/>
  <c r="C345" i="56"/>
  <c r="C344" i="56"/>
  <c r="C343" i="56"/>
  <c r="C342" i="56"/>
  <c r="C341" i="56"/>
  <c r="C340" i="56"/>
  <c r="C339" i="56"/>
  <c r="C338" i="56"/>
  <c r="C337" i="56"/>
  <c r="C336" i="56"/>
  <c r="C335" i="56"/>
  <c r="C334" i="56"/>
  <c r="C333" i="56"/>
  <c r="C332" i="56"/>
  <c r="C331" i="56"/>
  <c r="C330" i="56"/>
  <c r="C329" i="56"/>
  <c r="C328" i="56"/>
  <c r="C327" i="56"/>
  <c r="C326" i="56"/>
  <c r="C325" i="56"/>
  <c r="C324" i="56"/>
  <c r="C323" i="56"/>
  <c r="C322" i="56"/>
  <c r="C321" i="56"/>
  <c r="C320" i="56"/>
  <c r="C319" i="56"/>
  <c r="C318" i="56"/>
  <c r="C317" i="56"/>
  <c r="C316" i="56"/>
  <c r="C315" i="56"/>
  <c r="R314" i="56"/>
  <c r="Q313" i="56"/>
  <c r="P313" i="56"/>
  <c r="O313" i="56"/>
  <c r="N313" i="56"/>
  <c r="M313" i="56"/>
  <c r="L313" i="56"/>
  <c r="K313" i="56"/>
  <c r="J313" i="56"/>
  <c r="I313" i="56"/>
  <c r="H313" i="56"/>
  <c r="G313" i="56"/>
  <c r="F313" i="56"/>
  <c r="E313" i="56"/>
  <c r="Q312" i="56"/>
  <c r="P312" i="56"/>
  <c r="O312" i="56"/>
  <c r="N312" i="56"/>
  <c r="M312" i="56"/>
  <c r="L312" i="56"/>
  <c r="K312" i="56"/>
  <c r="J312" i="56"/>
  <c r="I312" i="56"/>
  <c r="H312" i="56"/>
  <c r="G312" i="56"/>
  <c r="F312" i="56"/>
  <c r="E312" i="56"/>
  <c r="R311" i="56"/>
  <c r="Q311" i="56"/>
  <c r="P311" i="56"/>
  <c r="O311" i="56"/>
  <c r="N311" i="56"/>
  <c r="M311" i="56"/>
  <c r="L311" i="56"/>
  <c r="K311" i="56"/>
  <c r="J311" i="56"/>
  <c r="I311" i="56"/>
  <c r="H311" i="56"/>
  <c r="G311" i="56"/>
  <c r="F311" i="56"/>
  <c r="E311" i="56"/>
  <c r="C310" i="56"/>
  <c r="C309" i="56"/>
  <c r="C308" i="56"/>
  <c r="C307" i="56"/>
  <c r="C306" i="56"/>
  <c r="C305" i="56"/>
  <c r="C304" i="56"/>
  <c r="C303" i="56"/>
  <c r="C302" i="56"/>
  <c r="C301" i="56"/>
  <c r="C300" i="56"/>
  <c r="C299" i="56"/>
  <c r="C298" i="56"/>
  <c r="C297" i="56"/>
  <c r="C296" i="56"/>
  <c r="C295" i="56"/>
  <c r="C294" i="56"/>
  <c r="C293" i="56"/>
  <c r="C292" i="56"/>
  <c r="C291" i="56"/>
  <c r="C290" i="56"/>
  <c r="C289" i="56"/>
  <c r="C288" i="56"/>
  <c r="C287" i="56"/>
  <c r="C286" i="56"/>
  <c r="C285" i="56"/>
  <c r="C284" i="56"/>
  <c r="C283" i="56"/>
  <c r="C282" i="56"/>
  <c r="C281" i="56"/>
  <c r="C280" i="56"/>
  <c r="R279" i="56"/>
  <c r="Q278" i="56"/>
  <c r="P278" i="56"/>
  <c r="O278" i="56"/>
  <c r="N278" i="56"/>
  <c r="M278" i="56"/>
  <c r="L278" i="56"/>
  <c r="K278" i="56"/>
  <c r="J278" i="56"/>
  <c r="I278" i="56"/>
  <c r="H278" i="56"/>
  <c r="G278" i="56"/>
  <c r="F278" i="56"/>
  <c r="E278" i="56"/>
  <c r="Q277" i="56"/>
  <c r="P277" i="56"/>
  <c r="O277" i="56"/>
  <c r="N277" i="56"/>
  <c r="M277" i="56"/>
  <c r="L277" i="56"/>
  <c r="K277" i="56"/>
  <c r="J277" i="56"/>
  <c r="I277" i="56"/>
  <c r="H277" i="56"/>
  <c r="G277" i="56"/>
  <c r="F277" i="56"/>
  <c r="E277" i="56"/>
  <c r="R276" i="56"/>
  <c r="Q276" i="56"/>
  <c r="P276" i="56"/>
  <c r="O276" i="56"/>
  <c r="N276" i="56"/>
  <c r="M276" i="56"/>
  <c r="L276" i="56"/>
  <c r="K276" i="56"/>
  <c r="J276" i="56"/>
  <c r="I276" i="56"/>
  <c r="H276" i="56"/>
  <c r="G276" i="56"/>
  <c r="F276" i="56"/>
  <c r="E276" i="56"/>
  <c r="C275" i="56"/>
  <c r="C274" i="56"/>
  <c r="C273" i="56"/>
  <c r="C272" i="56"/>
  <c r="C271" i="56"/>
  <c r="C270" i="56"/>
  <c r="C269" i="56"/>
  <c r="C268" i="56"/>
  <c r="C267" i="56"/>
  <c r="C266" i="56"/>
  <c r="C265" i="56"/>
  <c r="C264" i="56"/>
  <c r="C263" i="56"/>
  <c r="C262" i="56"/>
  <c r="C261" i="56"/>
  <c r="C260" i="56"/>
  <c r="C259" i="56"/>
  <c r="C258" i="56"/>
  <c r="C257" i="56"/>
  <c r="C256" i="56"/>
  <c r="C255" i="56"/>
  <c r="C254" i="56"/>
  <c r="C253" i="56"/>
  <c r="C252" i="56"/>
  <c r="C251" i="56"/>
  <c r="C250" i="56"/>
  <c r="C249" i="56"/>
  <c r="C248" i="56"/>
  <c r="C247" i="56"/>
  <c r="C246" i="56"/>
  <c r="R245" i="56"/>
  <c r="Q244" i="56"/>
  <c r="P244" i="56"/>
  <c r="O244" i="56"/>
  <c r="N244" i="56"/>
  <c r="M244" i="56"/>
  <c r="L244" i="56"/>
  <c r="K244" i="56"/>
  <c r="J244" i="56"/>
  <c r="I244" i="56"/>
  <c r="H244" i="56"/>
  <c r="G244" i="56"/>
  <c r="F244" i="56"/>
  <c r="E244" i="56"/>
  <c r="Q243" i="56"/>
  <c r="P243" i="56"/>
  <c r="O243" i="56"/>
  <c r="N243" i="56"/>
  <c r="M243" i="56"/>
  <c r="L243" i="56"/>
  <c r="K243" i="56"/>
  <c r="J243" i="56"/>
  <c r="I243" i="56"/>
  <c r="H243" i="56"/>
  <c r="G243" i="56"/>
  <c r="F243" i="56"/>
  <c r="E243" i="56"/>
  <c r="R242" i="56"/>
  <c r="Q242" i="56"/>
  <c r="P242" i="56"/>
  <c r="O242" i="56"/>
  <c r="N242" i="56"/>
  <c r="M242" i="56"/>
  <c r="L242" i="56"/>
  <c r="K242" i="56"/>
  <c r="J242" i="56"/>
  <c r="I242" i="56"/>
  <c r="H242" i="56"/>
  <c r="G242" i="56"/>
  <c r="F242" i="56"/>
  <c r="E242" i="56"/>
  <c r="C241" i="56"/>
  <c r="C240" i="56"/>
  <c r="C239" i="56"/>
  <c r="C238" i="56"/>
  <c r="C237" i="56"/>
  <c r="C236" i="56"/>
  <c r="C235" i="56"/>
  <c r="C234" i="56"/>
  <c r="C233" i="56"/>
  <c r="C232" i="56"/>
  <c r="C231" i="56"/>
  <c r="C230" i="56"/>
  <c r="C229" i="56"/>
  <c r="C228" i="56"/>
  <c r="C227" i="56"/>
  <c r="C226" i="56"/>
  <c r="C225" i="56"/>
  <c r="C224" i="56"/>
  <c r="C223" i="56"/>
  <c r="C222" i="56"/>
  <c r="C221" i="56"/>
  <c r="C220" i="56"/>
  <c r="C219" i="56"/>
  <c r="C218" i="56"/>
  <c r="C217" i="56"/>
  <c r="C216" i="56"/>
  <c r="C215" i="56"/>
  <c r="C214" i="56"/>
  <c r="C213" i="56"/>
  <c r="C212" i="56"/>
  <c r="C211" i="56"/>
  <c r="R210" i="56"/>
  <c r="Q209" i="56"/>
  <c r="P209" i="56"/>
  <c r="O209" i="56"/>
  <c r="N209" i="56"/>
  <c r="M209" i="56"/>
  <c r="L209" i="56"/>
  <c r="K209" i="56"/>
  <c r="J209" i="56"/>
  <c r="I209" i="56"/>
  <c r="H209" i="56"/>
  <c r="G209" i="56"/>
  <c r="F209" i="56"/>
  <c r="E209" i="56"/>
  <c r="Q208" i="56"/>
  <c r="P208" i="56"/>
  <c r="O208" i="56"/>
  <c r="N208" i="56"/>
  <c r="M208" i="56"/>
  <c r="L208" i="56"/>
  <c r="K208" i="56"/>
  <c r="J208" i="56"/>
  <c r="I208" i="56"/>
  <c r="H208" i="56"/>
  <c r="G208" i="56"/>
  <c r="F208" i="56"/>
  <c r="E208" i="56"/>
  <c r="R207" i="56"/>
  <c r="Q207" i="56"/>
  <c r="P207" i="56"/>
  <c r="O207" i="56"/>
  <c r="N207" i="56"/>
  <c r="M207" i="56"/>
  <c r="L207" i="56"/>
  <c r="K207" i="56"/>
  <c r="J207" i="56"/>
  <c r="I207" i="56"/>
  <c r="H207" i="56"/>
  <c r="G207" i="56"/>
  <c r="F207" i="56"/>
  <c r="E207" i="56"/>
  <c r="C206" i="56"/>
  <c r="C205" i="56"/>
  <c r="C204" i="56"/>
  <c r="C203" i="56"/>
  <c r="C202" i="56"/>
  <c r="C201" i="56"/>
  <c r="C200" i="56"/>
  <c r="C199" i="56"/>
  <c r="C198" i="56"/>
  <c r="C197" i="56"/>
  <c r="C196" i="56"/>
  <c r="C195" i="56"/>
  <c r="C194" i="56"/>
  <c r="C193" i="56"/>
  <c r="C192" i="56"/>
  <c r="C191" i="56"/>
  <c r="C190" i="56"/>
  <c r="C189" i="56"/>
  <c r="C188" i="56"/>
  <c r="C187" i="56"/>
  <c r="C186" i="56"/>
  <c r="C185" i="56"/>
  <c r="C184" i="56"/>
  <c r="C183" i="56"/>
  <c r="C182" i="56"/>
  <c r="C181" i="56"/>
  <c r="C180" i="56"/>
  <c r="C179" i="56"/>
  <c r="C178" i="56"/>
  <c r="C177" i="56"/>
  <c r="R176" i="56"/>
  <c r="Q175" i="56"/>
  <c r="P175" i="56"/>
  <c r="O175" i="56"/>
  <c r="N175" i="56"/>
  <c r="M175" i="56"/>
  <c r="L175" i="56"/>
  <c r="K175" i="56"/>
  <c r="J175" i="56"/>
  <c r="I175" i="56"/>
  <c r="H175" i="56"/>
  <c r="G175" i="56"/>
  <c r="F175" i="56"/>
  <c r="E175" i="56"/>
  <c r="Q174" i="56"/>
  <c r="P174" i="56"/>
  <c r="O174" i="56"/>
  <c r="N174" i="56"/>
  <c r="M174" i="56"/>
  <c r="L174" i="56"/>
  <c r="K174" i="56"/>
  <c r="J174" i="56"/>
  <c r="I174" i="56"/>
  <c r="H174" i="56"/>
  <c r="G174" i="56"/>
  <c r="F174" i="56"/>
  <c r="E174" i="56"/>
  <c r="R173" i="56"/>
  <c r="Q173" i="56"/>
  <c r="P173" i="56"/>
  <c r="O173" i="56"/>
  <c r="N173" i="56"/>
  <c r="M173" i="56"/>
  <c r="L173" i="56"/>
  <c r="K173" i="56"/>
  <c r="J173" i="56"/>
  <c r="I173" i="56"/>
  <c r="H173" i="56"/>
  <c r="G173" i="56"/>
  <c r="F173" i="56"/>
  <c r="E173" i="56"/>
  <c r="C172" i="56"/>
  <c r="C171" i="56"/>
  <c r="C170" i="56"/>
  <c r="C169" i="56"/>
  <c r="C168" i="56"/>
  <c r="C167" i="56"/>
  <c r="C166" i="56"/>
  <c r="C165" i="56"/>
  <c r="C164" i="56"/>
  <c r="C163" i="56"/>
  <c r="C162" i="56"/>
  <c r="C161" i="56"/>
  <c r="C160" i="56"/>
  <c r="C159" i="56"/>
  <c r="C158" i="56"/>
  <c r="C157" i="56"/>
  <c r="C156" i="56"/>
  <c r="C155" i="56"/>
  <c r="C154" i="56"/>
  <c r="C153" i="56"/>
  <c r="C152" i="56"/>
  <c r="C151" i="56"/>
  <c r="C150" i="56"/>
  <c r="C149" i="56"/>
  <c r="C148" i="56"/>
  <c r="C147" i="56"/>
  <c r="C146" i="56"/>
  <c r="C145" i="56"/>
  <c r="C144" i="56"/>
  <c r="C143" i="56"/>
  <c r="C142" i="56"/>
  <c r="R141" i="56"/>
  <c r="Q140" i="56"/>
  <c r="P140" i="56"/>
  <c r="O140" i="56"/>
  <c r="N140" i="56"/>
  <c r="M140" i="56"/>
  <c r="L140" i="56"/>
  <c r="K140" i="56"/>
  <c r="J140" i="56"/>
  <c r="I140" i="56"/>
  <c r="H140" i="56"/>
  <c r="G140" i="56"/>
  <c r="F140" i="56"/>
  <c r="E140" i="56"/>
  <c r="Q139" i="56"/>
  <c r="P139" i="56"/>
  <c r="O139" i="56"/>
  <c r="N139" i="56"/>
  <c r="M139" i="56"/>
  <c r="L139" i="56"/>
  <c r="K139" i="56"/>
  <c r="J139" i="56"/>
  <c r="I139" i="56"/>
  <c r="H139" i="56"/>
  <c r="G139" i="56"/>
  <c r="F139" i="56"/>
  <c r="E139" i="56"/>
  <c r="R138" i="56"/>
  <c r="Q138" i="56"/>
  <c r="P138" i="56"/>
  <c r="O138" i="56"/>
  <c r="N138" i="56"/>
  <c r="M138" i="56"/>
  <c r="L138" i="56"/>
  <c r="K138" i="56"/>
  <c r="J138" i="56"/>
  <c r="I138" i="56"/>
  <c r="H138" i="56"/>
  <c r="G138" i="56"/>
  <c r="F138" i="56"/>
  <c r="E138" i="56"/>
  <c r="C137" i="56"/>
  <c r="C136" i="56"/>
  <c r="C135" i="56"/>
  <c r="C134" i="56"/>
  <c r="C133" i="56"/>
  <c r="C132" i="56"/>
  <c r="C131" i="56"/>
  <c r="C130" i="56"/>
  <c r="C129" i="56"/>
  <c r="C128" i="56"/>
  <c r="C127" i="56"/>
  <c r="C126" i="56"/>
  <c r="C125" i="56"/>
  <c r="C124" i="56"/>
  <c r="C123" i="56"/>
  <c r="C122" i="56"/>
  <c r="C121" i="56"/>
  <c r="C120" i="56"/>
  <c r="C119" i="56"/>
  <c r="C118" i="56"/>
  <c r="C117" i="56"/>
  <c r="C116" i="56"/>
  <c r="C115" i="56"/>
  <c r="C114" i="56"/>
  <c r="C113" i="56"/>
  <c r="C112" i="56"/>
  <c r="C111" i="56"/>
  <c r="C110" i="56"/>
  <c r="C109" i="56"/>
  <c r="C108" i="56"/>
  <c r="C107" i="56"/>
  <c r="R106" i="56"/>
  <c r="Q105" i="56"/>
  <c r="P105" i="56"/>
  <c r="O105" i="56"/>
  <c r="N105" i="56"/>
  <c r="M105" i="56"/>
  <c r="L105" i="56"/>
  <c r="K105" i="56"/>
  <c r="J105" i="56"/>
  <c r="I105" i="56"/>
  <c r="H105" i="56"/>
  <c r="G105" i="56"/>
  <c r="F105" i="56"/>
  <c r="E105" i="56"/>
  <c r="Q104" i="56"/>
  <c r="P104" i="56"/>
  <c r="O104" i="56"/>
  <c r="N104" i="56"/>
  <c r="M104" i="56"/>
  <c r="L104" i="56"/>
  <c r="K104" i="56"/>
  <c r="J104" i="56"/>
  <c r="I104" i="56"/>
  <c r="H104" i="56"/>
  <c r="G104" i="56"/>
  <c r="F104" i="56"/>
  <c r="E104" i="56"/>
  <c r="R103" i="56"/>
  <c r="Q103" i="56"/>
  <c r="P103" i="56"/>
  <c r="O103" i="56"/>
  <c r="N103" i="56"/>
  <c r="M103" i="56"/>
  <c r="L103" i="56"/>
  <c r="K103" i="56"/>
  <c r="J103" i="56"/>
  <c r="I103" i="56"/>
  <c r="H103" i="56"/>
  <c r="G103" i="56"/>
  <c r="F103" i="56"/>
  <c r="E103" i="56"/>
  <c r="C102" i="56"/>
  <c r="C101" i="56"/>
  <c r="C100" i="56"/>
  <c r="C99" i="56"/>
  <c r="C98" i="56"/>
  <c r="C97" i="56"/>
  <c r="C96" i="56"/>
  <c r="C95" i="56"/>
  <c r="C94" i="56"/>
  <c r="C93" i="56"/>
  <c r="C92" i="56"/>
  <c r="C91" i="56"/>
  <c r="C90" i="56"/>
  <c r="C89" i="56"/>
  <c r="C88" i="56"/>
  <c r="C87" i="56"/>
  <c r="C86" i="56"/>
  <c r="C85" i="56"/>
  <c r="C84" i="56"/>
  <c r="C83" i="56"/>
  <c r="C82" i="56"/>
  <c r="C81" i="56"/>
  <c r="C80" i="56"/>
  <c r="C79" i="56"/>
  <c r="C78" i="56"/>
  <c r="C77" i="56"/>
  <c r="C76" i="56"/>
  <c r="C75" i="56"/>
  <c r="C74" i="56"/>
  <c r="C73" i="56"/>
  <c r="Q71" i="56"/>
  <c r="P71" i="56"/>
  <c r="O71" i="56"/>
  <c r="M71" i="56"/>
  <c r="L71" i="56"/>
  <c r="K71" i="56"/>
  <c r="J71" i="56"/>
  <c r="I71" i="56"/>
  <c r="H71" i="56"/>
  <c r="G71" i="56"/>
  <c r="F71" i="56"/>
  <c r="E71" i="56"/>
  <c r="Q70" i="56"/>
  <c r="P70" i="56"/>
  <c r="O70" i="56"/>
  <c r="M70" i="56"/>
  <c r="L70" i="56"/>
  <c r="K70" i="56"/>
  <c r="J70" i="56"/>
  <c r="I70" i="56"/>
  <c r="H70" i="56"/>
  <c r="G70" i="56"/>
  <c r="F70" i="56"/>
  <c r="E70" i="56"/>
  <c r="Q69" i="56"/>
  <c r="P69" i="56"/>
  <c r="O69" i="56"/>
  <c r="M69" i="56"/>
  <c r="L69" i="56"/>
  <c r="K69" i="56"/>
  <c r="J69" i="56"/>
  <c r="I69" i="56"/>
  <c r="H69" i="56"/>
  <c r="G69" i="56"/>
  <c r="F69" i="56"/>
  <c r="E69" i="56"/>
  <c r="C68" i="56"/>
  <c r="C67" i="56"/>
  <c r="C66" i="56"/>
  <c r="C65" i="56"/>
  <c r="C64" i="56"/>
  <c r="C63" i="56"/>
  <c r="C62" i="56"/>
  <c r="C61" i="56"/>
  <c r="C60" i="56"/>
  <c r="C59" i="56"/>
  <c r="C58" i="56"/>
  <c r="C57" i="56"/>
  <c r="C56" i="56"/>
  <c r="C55" i="56"/>
  <c r="C54" i="56"/>
  <c r="C53" i="56"/>
  <c r="C52" i="56"/>
  <c r="C51" i="56"/>
  <c r="C50" i="56"/>
  <c r="C49" i="56"/>
  <c r="C48" i="56"/>
  <c r="C47" i="56"/>
  <c r="C46" i="56"/>
  <c r="C45" i="56"/>
  <c r="C44" i="56"/>
  <c r="C43" i="56"/>
  <c r="C42" i="56"/>
  <c r="C41" i="56"/>
  <c r="C40" i="56"/>
  <c r="C39" i="56"/>
  <c r="C38" i="56"/>
  <c r="R37" i="56"/>
  <c r="Q36" i="56"/>
  <c r="P36" i="56"/>
  <c r="O36" i="56"/>
  <c r="N36" i="56"/>
  <c r="M36" i="56"/>
  <c r="L36" i="56"/>
  <c r="K36" i="56"/>
  <c r="J36" i="56"/>
  <c r="I36" i="56"/>
  <c r="H36" i="56"/>
  <c r="G36" i="56"/>
  <c r="F36" i="56"/>
  <c r="E36" i="56"/>
  <c r="Q35" i="56"/>
  <c r="P35" i="56"/>
  <c r="O35" i="56"/>
  <c r="N35" i="56"/>
  <c r="M35" i="56"/>
  <c r="L35" i="56"/>
  <c r="K35" i="56"/>
  <c r="J35" i="56"/>
  <c r="I35" i="56"/>
  <c r="H35" i="56"/>
  <c r="G35" i="56"/>
  <c r="F35" i="56"/>
  <c r="E35" i="56"/>
  <c r="Q34" i="56"/>
  <c r="P34" i="56"/>
  <c r="O34" i="56"/>
  <c r="N34" i="56"/>
  <c r="M34" i="56"/>
  <c r="L34" i="56"/>
  <c r="K34" i="56"/>
  <c r="J34" i="56"/>
  <c r="I34" i="56"/>
  <c r="H34" i="56"/>
  <c r="G34" i="56"/>
  <c r="F34" i="56"/>
  <c r="E34" i="56"/>
  <c r="C33" i="56"/>
  <c r="C32" i="56"/>
  <c r="C31" i="56"/>
  <c r="C30" i="56"/>
  <c r="C29" i="56"/>
  <c r="C28" i="56"/>
  <c r="C27" i="56"/>
  <c r="C26" i="56"/>
  <c r="C25" i="56"/>
  <c r="C24" i="56"/>
  <c r="C23" i="56"/>
  <c r="C22" i="56"/>
  <c r="C21" i="56"/>
  <c r="C20" i="56"/>
  <c r="C19" i="56"/>
  <c r="C18" i="56"/>
  <c r="C17" i="56"/>
  <c r="C16" i="56"/>
  <c r="C15" i="56"/>
  <c r="C14" i="56"/>
  <c r="C13" i="56"/>
  <c r="C12" i="56"/>
  <c r="C11" i="56"/>
  <c r="C10" i="56"/>
  <c r="C9" i="56"/>
  <c r="C8" i="56"/>
  <c r="C7" i="56"/>
  <c r="C6" i="56"/>
  <c r="C5" i="56"/>
  <c r="C4" i="56"/>
  <c r="E416" i="55"/>
  <c r="S415" i="55"/>
  <c r="R415" i="55"/>
  <c r="Q415" i="55"/>
  <c r="P415" i="55"/>
  <c r="O415" i="55"/>
  <c r="N415" i="55"/>
  <c r="M415" i="55"/>
  <c r="L415" i="55"/>
  <c r="K415" i="55"/>
  <c r="J415" i="55"/>
  <c r="I415" i="55"/>
  <c r="H415" i="55"/>
  <c r="G415" i="55"/>
  <c r="F415" i="55"/>
  <c r="S414" i="55"/>
  <c r="R414" i="55"/>
  <c r="Q414" i="55"/>
  <c r="P414" i="55"/>
  <c r="O414" i="55"/>
  <c r="N414" i="55"/>
  <c r="M414" i="55"/>
  <c r="L414" i="55"/>
  <c r="K414" i="55"/>
  <c r="J414" i="55"/>
  <c r="I414" i="55"/>
  <c r="H414" i="55"/>
  <c r="G414" i="55"/>
  <c r="F414" i="55"/>
  <c r="E414" i="55"/>
  <c r="S413" i="55"/>
  <c r="R413" i="55"/>
  <c r="Q413" i="55"/>
  <c r="P413" i="55"/>
  <c r="O413" i="55"/>
  <c r="N413" i="55"/>
  <c r="M413" i="55"/>
  <c r="L413" i="55"/>
  <c r="K413" i="55"/>
  <c r="J413" i="55"/>
  <c r="I413" i="55"/>
  <c r="H413" i="55"/>
  <c r="G413" i="55"/>
  <c r="F413" i="55"/>
  <c r="E413" i="55"/>
  <c r="C412" i="55"/>
  <c r="C411" i="55"/>
  <c r="C410" i="55"/>
  <c r="C409" i="55"/>
  <c r="C408" i="55"/>
  <c r="C407" i="55"/>
  <c r="C406" i="55"/>
  <c r="C405" i="55"/>
  <c r="C404" i="55"/>
  <c r="C403" i="55"/>
  <c r="C402" i="55"/>
  <c r="C401" i="55"/>
  <c r="C400" i="55"/>
  <c r="C399" i="55"/>
  <c r="C398" i="55"/>
  <c r="C397" i="55"/>
  <c r="C396" i="55"/>
  <c r="C395" i="55"/>
  <c r="C394" i="55"/>
  <c r="C393" i="55"/>
  <c r="C392" i="55"/>
  <c r="C391" i="55"/>
  <c r="C390" i="55"/>
  <c r="C389" i="55"/>
  <c r="C388" i="55"/>
  <c r="C387" i="55"/>
  <c r="C386" i="55"/>
  <c r="C385" i="55"/>
  <c r="C384" i="55"/>
  <c r="C383" i="55"/>
  <c r="C382" i="55"/>
  <c r="E381" i="55"/>
  <c r="S380" i="55"/>
  <c r="R380" i="55"/>
  <c r="Q380" i="55"/>
  <c r="P380" i="55"/>
  <c r="O380" i="55"/>
  <c r="N380" i="55"/>
  <c r="M380" i="55"/>
  <c r="L380" i="55"/>
  <c r="K380" i="55"/>
  <c r="J380" i="55"/>
  <c r="I380" i="55"/>
  <c r="H380" i="55"/>
  <c r="G380" i="55"/>
  <c r="F380" i="55"/>
  <c r="S379" i="55"/>
  <c r="R379" i="55"/>
  <c r="Q379" i="55"/>
  <c r="P379" i="55"/>
  <c r="O379" i="55"/>
  <c r="N379" i="55"/>
  <c r="M379" i="55"/>
  <c r="L379" i="55"/>
  <c r="K379" i="55"/>
  <c r="J379" i="55"/>
  <c r="I379" i="55"/>
  <c r="H379" i="55"/>
  <c r="G379" i="55"/>
  <c r="F379" i="55"/>
  <c r="S378" i="55"/>
  <c r="R378" i="55"/>
  <c r="Q378" i="55"/>
  <c r="P378" i="55"/>
  <c r="O378" i="55"/>
  <c r="N378" i="55"/>
  <c r="M378" i="55"/>
  <c r="L378" i="55"/>
  <c r="K378" i="55"/>
  <c r="J378" i="55"/>
  <c r="I378" i="55"/>
  <c r="H378" i="55"/>
  <c r="G378" i="55"/>
  <c r="F378" i="55"/>
  <c r="E378" i="55"/>
  <c r="C377" i="55"/>
  <c r="C376" i="55"/>
  <c r="C375" i="55"/>
  <c r="C374" i="55"/>
  <c r="C373" i="55"/>
  <c r="C372" i="55"/>
  <c r="C371" i="55"/>
  <c r="C370" i="55"/>
  <c r="C369" i="55"/>
  <c r="C368" i="55"/>
  <c r="C367" i="55"/>
  <c r="C366" i="55"/>
  <c r="C365" i="55"/>
  <c r="C364" i="55"/>
  <c r="C363" i="55"/>
  <c r="C362" i="55"/>
  <c r="C361" i="55"/>
  <c r="C360" i="55"/>
  <c r="C359" i="55"/>
  <c r="C358" i="55"/>
  <c r="C357" i="55"/>
  <c r="C356" i="55"/>
  <c r="C355" i="55"/>
  <c r="C354" i="55"/>
  <c r="C353" i="55"/>
  <c r="C352" i="55"/>
  <c r="C351" i="55"/>
  <c r="C350" i="55"/>
  <c r="E349" i="55"/>
  <c r="S348" i="55"/>
  <c r="R348" i="55"/>
  <c r="Q348" i="55"/>
  <c r="P348" i="55"/>
  <c r="O348" i="55"/>
  <c r="N348" i="55"/>
  <c r="M348" i="55"/>
  <c r="L348" i="55"/>
  <c r="K348" i="55"/>
  <c r="J348" i="55"/>
  <c r="I348" i="55"/>
  <c r="H348" i="55"/>
  <c r="G348" i="55"/>
  <c r="F348" i="55"/>
  <c r="S347" i="55"/>
  <c r="R347" i="55"/>
  <c r="Q347" i="55"/>
  <c r="P347" i="55"/>
  <c r="O347" i="55"/>
  <c r="N347" i="55"/>
  <c r="M347" i="55"/>
  <c r="L347" i="55"/>
  <c r="K347" i="55"/>
  <c r="J347" i="55"/>
  <c r="I347" i="55"/>
  <c r="H347" i="55"/>
  <c r="G347" i="55"/>
  <c r="F347" i="55"/>
  <c r="E347" i="55"/>
  <c r="S346" i="55"/>
  <c r="R346" i="55"/>
  <c r="Q346" i="55"/>
  <c r="P346" i="55"/>
  <c r="O346" i="55"/>
  <c r="N346" i="55"/>
  <c r="M346" i="55"/>
  <c r="L346" i="55"/>
  <c r="K346" i="55"/>
  <c r="J346" i="55"/>
  <c r="I346" i="55"/>
  <c r="H346" i="55"/>
  <c r="G346" i="55"/>
  <c r="F346" i="55"/>
  <c r="E346" i="55"/>
  <c r="C345" i="55"/>
  <c r="C344" i="55"/>
  <c r="C343" i="55"/>
  <c r="C342" i="55"/>
  <c r="C341" i="55"/>
  <c r="C340" i="55"/>
  <c r="C339" i="55"/>
  <c r="C338" i="55"/>
  <c r="C337" i="55"/>
  <c r="C336" i="55"/>
  <c r="C335" i="55"/>
  <c r="C334" i="55"/>
  <c r="C333" i="55"/>
  <c r="C332" i="55"/>
  <c r="C331" i="55"/>
  <c r="C330" i="55"/>
  <c r="C329" i="55"/>
  <c r="C328" i="55"/>
  <c r="C327" i="55"/>
  <c r="C326" i="55"/>
  <c r="C325" i="55"/>
  <c r="C324" i="55"/>
  <c r="C323" i="55"/>
  <c r="C322" i="55"/>
  <c r="C321" i="55"/>
  <c r="C320" i="55"/>
  <c r="C319" i="55"/>
  <c r="C318" i="55"/>
  <c r="C317" i="55"/>
  <c r="C316" i="55"/>
  <c r="C315" i="55"/>
  <c r="E314" i="55"/>
  <c r="S313" i="55"/>
  <c r="R313" i="55"/>
  <c r="Q313" i="55"/>
  <c r="P313" i="55"/>
  <c r="O313" i="55"/>
  <c r="N313" i="55"/>
  <c r="M313" i="55"/>
  <c r="L313" i="55"/>
  <c r="K313" i="55"/>
  <c r="J313" i="55"/>
  <c r="I313" i="55"/>
  <c r="H313" i="55"/>
  <c r="G313" i="55"/>
  <c r="F313" i="55"/>
  <c r="S312" i="55"/>
  <c r="R312" i="55"/>
  <c r="Q312" i="55"/>
  <c r="P312" i="55"/>
  <c r="O312" i="55"/>
  <c r="N312" i="55"/>
  <c r="M312" i="55"/>
  <c r="L312" i="55"/>
  <c r="K312" i="55"/>
  <c r="J312" i="55"/>
  <c r="I312" i="55"/>
  <c r="H312" i="55"/>
  <c r="G312" i="55"/>
  <c r="F312" i="55"/>
  <c r="S311" i="55"/>
  <c r="R311" i="55"/>
  <c r="Q311" i="55"/>
  <c r="P311" i="55"/>
  <c r="O311" i="55"/>
  <c r="N311" i="55"/>
  <c r="M311" i="55"/>
  <c r="L311" i="55"/>
  <c r="K311" i="55"/>
  <c r="J311" i="55"/>
  <c r="I311" i="55"/>
  <c r="H311" i="55"/>
  <c r="G311" i="55"/>
  <c r="F311" i="55"/>
  <c r="E311" i="55"/>
  <c r="C310" i="55"/>
  <c r="C309" i="55"/>
  <c r="C308" i="55"/>
  <c r="C307" i="55"/>
  <c r="C306" i="55"/>
  <c r="C305" i="55"/>
  <c r="C304" i="55"/>
  <c r="C303" i="55"/>
  <c r="C302" i="55"/>
  <c r="C301" i="55"/>
  <c r="C300" i="55"/>
  <c r="C299" i="55"/>
  <c r="C298" i="55"/>
  <c r="C297" i="55"/>
  <c r="C296" i="55"/>
  <c r="C295" i="55"/>
  <c r="C294" i="55"/>
  <c r="C293" i="55"/>
  <c r="C292" i="55"/>
  <c r="C291" i="55"/>
  <c r="C290" i="55"/>
  <c r="C289" i="55"/>
  <c r="C288" i="55"/>
  <c r="C287" i="55"/>
  <c r="C286" i="55"/>
  <c r="C285" i="55"/>
  <c r="C284" i="55"/>
  <c r="C283" i="55"/>
  <c r="C282" i="55"/>
  <c r="C281" i="55"/>
  <c r="C280" i="55"/>
  <c r="E279" i="55"/>
  <c r="S278" i="55"/>
  <c r="R278" i="55"/>
  <c r="Q278" i="55"/>
  <c r="P278" i="55"/>
  <c r="O278" i="55"/>
  <c r="N278" i="55"/>
  <c r="M278" i="55"/>
  <c r="L278" i="55"/>
  <c r="K278" i="55"/>
  <c r="J278" i="55"/>
  <c r="I278" i="55"/>
  <c r="H278" i="55"/>
  <c r="G278" i="55"/>
  <c r="F278" i="55"/>
  <c r="S277" i="55"/>
  <c r="R277" i="55"/>
  <c r="Q277" i="55"/>
  <c r="P277" i="55"/>
  <c r="O277" i="55"/>
  <c r="N277" i="55"/>
  <c r="M277" i="55"/>
  <c r="L277" i="55"/>
  <c r="K277" i="55"/>
  <c r="J277" i="55"/>
  <c r="I277" i="55"/>
  <c r="H277" i="55"/>
  <c r="G277" i="55"/>
  <c r="F277" i="55"/>
  <c r="S276" i="55"/>
  <c r="R276" i="55"/>
  <c r="Q276" i="55"/>
  <c r="P276" i="55"/>
  <c r="O276" i="55"/>
  <c r="N276" i="55"/>
  <c r="M276" i="55"/>
  <c r="L276" i="55"/>
  <c r="K276" i="55"/>
  <c r="J276" i="55"/>
  <c r="I276" i="55"/>
  <c r="H276" i="55"/>
  <c r="G276" i="55"/>
  <c r="F276" i="55"/>
  <c r="E276" i="55"/>
  <c r="C275" i="55"/>
  <c r="C274" i="55"/>
  <c r="C273" i="55"/>
  <c r="C272" i="55"/>
  <c r="C271" i="55"/>
  <c r="C270" i="55"/>
  <c r="C269" i="55"/>
  <c r="C268" i="55"/>
  <c r="C267" i="55"/>
  <c r="C266" i="55"/>
  <c r="C265" i="55"/>
  <c r="C264" i="55"/>
  <c r="C263" i="55"/>
  <c r="C262" i="55"/>
  <c r="C261" i="55"/>
  <c r="C260" i="55"/>
  <c r="C259" i="55"/>
  <c r="C258" i="55"/>
  <c r="C257" i="55"/>
  <c r="C256" i="55"/>
  <c r="C255" i="55"/>
  <c r="C254" i="55"/>
  <c r="C253" i="55"/>
  <c r="C252" i="55"/>
  <c r="C251" i="55"/>
  <c r="C250" i="55"/>
  <c r="C249" i="55"/>
  <c r="C248" i="55"/>
  <c r="C247" i="55"/>
  <c r="C246" i="55"/>
  <c r="E245" i="55"/>
  <c r="S244" i="55"/>
  <c r="R244" i="55"/>
  <c r="Q244" i="55"/>
  <c r="P244" i="55"/>
  <c r="O244" i="55"/>
  <c r="N244" i="55"/>
  <c r="M244" i="55"/>
  <c r="L244" i="55"/>
  <c r="K244" i="55"/>
  <c r="J244" i="55"/>
  <c r="I244" i="55"/>
  <c r="H244" i="55"/>
  <c r="G244" i="55"/>
  <c r="F244" i="55"/>
  <c r="S243" i="55"/>
  <c r="R243" i="55"/>
  <c r="Q243" i="55"/>
  <c r="P243" i="55"/>
  <c r="O243" i="55"/>
  <c r="N243" i="55"/>
  <c r="M243" i="55"/>
  <c r="L243" i="55"/>
  <c r="K243" i="55"/>
  <c r="J243" i="55"/>
  <c r="I243" i="55"/>
  <c r="H243" i="55"/>
  <c r="G243" i="55"/>
  <c r="F243" i="55"/>
  <c r="E243" i="55"/>
  <c r="S242" i="55"/>
  <c r="R242" i="55"/>
  <c r="Q242" i="55"/>
  <c r="P242" i="55"/>
  <c r="O242" i="55"/>
  <c r="N242" i="55"/>
  <c r="M242" i="55"/>
  <c r="L242" i="55"/>
  <c r="K242" i="55"/>
  <c r="J242" i="55"/>
  <c r="I242" i="55"/>
  <c r="H242" i="55"/>
  <c r="G242" i="55"/>
  <c r="F242" i="55"/>
  <c r="E242" i="55"/>
  <c r="C241" i="55"/>
  <c r="C240" i="55"/>
  <c r="C239" i="55"/>
  <c r="C238" i="55"/>
  <c r="C237" i="55"/>
  <c r="C236" i="55"/>
  <c r="C235" i="55"/>
  <c r="C234" i="55"/>
  <c r="C233" i="55"/>
  <c r="C232" i="55"/>
  <c r="C231" i="55"/>
  <c r="C230" i="55"/>
  <c r="C229" i="55"/>
  <c r="C228" i="55"/>
  <c r="C227" i="55"/>
  <c r="C226" i="55"/>
  <c r="C225" i="55"/>
  <c r="C224" i="55"/>
  <c r="C223" i="55"/>
  <c r="C222" i="55"/>
  <c r="C221" i="55"/>
  <c r="C220" i="55"/>
  <c r="C219" i="55"/>
  <c r="C218" i="55"/>
  <c r="C217" i="55"/>
  <c r="C216" i="55"/>
  <c r="C215" i="55"/>
  <c r="C214" i="55"/>
  <c r="C213" i="55"/>
  <c r="C212" i="55"/>
  <c r="C211" i="55"/>
  <c r="E210" i="55"/>
  <c r="S209" i="55"/>
  <c r="R209" i="55"/>
  <c r="Q209" i="55"/>
  <c r="P209" i="55"/>
  <c r="O209" i="55"/>
  <c r="N209" i="55"/>
  <c r="M209" i="55"/>
  <c r="L209" i="55"/>
  <c r="K209" i="55"/>
  <c r="J209" i="55"/>
  <c r="I209" i="55"/>
  <c r="H209" i="55"/>
  <c r="G209" i="55"/>
  <c r="F209" i="55"/>
  <c r="S208" i="55"/>
  <c r="R208" i="55"/>
  <c r="Q208" i="55"/>
  <c r="P208" i="55"/>
  <c r="O208" i="55"/>
  <c r="N208" i="55"/>
  <c r="M208" i="55"/>
  <c r="L208" i="55"/>
  <c r="K208" i="55"/>
  <c r="J208" i="55"/>
  <c r="I208" i="55"/>
  <c r="H208" i="55"/>
  <c r="G208" i="55"/>
  <c r="F208" i="55"/>
  <c r="E208" i="55"/>
  <c r="S207" i="55"/>
  <c r="R207" i="55"/>
  <c r="P207" i="55"/>
  <c r="O207" i="55"/>
  <c r="N207" i="55"/>
  <c r="M207" i="55"/>
  <c r="L207" i="55"/>
  <c r="K207" i="55"/>
  <c r="J207" i="55"/>
  <c r="I207" i="55"/>
  <c r="H207" i="55"/>
  <c r="G207" i="55"/>
  <c r="F207" i="55"/>
  <c r="E207" i="55"/>
  <c r="C206" i="55"/>
  <c r="C205" i="55"/>
  <c r="C204" i="55"/>
  <c r="C203" i="55"/>
  <c r="C202" i="55"/>
  <c r="C201" i="55"/>
  <c r="C200" i="55"/>
  <c r="C199" i="55"/>
  <c r="C198" i="55"/>
  <c r="C197" i="55"/>
  <c r="C196" i="55"/>
  <c r="C195" i="55"/>
  <c r="C194" i="55"/>
  <c r="C193" i="55"/>
  <c r="C192" i="55"/>
  <c r="C191" i="55"/>
  <c r="C190" i="55"/>
  <c r="C189" i="55"/>
  <c r="C188" i="55"/>
  <c r="C187" i="55"/>
  <c r="C186" i="55"/>
  <c r="C185" i="55"/>
  <c r="C184" i="55"/>
  <c r="C183" i="55"/>
  <c r="C182" i="55"/>
  <c r="C181" i="55"/>
  <c r="C180" i="55"/>
  <c r="C179" i="55"/>
  <c r="C178" i="55"/>
  <c r="C177" i="55"/>
  <c r="E176" i="55"/>
  <c r="S175" i="55"/>
  <c r="R175" i="55"/>
  <c r="Q175" i="55"/>
  <c r="P175" i="55"/>
  <c r="O175" i="55"/>
  <c r="N175" i="55"/>
  <c r="M175" i="55"/>
  <c r="L175" i="55"/>
  <c r="K175" i="55"/>
  <c r="J175" i="55"/>
  <c r="I175" i="55"/>
  <c r="H175" i="55"/>
  <c r="G175" i="55"/>
  <c r="F175" i="55"/>
  <c r="S174" i="55"/>
  <c r="R174" i="55"/>
  <c r="Q174" i="55"/>
  <c r="P174" i="55"/>
  <c r="O174" i="55"/>
  <c r="N174" i="55"/>
  <c r="M174" i="55"/>
  <c r="L174" i="55"/>
  <c r="K174" i="55"/>
  <c r="J174" i="55"/>
  <c r="I174" i="55"/>
  <c r="H174" i="55"/>
  <c r="G174" i="55"/>
  <c r="F174" i="55"/>
  <c r="E174" i="55"/>
  <c r="S173" i="55"/>
  <c r="R173" i="55"/>
  <c r="Q173" i="55"/>
  <c r="P173" i="55"/>
  <c r="O173" i="55"/>
  <c r="N173" i="55"/>
  <c r="M173" i="55"/>
  <c r="L173" i="55"/>
  <c r="K173" i="55"/>
  <c r="J173" i="55"/>
  <c r="I173" i="55"/>
  <c r="H173" i="55"/>
  <c r="G173" i="55"/>
  <c r="F173" i="55"/>
  <c r="E173" i="55"/>
  <c r="C172" i="55"/>
  <c r="C171" i="55"/>
  <c r="C170" i="55"/>
  <c r="C169" i="55"/>
  <c r="C168" i="55"/>
  <c r="C167" i="55"/>
  <c r="C166" i="55"/>
  <c r="C165" i="55"/>
  <c r="C164" i="55"/>
  <c r="C163" i="55"/>
  <c r="C162" i="55"/>
  <c r="C161" i="55"/>
  <c r="C160" i="55"/>
  <c r="C159" i="55"/>
  <c r="C158" i="55"/>
  <c r="C157" i="55"/>
  <c r="C156" i="55"/>
  <c r="C155" i="55"/>
  <c r="C154" i="55"/>
  <c r="C153" i="55"/>
  <c r="C152" i="55"/>
  <c r="C151" i="55"/>
  <c r="C150" i="55"/>
  <c r="C149" i="55"/>
  <c r="C148" i="55"/>
  <c r="C147" i="55"/>
  <c r="C146" i="55"/>
  <c r="C145" i="55"/>
  <c r="C144" i="55"/>
  <c r="C143" i="55"/>
  <c r="C142" i="55"/>
  <c r="E141" i="55"/>
  <c r="S140" i="55"/>
  <c r="R140" i="55"/>
  <c r="Q140" i="55"/>
  <c r="P140" i="55"/>
  <c r="O140" i="55"/>
  <c r="N140" i="55"/>
  <c r="M140" i="55"/>
  <c r="L140" i="55"/>
  <c r="K140" i="55"/>
  <c r="J140" i="55"/>
  <c r="I140" i="55"/>
  <c r="H140" i="55"/>
  <c r="G140" i="55"/>
  <c r="F140" i="55"/>
  <c r="S139" i="55"/>
  <c r="R139" i="55"/>
  <c r="Q139" i="55"/>
  <c r="P139" i="55"/>
  <c r="O139" i="55"/>
  <c r="N139" i="55"/>
  <c r="M139" i="55"/>
  <c r="L139" i="55"/>
  <c r="K139" i="55"/>
  <c r="J139" i="55"/>
  <c r="I139" i="55"/>
  <c r="H139" i="55"/>
  <c r="G139" i="55"/>
  <c r="F139" i="55"/>
  <c r="E139" i="55"/>
  <c r="S138" i="55"/>
  <c r="R138" i="55"/>
  <c r="Q138" i="55"/>
  <c r="P138" i="55"/>
  <c r="O138" i="55"/>
  <c r="N138" i="55"/>
  <c r="M138" i="55"/>
  <c r="L138" i="55"/>
  <c r="K138" i="55"/>
  <c r="J138" i="55"/>
  <c r="I138" i="55"/>
  <c r="H138" i="55"/>
  <c r="G138" i="55"/>
  <c r="F138" i="55"/>
  <c r="E138" i="55"/>
  <c r="C137" i="55"/>
  <c r="C136" i="55"/>
  <c r="C135" i="55"/>
  <c r="C134" i="55"/>
  <c r="C133" i="55"/>
  <c r="C132" i="55"/>
  <c r="C131" i="55"/>
  <c r="C130" i="55"/>
  <c r="C129" i="55"/>
  <c r="C128" i="55"/>
  <c r="C127" i="55"/>
  <c r="C126" i="55"/>
  <c r="C125" i="55"/>
  <c r="C124" i="55"/>
  <c r="C123" i="55"/>
  <c r="C122" i="55"/>
  <c r="C121" i="55"/>
  <c r="C120" i="55"/>
  <c r="C119" i="55"/>
  <c r="C118" i="55"/>
  <c r="C117" i="55"/>
  <c r="C116" i="55"/>
  <c r="C115" i="55"/>
  <c r="C114" i="55"/>
  <c r="C113" i="55"/>
  <c r="C112" i="55"/>
  <c r="C111" i="55"/>
  <c r="C110" i="55"/>
  <c r="C109" i="55"/>
  <c r="C108" i="55"/>
  <c r="C107" i="55"/>
  <c r="E106" i="55"/>
  <c r="S105" i="55"/>
  <c r="R105" i="55"/>
  <c r="Q105" i="55"/>
  <c r="P105" i="55"/>
  <c r="O105" i="55"/>
  <c r="N105" i="55"/>
  <c r="M105" i="55"/>
  <c r="L105" i="55"/>
  <c r="K105" i="55"/>
  <c r="J105" i="55"/>
  <c r="I105" i="55"/>
  <c r="H105" i="55"/>
  <c r="G105" i="55"/>
  <c r="F105" i="55"/>
  <c r="S104" i="55"/>
  <c r="R104" i="55"/>
  <c r="Q104" i="55"/>
  <c r="P104" i="55"/>
  <c r="O104" i="55"/>
  <c r="N104" i="55"/>
  <c r="M104" i="55"/>
  <c r="L104" i="55"/>
  <c r="K104" i="55"/>
  <c r="J104" i="55"/>
  <c r="I104" i="55"/>
  <c r="H104" i="55"/>
  <c r="G104" i="55"/>
  <c r="F104" i="55"/>
  <c r="E104" i="55"/>
  <c r="S103" i="55"/>
  <c r="R103" i="55"/>
  <c r="Q103" i="55"/>
  <c r="P103" i="55"/>
  <c r="O103" i="55"/>
  <c r="N103" i="55"/>
  <c r="M103" i="55"/>
  <c r="L103" i="55"/>
  <c r="K103" i="55"/>
  <c r="J103" i="55"/>
  <c r="I103" i="55"/>
  <c r="H103" i="55"/>
  <c r="G103" i="55"/>
  <c r="F103" i="55"/>
  <c r="E103" i="55"/>
  <c r="C102" i="55"/>
  <c r="C101" i="55"/>
  <c r="C100" i="55"/>
  <c r="C99" i="55"/>
  <c r="C98" i="55"/>
  <c r="C97" i="55"/>
  <c r="C96" i="55"/>
  <c r="C95" i="55"/>
  <c r="C94" i="55"/>
  <c r="C93" i="55"/>
  <c r="C92" i="55"/>
  <c r="C91" i="55"/>
  <c r="C90" i="55"/>
  <c r="C89" i="55"/>
  <c r="C88" i="55"/>
  <c r="C87" i="55"/>
  <c r="C86" i="55"/>
  <c r="C85" i="55"/>
  <c r="C84" i="55"/>
  <c r="C83" i="55"/>
  <c r="C82" i="55"/>
  <c r="C81" i="55"/>
  <c r="C80" i="55"/>
  <c r="C79" i="55"/>
  <c r="C78" i="55"/>
  <c r="C77" i="55"/>
  <c r="C76" i="55"/>
  <c r="C75" i="55"/>
  <c r="C74" i="55"/>
  <c r="C73" i="55"/>
  <c r="E72" i="55"/>
  <c r="S71" i="55"/>
  <c r="R71" i="55"/>
  <c r="Q71" i="55"/>
  <c r="P71" i="55"/>
  <c r="O71" i="55"/>
  <c r="N71" i="55"/>
  <c r="M71" i="55"/>
  <c r="L71" i="55"/>
  <c r="K71" i="55"/>
  <c r="J71" i="55"/>
  <c r="I71" i="55"/>
  <c r="H71" i="55"/>
  <c r="G71" i="55"/>
  <c r="F71" i="55"/>
  <c r="S70" i="55"/>
  <c r="R70" i="55"/>
  <c r="Q70" i="55"/>
  <c r="P70" i="55"/>
  <c r="O70" i="55"/>
  <c r="N70" i="55"/>
  <c r="M70" i="55"/>
  <c r="L70" i="55"/>
  <c r="K70" i="55"/>
  <c r="J70" i="55"/>
  <c r="I70" i="55"/>
  <c r="H70" i="55"/>
  <c r="G70" i="55"/>
  <c r="F70" i="55"/>
  <c r="E70" i="55"/>
  <c r="S69" i="55"/>
  <c r="R69" i="55"/>
  <c r="Q69" i="55"/>
  <c r="P69" i="55"/>
  <c r="O69" i="55"/>
  <c r="N69" i="55"/>
  <c r="M69" i="55"/>
  <c r="L69" i="55"/>
  <c r="K69" i="55"/>
  <c r="J69" i="55"/>
  <c r="I69" i="55"/>
  <c r="H69" i="55"/>
  <c r="G69" i="55"/>
  <c r="F69" i="55"/>
  <c r="E69" i="55"/>
  <c r="C68" i="55"/>
  <c r="C67" i="55"/>
  <c r="C66" i="55"/>
  <c r="C65" i="55"/>
  <c r="C64" i="55"/>
  <c r="C63" i="55"/>
  <c r="C62" i="55"/>
  <c r="C61" i="55"/>
  <c r="C60" i="55"/>
  <c r="C59" i="55"/>
  <c r="C58" i="55"/>
  <c r="C57" i="55"/>
  <c r="C56" i="55"/>
  <c r="C55" i="55"/>
  <c r="C54" i="55"/>
  <c r="C53" i="55"/>
  <c r="C52" i="55"/>
  <c r="C51" i="55"/>
  <c r="C50" i="55"/>
  <c r="C49" i="55"/>
  <c r="C48" i="55"/>
  <c r="C47" i="55"/>
  <c r="C46" i="55"/>
  <c r="C45" i="55"/>
  <c r="C44" i="55"/>
  <c r="C43" i="55"/>
  <c r="C42" i="55"/>
  <c r="C41" i="55"/>
  <c r="C40" i="55"/>
  <c r="C39" i="55"/>
  <c r="C38" i="55"/>
  <c r="E37" i="55"/>
  <c r="S36" i="55"/>
  <c r="R36" i="55"/>
  <c r="Q36" i="55"/>
  <c r="P36" i="55"/>
  <c r="O36" i="55"/>
  <c r="N36" i="55"/>
  <c r="M36" i="55"/>
  <c r="L36" i="55"/>
  <c r="K36" i="55"/>
  <c r="J36" i="55"/>
  <c r="I36" i="55"/>
  <c r="H36" i="55"/>
  <c r="G36" i="55"/>
  <c r="F36" i="55"/>
  <c r="S35" i="55"/>
  <c r="R35" i="55"/>
  <c r="Q35" i="55"/>
  <c r="P35" i="55"/>
  <c r="O35" i="55"/>
  <c r="N35" i="55"/>
  <c r="M35" i="55"/>
  <c r="L35" i="55"/>
  <c r="K35" i="55"/>
  <c r="J35" i="55"/>
  <c r="I35" i="55"/>
  <c r="H35" i="55"/>
  <c r="G35" i="55"/>
  <c r="F35" i="55"/>
  <c r="S34" i="55"/>
  <c r="R34" i="55"/>
  <c r="Q34" i="55"/>
  <c r="P34" i="55"/>
  <c r="O34" i="55"/>
  <c r="N34" i="55"/>
  <c r="M34" i="55"/>
  <c r="L34" i="55"/>
  <c r="K34" i="55"/>
  <c r="J34" i="55"/>
  <c r="I34" i="55"/>
  <c r="H34" i="55"/>
  <c r="G34" i="55"/>
  <c r="F34" i="55"/>
  <c r="E34" i="55"/>
  <c r="C33" i="55"/>
  <c r="C32" i="55"/>
  <c r="C31" i="55"/>
  <c r="C30" i="55"/>
  <c r="C29" i="55"/>
  <c r="C28" i="55"/>
  <c r="C27" i="55"/>
  <c r="C26" i="55"/>
  <c r="C25" i="55"/>
  <c r="C24" i="55"/>
  <c r="C23" i="55"/>
  <c r="C22" i="55"/>
  <c r="C21" i="55"/>
  <c r="C20" i="55"/>
  <c r="C19" i="55"/>
  <c r="C18" i="55"/>
  <c r="C17" i="55"/>
  <c r="C16" i="55"/>
  <c r="C15" i="55"/>
  <c r="C14" i="55"/>
  <c r="C13" i="55"/>
  <c r="C12" i="55"/>
  <c r="C11" i="55"/>
  <c r="C10" i="55"/>
  <c r="C9" i="55"/>
  <c r="C8" i="55"/>
  <c r="C7" i="55"/>
  <c r="C6" i="55"/>
  <c r="C5" i="55"/>
  <c r="C4" i="55"/>
  <c r="S416" i="54"/>
  <c r="E416" i="54"/>
  <c r="R415" i="54"/>
  <c r="Q415" i="54"/>
  <c r="P415" i="54"/>
  <c r="O415" i="54"/>
  <c r="N415" i="54"/>
  <c r="M415" i="54"/>
  <c r="L415" i="54"/>
  <c r="K415" i="54"/>
  <c r="J415" i="54"/>
  <c r="I415" i="54"/>
  <c r="H415" i="54"/>
  <c r="G415" i="54"/>
  <c r="F415" i="54"/>
  <c r="R414" i="54"/>
  <c r="Q414" i="54"/>
  <c r="P414" i="54"/>
  <c r="O414" i="54"/>
  <c r="N414" i="54"/>
  <c r="M414" i="54"/>
  <c r="L414" i="54"/>
  <c r="K414" i="54"/>
  <c r="J414" i="54"/>
  <c r="I414" i="54"/>
  <c r="H414" i="54"/>
  <c r="G414" i="54"/>
  <c r="F414" i="54"/>
  <c r="S413" i="54"/>
  <c r="R413" i="54"/>
  <c r="Q413" i="54"/>
  <c r="P413" i="54"/>
  <c r="O413" i="54"/>
  <c r="N413" i="54"/>
  <c r="M413" i="54"/>
  <c r="L413" i="54"/>
  <c r="K413" i="54"/>
  <c r="J413" i="54"/>
  <c r="I413" i="54"/>
  <c r="H413" i="54"/>
  <c r="G413" i="54"/>
  <c r="F413" i="54"/>
  <c r="E413" i="54"/>
  <c r="C412" i="54"/>
  <c r="C411" i="54"/>
  <c r="C410" i="54"/>
  <c r="C409" i="54"/>
  <c r="C408" i="54"/>
  <c r="C407" i="54"/>
  <c r="C406" i="54"/>
  <c r="C405" i="54"/>
  <c r="C404" i="54"/>
  <c r="C403" i="54"/>
  <c r="C402" i="54"/>
  <c r="C401" i="54"/>
  <c r="C400" i="54"/>
  <c r="C399" i="54"/>
  <c r="C398" i="54"/>
  <c r="C397" i="54"/>
  <c r="C396" i="54"/>
  <c r="C395" i="54"/>
  <c r="C394" i="54"/>
  <c r="C393" i="54"/>
  <c r="C392" i="54"/>
  <c r="C391" i="54"/>
  <c r="C390" i="54"/>
  <c r="C389" i="54"/>
  <c r="C388" i="54"/>
  <c r="C387" i="54"/>
  <c r="C386" i="54"/>
  <c r="C385" i="54"/>
  <c r="C384" i="54"/>
  <c r="C383" i="54"/>
  <c r="C382" i="54"/>
  <c r="S381" i="54"/>
  <c r="E381" i="54"/>
  <c r="R380" i="54"/>
  <c r="Q380" i="54"/>
  <c r="P380" i="54"/>
  <c r="O380" i="54"/>
  <c r="N380" i="54"/>
  <c r="M380" i="54"/>
  <c r="L380" i="54"/>
  <c r="K380" i="54"/>
  <c r="J380" i="54"/>
  <c r="I380" i="54"/>
  <c r="H380" i="54"/>
  <c r="G380" i="54"/>
  <c r="F380" i="54"/>
  <c r="R379" i="54"/>
  <c r="Q379" i="54"/>
  <c r="P379" i="54"/>
  <c r="O379" i="54"/>
  <c r="N379" i="54"/>
  <c r="M379" i="54"/>
  <c r="L379" i="54"/>
  <c r="K379" i="54"/>
  <c r="J379" i="54"/>
  <c r="I379" i="54"/>
  <c r="H379" i="54"/>
  <c r="G379" i="54"/>
  <c r="F379" i="54"/>
  <c r="S378" i="54"/>
  <c r="R378" i="54"/>
  <c r="Q378" i="54"/>
  <c r="P378" i="54"/>
  <c r="O378" i="54"/>
  <c r="N378" i="54"/>
  <c r="M378" i="54"/>
  <c r="L378" i="54"/>
  <c r="K378" i="54"/>
  <c r="J378" i="54"/>
  <c r="I378" i="54"/>
  <c r="H378" i="54"/>
  <c r="G378" i="54"/>
  <c r="F378" i="54"/>
  <c r="E378" i="54"/>
  <c r="C377" i="54"/>
  <c r="C376" i="54"/>
  <c r="C375" i="54"/>
  <c r="C374" i="54"/>
  <c r="C373" i="54"/>
  <c r="C372" i="54"/>
  <c r="C371" i="54"/>
  <c r="C370" i="54"/>
  <c r="C369" i="54"/>
  <c r="C368" i="54"/>
  <c r="C367" i="54"/>
  <c r="C366" i="54"/>
  <c r="C365" i="54"/>
  <c r="C364" i="54"/>
  <c r="C363" i="54"/>
  <c r="C362" i="54"/>
  <c r="C361" i="54"/>
  <c r="C360" i="54"/>
  <c r="C359" i="54"/>
  <c r="C358" i="54"/>
  <c r="C357" i="54"/>
  <c r="C356" i="54"/>
  <c r="C355" i="54"/>
  <c r="C354" i="54"/>
  <c r="C353" i="54"/>
  <c r="C352" i="54"/>
  <c r="C351" i="54"/>
  <c r="C350" i="54"/>
  <c r="S349" i="54"/>
  <c r="E349" i="54"/>
  <c r="R348" i="54"/>
  <c r="Q348" i="54"/>
  <c r="P348" i="54"/>
  <c r="O348" i="54"/>
  <c r="N348" i="54"/>
  <c r="M348" i="54"/>
  <c r="L348" i="54"/>
  <c r="K348" i="54"/>
  <c r="J348" i="54"/>
  <c r="I348" i="54"/>
  <c r="H348" i="54"/>
  <c r="G348" i="54"/>
  <c r="F348" i="54"/>
  <c r="R347" i="54"/>
  <c r="Q347" i="54"/>
  <c r="P347" i="54"/>
  <c r="O347" i="54"/>
  <c r="N347" i="54"/>
  <c r="M347" i="54"/>
  <c r="L347" i="54"/>
  <c r="K347" i="54"/>
  <c r="J347" i="54"/>
  <c r="I347" i="54"/>
  <c r="H347" i="54"/>
  <c r="G347" i="54"/>
  <c r="F347" i="54"/>
  <c r="S346" i="54"/>
  <c r="R346" i="54"/>
  <c r="Q346" i="54"/>
  <c r="P346" i="54"/>
  <c r="O346" i="54"/>
  <c r="N346" i="54"/>
  <c r="M346" i="54"/>
  <c r="L346" i="54"/>
  <c r="K346" i="54"/>
  <c r="J346" i="54"/>
  <c r="I346" i="54"/>
  <c r="H346" i="54"/>
  <c r="G346" i="54"/>
  <c r="F346" i="54"/>
  <c r="E346" i="54"/>
  <c r="C345" i="54"/>
  <c r="C344" i="54"/>
  <c r="C343" i="54"/>
  <c r="C342" i="54"/>
  <c r="C341" i="54"/>
  <c r="C340" i="54"/>
  <c r="C339" i="54"/>
  <c r="C338" i="54"/>
  <c r="C337" i="54"/>
  <c r="C336" i="54"/>
  <c r="C335" i="54"/>
  <c r="C334" i="54"/>
  <c r="C333" i="54"/>
  <c r="C332" i="54"/>
  <c r="C331" i="54"/>
  <c r="C330" i="54"/>
  <c r="C329" i="54"/>
  <c r="C328" i="54"/>
  <c r="C327" i="54"/>
  <c r="C326" i="54"/>
  <c r="C325" i="54"/>
  <c r="C324" i="54"/>
  <c r="C323" i="54"/>
  <c r="C322" i="54"/>
  <c r="C321" i="54"/>
  <c r="C320" i="54"/>
  <c r="C319" i="54"/>
  <c r="C318" i="54"/>
  <c r="C317" i="54"/>
  <c r="C316" i="54"/>
  <c r="C315" i="54"/>
  <c r="S314" i="54"/>
  <c r="E314" i="54"/>
  <c r="R313" i="54"/>
  <c r="Q313" i="54"/>
  <c r="P313" i="54"/>
  <c r="O313" i="54"/>
  <c r="N313" i="54"/>
  <c r="M313" i="54"/>
  <c r="L313" i="54"/>
  <c r="K313" i="54"/>
  <c r="J313" i="54"/>
  <c r="I313" i="54"/>
  <c r="H313" i="54"/>
  <c r="G313" i="54"/>
  <c r="F313" i="54"/>
  <c r="R312" i="54"/>
  <c r="Q312" i="54"/>
  <c r="P312" i="54"/>
  <c r="O312" i="54"/>
  <c r="N312" i="54"/>
  <c r="M312" i="54"/>
  <c r="L312" i="54"/>
  <c r="K312" i="54"/>
  <c r="J312" i="54"/>
  <c r="I312" i="54"/>
  <c r="H312" i="54"/>
  <c r="G312" i="54"/>
  <c r="F312" i="54"/>
  <c r="S311" i="54"/>
  <c r="R311" i="54"/>
  <c r="Q311" i="54"/>
  <c r="P311" i="54"/>
  <c r="O311" i="54"/>
  <c r="N311" i="54"/>
  <c r="M311" i="54"/>
  <c r="L311" i="54"/>
  <c r="K311" i="54"/>
  <c r="J311" i="54"/>
  <c r="I311" i="54"/>
  <c r="H311" i="54"/>
  <c r="G311" i="54"/>
  <c r="F311" i="54"/>
  <c r="E311" i="54"/>
  <c r="C310" i="54"/>
  <c r="C309" i="54"/>
  <c r="C308" i="54"/>
  <c r="C307" i="54"/>
  <c r="C306" i="54"/>
  <c r="C305" i="54"/>
  <c r="C304" i="54"/>
  <c r="C303" i="54"/>
  <c r="C302" i="54"/>
  <c r="C301" i="54"/>
  <c r="C300" i="54"/>
  <c r="C299" i="54"/>
  <c r="C298" i="54"/>
  <c r="C297" i="54"/>
  <c r="C296" i="54"/>
  <c r="C295" i="54"/>
  <c r="C294" i="54"/>
  <c r="C293" i="54"/>
  <c r="C292" i="54"/>
  <c r="C291" i="54"/>
  <c r="C290" i="54"/>
  <c r="C289" i="54"/>
  <c r="C288" i="54"/>
  <c r="C287" i="54"/>
  <c r="C286" i="54"/>
  <c r="C285" i="54"/>
  <c r="C284" i="54"/>
  <c r="C283" i="54"/>
  <c r="C282" i="54"/>
  <c r="C281" i="54"/>
  <c r="C280" i="54"/>
  <c r="S279" i="54"/>
  <c r="E279" i="54"/>
  <c r="R278" i="54"/>
  <c r="Q278" i="54"/>
  <c r="P278" i="54"/>
  <c r="O278" i="54"/>
  <c r="N278" i="54"/>
  <c r="M278" i="54"/>
  <c r="L278" i="54"/>
  <c r="K278" i="54"/>
  <c r="J278" i="54"/>
  <c r="I278" i="54"/>
  <c r="H278" i="54"/>
  <c r="G278" i="54"/>
  <c r="F278" i="54"/>
  <c r="R277" i="54"/>
  <c r="Q277" i="54"/>
  <c r="P277" i="54"/>
  <c r="O277" i="54"/>
  <c r="N277" i="54"/>
  <c r="M277" i="54"/>
  <c r="L277" i="54"/>
  <c r="K277" i="54"/>
  <c r="J277" i="54"/>
  <c r="I277" i="54"/>
  <c r="H277" i="54"/>
  <c r="G277" i="54"/>
  <c r="F277" i="54"/>
  <c r="S276" i="54"/>
  <c r="R276" i="54"/>
  <c r="Q276" i="54"/>
  <c r="P276" i="54"/>
  <c r="O276" i="54"/>
  <c r="N276" i="54"/>
  <c r="M276" i="54"/>
  <c r="L276" i="54"/>
  <c r="K276" i="54"/>
  <c r="J276" i="54"/>
  <c r="I276" i="54"/>
  <c r="H276" i="54"/>
  <c r="G276" i="54"/>
  <c r="F276" i="54"/>
  <c r="E276" i="54"/>
  <c r="C275" i="54"/>
  <c r="C274" i="54"/>
  <c r="C273" i="54"/>
  <c r="C272" i="54"/>
  <c r="C271" i="54"/>
  <c r="C270" i="54"/>
  <c r="C269" i="54"/>
  <c r="C268" i="54"/>
  <c r="C267" i="54"/>
  <c r="C266" i="54"/>
  <c r="C265" i="54"/>
  <c r="C264" i="54"/>
  <c r="C263" i="54"/>
  <c r="C262" i="54"/>
  <c r="C261" i="54"/>
  <c r="C260" i="54"/>
  <c r="C259" i="54"/>
  <c r="C258" i="54"/>
  <c r="C257" i="54"/>
  <c r="C256" i="54"/>
  <c r="C255" i="54"/>
  <c r="C254" i="54"/>
  <c r="C253" i="54"/>
  <c r="C252" i="54"/>
  <c r="C251" i="54"/>
  <c r="C250" i="54"/>
  <c r="C249" i="54"/>
  <c r="C248" i="54"/>
  <c r="C247" i="54"/>
  <c r="C246" i="54"/>
  <c r="S245" i="54"/>
  <c r="E245" i="54"/>
  <c r="R244" i="54"/>
  <c r="Q244" i="54"/>
  <c r="P244" i="54"/>
  <c r="O244" i="54"/>
  <c r="N244" i="54"/>
  <c r="M244" i="54"/>
  <c r="L244" i="54"/>
  <c r="K244" i="54"/>
  <c r="J244" i="54"/>
  <c r="I244" i="54"/>
  <c r="H244" i="54"/>
  <c r="G244" i="54"/>
  <c r="F244" i="54"/>
  <c r="R243" i="54"/>
  <c r="Q243" i="54"/>
  <c r="P243" i="54"/>
  <c r="O243" i="54"/>
  <c r="N243" i="54"/>
  <c r="M243" i="54"/>
  <c r="L243" i="54"/>
  <c r="K243" i="54"/>
  <c r="J243" i="54"/>
  <c r="I243" i="54"/>
  <c r="H243" i="54"/>
  <c r="G243" i="54"/>
  <c r="F243" i="54"/>
  <c r="S242" i="54"/>
  <c r="Q242" i="54"/>
  <c r="P242" i="54"/>
  <c r="O242" i="54"/>
  <c r="N242" i="54"/>
  <c r="M242" i="54"/>
  <c r="L242" i="54"/>
  <c r="K242" i="54"/>
  <c r="J242" i="54"/>
  <c r="I242" i="54"/>
  <c r="H242" i="54"/>
  <c r="G242" i="54"/>
  <c r="F242" i="54"/>
  <c r="E242" i="54"/>
  <c r="C241" i="54"/>
  <c r="C240" i="54"/>
  <c r="C239" i="54"/>
  <c r="C238" i="54"/>
  <c r="C237" i="54"/>
  <c r="C236" i="54"/>
  <c r="C235" i="54"/>
  <c r="C234" i="54"/>
  <c r="C233" i="54"/>
  <c r="C232" i="54"/>
  <c r="C231" i="54"/>
  <c r="C230" i="54"/>
  <c r="C229" i="54"/>
  <c r="C228" i="54"/>
  <c r="C227" i="54"/>
  <c r="C226" i="54"/>
  <c r="C225" i="54"/>
  <c r="C224" i="54"/>
  <c r="C223" i="54"/>
  <c r="C222" i="54"/>
  <c r="C221" i="54"/>
  <c r="C220" i="54"/>
  <c r="C219" i="54"/>
  <c r="C218" i="54"/>
  <c r="C217" i="54"/>
  <c r="C216" i="54"/>
  <c r="C215" i="54"/>
  <c r="C214" i="54"/>
  <c r="C213" i="54"/>
  <c r="C212" i="54"/>
  <c r="C211" i="54"/>
  <c r="S210" i="54"/>
  <c r="E210" i="54"/>
  <c r="R209" i="54"/>
  <c r="Q209" i="54"/>
  <c r="P209" i="54"/>
  <c r="O209" i="54"/>
  <c r="N209" i="54"/>
  <c r="M209" i="54"/>
  <c r="L209" i="54"/>
  <c r="K209" i="54"/>
  <c r="J209" i="54"/>
  <c r="I209" i="54"/>
  <c r="H209" i="54"/>
  <c r="G209" i="54"/>
  <c r="F209" i="54"/>
  <c r="R208" i="54"/>
  <c r="Q208" i="54"/>
  <c r="P208" i="54"/>
  <c r="O208" i="54"/>
  <c r="N208" i="54"/>
  <c r="M208" i="54"/>
  <c r="L208" i="54"/>
  <c r="K208" i="54"/>
  <c r="J208" i="54"/>
  <c r="I208" i="54"/>
  <c r="H208" i="54"/>
  <c r="G208" i="54"/>
  <c r="F208" i="54"/>
  <c r="S207" i="54"/>
  <c r="R207" i="54"/>
  <c r="Q207" i="54"/>
  <c r="P207" i="54"/>
  <c r="O207" i="54"/>
  <c r="N207" i="54"/>
  <c r="M207" i="54"/>
  <c r="L207" i="54"/>
  <c r="K207" i="54"/>
  <c r="J207" i="54"/>
  <c r="I207" i="54"/>
  <c r="H207" i="54"/>
  <c r="G207" i="54"/>
  <c r="F207" i="54"/>
  <c r="E207" i="54"/>
  <c r="C206" i="54"/>
  <c r="C205" i="54"/>
  <c r="C204" i="54"/>
  <c r="C203" i="54"/>
  <c r="C202" i="54"/>
  <c r="C201" i="54"/>
  <c r="C200" i="54"/>
  <c r="C199" i="54"/>
  <c r="C198" i="54"/>
  <c r="C197" i="54"/>
  <c r="C196" i="54"/>
  <c r="C195" i="54"/>
  <c r="C194" i="54"/>
  <c r="C193" i="54"/>
  <c r="C192" i="54"/>
  <c r="C191" i="54"/>
  <c r="C190" i="54"/>
  <c r="C189" i="54"/>
  <c r="C188" i="54"/>
  <c r="C187" i="54"/>
  <c r="C186" i="54"/>
  <c r="C185" i="54"/>
  <c r="C184" i="54"/>
  <c r="C183" i="54"/>
  <c r="C182" i="54"/>
  <c r="C181" i="54"/>
  <c r="C180" i="54"/>
  <c r="C179" i="54"/>
  <c r="C178" i="54"/>
  <c r="C177" i="54"/>
  <c r="S176" i="54"/>
  <c r="E176" i="54"/>
  <c r="R175" i="54"/>
  <c r="Q175" i="54"/>
  <c r="P175" i="54"/>
  <c r="O175" i="54"/>
  <c r="N175" i="54"/>
  <c r="M175" i="54"/>
  <c r="R174" i="54"/>
  <c r="Q174" i="54"/>
  <c r="P174" i="54"/>
  <c r="O174" i="54"/>
  <c r="N174" i="54"/>
  <c r="M174" i="54"/>
  <c r="S173" i="54"/>
  <c r="R173" i="54"/>
  <c r="Q173" i="54"/>
  <c r="P173" i="54"/>
  <c r="O173" i="54"/>
  <c r="N173" i="54"/>
  <c r="M173" i="54"/>
  <c r="C172" i="54"/>
  <c r="C171" i="54"/>
  <c r="C170" i="54"/>
  <c r="C169" i="54"/>
  <c r="C168" i="54"/>
  <c r="C167" i="54"/>
  <c r="C166" i="54"/>
  <c r="C165" i="54"/>
  <c r="C164" i="54"/>
  <c r="C163" i="54"/>
  <c r="C162" i="54"/>
  <c r="C161" i="54"/>
  <c r="C160" i="54"/>
  <c r="C159" i="54"/>
  <c r="C158" i="54"/>
  <c r="C157" i="54"/>
  <c r="C156" i="54"/>
  <c r="C155" i="54"/>
  <c r="C154" i="54"/>
  <c r="C153" i="54"/>
  <c r="C152" i="54"/>
  <c r="C151" i="54"/>
  <c r="C150" i="54"/>
  <c r="C149" i="54"/>
  <c r="C148" i="54"/>
  <c r="C147" i="54"/>
  <c r="C146" i="54"/>
  <c r="C145" i="54"/>
  <c r="C144" i="54"/>
  <c r="C143" i="54"/>
  <c r="C142" i="54"/>
  <c r="S141" i="54"/>
  <c r="E141" i="54"/>
  <c r="R140" i="54"/>
  <c r="Q140" i="54"/>
  <c r="P140" i="54"/>
  <c r="O140" i="54"/>
  <c r="N140" i="54"/>
  <c r="M140" i="54"/>
  <c r="L140" i="54"/>
  <c r="K140" i="54"/>
  <c r="J140" i="54"/>
  <c r="I140" i="54"/>
  <c r="H140" i="54"/>
  <c r="G140" i="54"/>
  <c r="F140" i="54"/>
  <c r="R139" i="54"/>
  <c r="Q139" i="54"/>
  <c r="P139" i="54"/>
  <c r="O139" i="54"/>
  <c r="N139" i="54"/>
  <c r="M139" i="54"/>
  <c r="L139" i="54"/>
  <c r="K139" i="54"/>
  <c r="J139" i="54"/>
  <c r="I139" i="54"/>
  <c r="H139" i="54"/>
  <c r="G139" i="54"/>
  <c r="F139" i="54"/>
  <c r="S138" i="54"/>
  <c r="R138" i="54"/>
  <c r="Q138" i="54"/>
  <c r="P138" i="54"/>
  <c r="O138" i="54"/>
  <c r="N138" i="54"/>
  <c r="M138" i="54"/>
  <c r="L138" i="54"/>
  <c r="K138" i="54"/>
  <c r="J138" i="54"/>
  <c r="I138" i="54"/>
  <c r="H138" i="54"/>
  <c r="G138" i="54"/>
  <c r="F138" i="54"/>
  <c r="E138" i="54"/>
  <c r="C137" i="54"/>
  <c r="C136" i="54"/>
  <c r="C135" i="54"/>
  <c r="C134" i="54"/>
  <c r="C133" i="54"/>
  <c r="C132" i="54"/>
  <c r="C131" i="54"/>
  <c r="C130" i="54"/>
  <c r="C129" i="54"/>
  <c r="C128" i="54"/>
  <c r="C127" i="54"/>
  <c r="C126" i="54"/>
  <c r="C125" i="54"/>
  <c r="C124" i="54"/>
  <c r="C123" i="54"/>
  <c r="C122" i="54"/>
  <c r="C121" i="54"/>
  <c r="C120" i="54"/>
  <c r="C119" i="54"/>
  <c r="C118" i="54"/>
  <c r="C117" i="54"/>
  <c r="C116" i="54"/>
  <c r="C115" i="54"/>
  <c r="C114" i="54"/>
  <c r="C113" i="54"/>
  <c r="C112" i="54"/>
  <c r="C111" i="54"/>
  <c r="C110" i="54"/>
  <c r="C109" i="54"/>
  <c r="C108" i="54"/>
  <c r="C107" i="54"/>
  <c r="S106" i="54"/>
  <c r="E106" i="54"/>
  <c r="R105" i="54"/>
  <c r="Q105" i="54"/>
  <c r="P105" i="54"/>
  <c r="O105" i="54"/>
  <c r="N105" i="54"/>
  <c r="M105" i="54"/>
  <c r="L105" i="54"/>
  <c r="K105" i="54"/>
  <c r="J105" i="54"/>
  <c r="I105" i="54"/>
  <c r="H105" i="54"/>
  <c r="G105" i="54"/>
  <c r="F105" i="54"/>
  <c r="R104" i="54"/>
  <c r="Q104" i="54"/>
  <c r="P104" i="54"/>
  <c r="O104" i="54"/>
  <c r="N104" i="54"/>
  <c r="M104" i="54"/>
  <c r="L104" i="54"/>
  <c r="K104" i="54"/>
  <c r="J104" i="54"/>
  <c r="I104" i="54"/>
  <c r="H104" i="54"/>
  <c r="G104" i="54"/>
  <c r="F104" i="54"/>
  <c r="R103" i="54"/>
  <c r="Q103" i="54"/>
  <c r="P103" i="54"/>
  <c r="O103" i="54"/>
  <c r="N103" i="54"/>
  <c r="M103" i="54"/>
  <c r="L103" i="54"/>
  <c r="K103" i="54"/>
  <c r="J103" i="54"/>
  <c r="I103" i="54"/>
  <c r="H103" i="54"/>
  <c r="G103" i="54"/>
  <c r="F103" i="54"/>
  <c r="E103" i="54"/>
  <c r="C102" i="54"/>
  <c r="C101" i="54"/>
  <c r="C100" i="54"/>
  <c r="C99" i="54"/>
  <c r="C98" i="54"/>
  <c r="C97" i="54"/>
  <c r="C96" i="54"/>
  <c r="C95" i="54"/>
  <c r="C94" i="54"/>
  <c r="C93" i="54"/>
  <c r="C92" i="54"/>
  <c r="C91" i="54"/>
  <c r="C90" i="54"/>
  <c r="C89" i="54"/>
  <c r="C88" i="54"/>
  <c r="C87" i="54"/>
  <c r="C86" i="54"/>
  <c r="C85" i="54"/>
  <c r="C84" i="54"/>
  <c r="C83" i="54"/>
  <c r="C82" i="54"/>
  <c r="C81" i="54"/>
  <c r="C80" i="54"/>
  <c r="C79" i="54"/>
  <c r="C78" i="54"/>
  <c r="C77" i="54"/>
  <c r="C76" i="54"/>
  <c r="C75" i="54"/>
  <c r="C74" i="54"/>
  <c r="C73" i="54"/>
  <c r="S72" i="54"/>
  <c r="E72" i="54"/>
  <c r="R71" i="54"/>
  <c r="Q71" i="54"/>
  <c r="P71" i="54"/>
  <c r="O71" i="54"/>
  <c r="N71" i="54"/>
  <c r="M71" i="54"/>
  <c r="L71" i="54"/>
  <c r="K71" i="54"/>
  <c r="J71" i="54"/>
  <c r="I71" i="54"/>
  <c r="H71" i="54"/>
  <c r="G71" i="54"/>
  <c r="F71" i="54"/>
  <c r="R70" i="54"/>
  <c r="Q70" i="54"/>
  <c r="P70" i="54"/>
  <c r="O70" i="54"/>
  <c r="N70" i="54"/>
  <c r="M70" i="54"/>
  <c r="L70" i="54"/>
  <c r="K70" i="54"/>
  <c r="J70" i="54"/>
  <c r="I70" i="54"/>
  <c r="H70" i="54"/>
  <c r="G70" i="54"/>
  <c r="F70" i="54"/>
  <c r="S69" i="54"/>
  <c r="R69" i="54"/>
  <c r="Q69" i="54"/>
  <c r="P69" i="54"/>
  <c r="O69" i="54"/>
  <c r="N69" i="54"/>
  <c r="M69" i="54"/>
  <c r="L69" i="54"/>
  <c r="K69" i="54"/>
  <c r="J69" i="54"/>
  <c r="I69" i="54"/>
  <c r="H69" i="54"/>
  <c r="G69" i="54"/>
  <c r="F69" i="54"/>
  <c r="E69" i="54"/>
  <c r="C68" i="54"/>
  <c r="C67" i="54"/>
  <c r="C66" i="54"/>
  <c r="C65" i="54"/>
  <c r="C64" i="54"/>
  <c r="C63" i="54"/>
  <c r="C62" i="54"/>
  <c r="C61" i="54"/>
  <c r="C60" i="54"/>
  <c r="C59" i="54"/>
  <c r="C58" i="54"/>
  <c r="C57" i="54"/>
  <c r="C56" i="54"/>
  <c r="C55" i="54"/>
  <c r="C54" i="54"/>
  <c r="C53" i="54"/>
  <c r="C52" i="54"/>
  <c r="C51" i="54"/>
  <c r="C50" i="54"/>
  <c r="C49" i="54"/>
  <c r="C48" i="54"/>
  <c r="C47" i="54"/>
  <c r="C46" i="54"/>
  <c r="C45" i="54"/>
  <c r="C44" i="54"/>
  <c r="C43" i="54"/>
  <c r="C42" i="54"/>
  <c r="C41" i="54"/>
  <c r="C40" i="54"/>
  <c r="C39" i="54"/>
  <c r="C38" i="54"/>
  <c r="S37" i="54"/>
  <c r="E37" i="54"/>
  <c r="R36" i="54"/>
  <c r="Q36" i="54"/>
  <c r="P36" i="54"/>
  <c r="O36" i="54"/>
  <c r="N36" i="54"/>
  <c r="M36" i="54"/>
  <c r="L36" i="54"/>
  <c r="K36" i="54"/>
  <c r="J36" i="54"/>
  <c r="I36" i="54"/>
  <c r="H36" i="54"/>
  <c r="G36" i="54"/>
  <c r="F36" i="54"/>
  <c r="R35" i="54"/>
  <c r="Q35" i="54"/>
  <c r="P35" i="54"/>
  <c r="O35" i="54"/>
  <c r="N35" i="54"/>
  <c r="M35" i="54"/>
  <c r="L35" i="54"/>
  <c r="K35" i="54"/>
  <c r="J35" i="54"/>
  <c r="I35" i="54"/>
  <c r="H35" i="54"/>
  <c r="G35" i="54"/>
  <c r="F35" i="54"/>
  <c r="S34" i="54"/>
  <c r="R34" i="54"/>
  <c r="Q34" i="54"/>
  <c r="P34" i="54"/>
  <c r="O34" i="54"/>
  <c r="N34" i="54"/>
  <c r="M34" i="54"/>
  <c r="L34" i="54"/>
  <c r="K34" i="54"/>
  <c r="J34" i="54"/>
  <c r="I34" i="54"/>
  <c r="H34" i="54"/>
  <c r="G34" i="54"/>
  <c r="F34" i="54"/>
  <c r="E34" i="54"/>
  <c r="C33" i="54"/>
  <c r="C32" i="54"/>
  <c r="C31" i="54"/>
  <c r="C30" i="54"/>
  <c r="C29" i="54"/>
  <c r="C28" i="54"/>
  <c r="C27" i="54"/>
  <c r="C26" i="54"/>
  <c r="C25" i="54"/>
  <c r="C24" i="54"/>
  <c r="C23" i="54"/>
  <c r="C22" i="54"/>
  <c r="C21" i="54"/>
  <c r="C20" i="54"/>
  <c r="C19" i="54"/>
  <c r="C18" i="54"/>
  <c r="C17" i="54"/>
  <c r="C16" i="54"/>
  <c r="C15" i="54"/>
  <c r="C14" i="54"/>
  <c r="C13" i="54"/>
  <c r="C12" i="54"/>
  <c r="C11" i="54"/>
  <c r="C10" i="54"/>
  <c r="C9" i="54"/>
  <c r="C8" i="54"/>
  <c r="C7" i="54"/>
  <c r="C6" i="54"/>
  <c r="C5" i="54"/>
  <c r="C4" i="54"/>
  <c r="U416" i="53"/>
  <c r="E416" i="53"/>
  <c r="S415" i="53"/>
  <c r="R415" i="53"/>
  <c r="Q415" i="53"/>
  <c r="P415" i="53"/>
  <c r="O415" i="53"/>
  <c r="N415" i="53"/>
  <c r="M415" i="53"/>
  <c r="L415" i="53"/>
  <c r="K415" i="53"/>
  <c r="J415" i="53"/>
  <c r="I415" i="53"/>
  <c r="H415" i="53"/>
  <c r="G415" i="53"/>
  <c r="F415" i="53"/>
  <c r="S414" i="53"/>
  <c r="R414" i="53"/>
  <c r="Q414" i="53"/>
  <c r="P414" i="53"/>
  <c r="O414" i="53"/>
  <c r="N414" i="53"/>
  <c r="M414" i="53"/>
  <c r="L414" i="53"/>
  <c r="K414" i="53"/>
  <c r="J414" i="53"/>
  <c r="I414" i="53"/>
  <c r="H414" i="53"/>
  <c r="G414" i="53"/>
  <c r="F414" i="53"/>
  <c r="U413" i="53"/>
  <c r="S413" i="53"/>
  <c r="R413" i="53"/>
  <c r="Q413" i="53"/>
  <c r="P413" i="53"/>
  <c r="O413" i="53"/>
  <c r="N413" i="53"/>
  <c r="M413" i="53"/>
  <c r="L413" i="53"/>
  <c r="K413" i="53"/>
  <c r="J413" i="53"/>
  <c r="I413" i="53"/>
  <c r="H413" i="53"/>
  <c r="G413" i="53"/>
  <c r="F413" i="53"/>
  <c r="E413" i="53"/>
  <c r="C412" i="53"/>
  <c r="C411" i="53"/>
  <c r="C410" i="53"/>
  <c r="C409" i="53"/>
  <c r="C408" i="53"/>
  <c r="C407" i="53"/>
  <c r="C406" i="53"/>
  <c r="C405" i="53"/>
  <c r="C404" i="53"/>
  <c r="C403" i="53"/>
  <c r="C402" i="53"/>
  <c r="C401" i="53"/>
  <c r="C400" i="53"/>
  <c r="C399" i="53"/>
  <c r="C398" i="53"/>
  <c r="C397" i="53"/>
  <c r="C396" i="53"/>
  <c r="C395" i="53"/>
  <c r="C394" i="53"/>
  <c r="C393" i="53"/>
  <c r="C392" i="53"/>
  <c r="C391" i="53"/>
  <c r="C390" i="53"/>
  <c r="C389" i="53"/>
  <c r="C388" i="53"/>
  <c r="C387" i="53"/>
  <c r="C386" i="53"/>
  <c r="C385" i="53"/>
  <c r="C384" i="53"/>
  <c r="C383" i="53"/>
  <c r="C382" i="53"/>
  <c r="U381" i="53"/>
  <c r="E381" i="53"/>
  <c r="S380" i="53"/>
  <c r="R380" i="53"/>
  <c r="Q380" i="53"/>
  <c r="P380" i="53"/>
  <c r="O380" i="53"/>
  <c r="N380" i="53"/>
  <c r="M380" i="53"/>
  <c r="L380" i="53"/>
  <c r="K380" i="53"/>
  <c r="J380" i="53"/>
  <c r="I380" i="53"/>
  <c r="H380" i="53"/>
  <c r="G380" i="53"/>
  <c r="F380" i="53"/>
  <c r="S379" i="53"/>
  <c r="R379" i="53"/>
  <c r="Q379" i="53"/>
  <c r="P379" i="53"/>
  <c r="O379" i="53"/>
  <c r="N379" i="53"/>
  <c r="M379" i="53"/>
  <c r="L379" i="53"/>
  <c r="K379" i="53"/>
  <c r="J379" i="53"/>
  <c r="I379" i="53"/>
  <c r="H379" i="53"/>
  <c r="G379" i="53"/>
  <c r="F379" i="53"/>
  <c r="U378" i="53"/>
  <c r="S378" i="53"/>
  <c r="R378" i="53"/>
  <c r="Q378" i="53"/>
  <c r="P378" i="53"/>
  <c r="O378" i="53"/>
  <c r="N378" i="53"/>
  <c r="M378" i="53"/>
  <c r="L378" i="53"/>
  <c r="K378" i="53"/>
  <c r="J378" i="53"/>
  <c r="I378" i="53"/>
  <c r="H378" i="53"/>
  <c r="G378" i="53"/>
  <c r="F378" i="53"/>
  <c r="E378" i="53"/>
  <c r="C377" i="53"/>
  <c r="C376" i="53"/>
  <c r="C375" i="53"/>
  <c r="C374" i="53"/>
  <c r="C373" i="53"/>
  <c r="C372" i="53"/>
  <c r="C371" i="53"/>
  <c r="C370" i="53"/>
  <c r="C369" i="53"/>
  <c r="C368" i="53"/>
  <c r="C367" i="53"/>
  <c r="C366" i="53"/>
  <c r="C365" i="53"/>
  <c r="C364" i="53"/>
  <c r="C363" i="53"/>
  <c r="C362" i="53"/>
  <c r="C361" i="53"/>
  <c r="C360" i="53"/>
  <c r="C359" i="53"/>
  <c r="C358" i="53"/>
  <c r="C357" i="53"/>
  <c r="C356" i="53"/>
  <c r="C355" i="53"/>
  <c r="C354" i="53"/>
  <c r="C353" i="53"/>
  <c r="C352" i="53"/>
  <c r="C351" i="53"/>
  <c r="C350" i="53"/>
  <c r="U349" i="53"/>
  <c r="E349" i="53"/>
  <c r="S348" i="53"/>
  <c r="R348" i="53"/>
  <c r="Q348" i="53"/>
  <c r="P348" i="53"/>
  <c r="O348" i="53"/>
  <c r="N348" i="53"/>
  <c r="M348" i="53"/>
  <c r="L348" i="53"/>
  <c r="K348" i="53"/>
  <c r="J348" i="53"/>
  <c r="I348" i="53"/>
  <c r="H348" i="53"/>
  <c r="G348" i="53"/>
  <c r="F348" i="53"/>
  <c r="S347" i="53"/>
  <c r="R347" i="53"/>
  <c r="Q347" i="53"/>
  <c r="P347" i="53"/>
  <c r="O347" i="53"/>
  <c r="N347" i="53"/>
  <c r="M347" i="53"/>
  <c r="L347" i="53"/>
  <c r="K347" i="53"/>
  <c r="J347" i="53"/>
  <c r="I347" i="53"/>
  <c r="H347" i="53"/>
  <c r="G347" i="53"/>
  <c r="F347" i="53"/>
  <c r="U346" i="53"/>
  <c r="S346" i="53"/>
  <c r="R346" i="53"/>
  <c r="Q346" i="53"/>
  <c r="P346" i="53"/>
  <c r="O346" i="53"/>
  <c r="N346" i="53"/>
  <c r="M346" i="53"/>
  <c r="L346" i="53"/>
  <c r="K346" i="53"/>
  <c r="J346" i="53"/>
  <c r="I346" i="53"/>
  <c r="H346" i="53"/>
  <c r="G346" i="53"/>
  <c r="F346" i="53"/>
  <c r="E346" i="53"/>
  <c r="C345" i="53"/>
  <c r="C344" i="53"/>
  <c r="C343" i="53"/>
  <c r="C342" i="53"/>
  <c r="C341" i="53"/>
  <c r="C340" i="53"/>
  <c r="C339" i="53"/>
  <c r="C338" i="53"/>
  <c r="C337" i="53"/>
  <c r="C336" i="53"/>
  <c r="C335" i="53"/>
  <c r="C334" i="53"/>
  <c r="C333" i="53"/>
  <c r="C332" i="53"/>
  <c r="C331" i="53"/>
  <c r="C330" i="53"/>
  <c r="C329" i="53"/>
  <c r="C328" i="53"/>
  <c r="C327" i="53"/>
  <c r="C326" i="53"/>
  <c r="C325" i="53"/>
  <c r="C324" i="53"/>
  <c r="C323" i="53"/>
  <c r="C322" i="53"/>
  <c r="C321" i="53"/>
  <c r="C320" i="53"/>
  <c r="C319" i="53"/>
  <c r="C318" i="53"/>
  <c r="C317" i="53"/>
  <c r="C316" i="53"/>
  <c r="C315" i="53"/>
  <c r="U314" i="53"/>
  <c r="E314" i="53"/>
  <c r="S313" i="53"/>
  <c r="R313" i="53"/>
  <c r="Q313" i="53"/>
  <c r="P313" i="53"/>
  <c r="O313" i="53"/>
  <c r="N313" i="53"/>
  <c r="M313" i="53"/>
  <c r="L313" i="53"/>
  <c r="K313" i="53"/>
  <c r="J313" i="53"/>
  <c r="I313" i="53"/>
  <c r="H313" i="53"/>
  <c r="G313" i="53"/>
  <c r="F313" i="53"/>
  <c r="S312" i="53"/>
  <c r="R312" i="53"/>
  <c r="Q312" i="53"/>
  <c r="P312" i="53"/>
  <c r="O312" i="53"/>
  <c r="N312" i="53"/>
  <c r="M312" i="53"/>
  <c r="L312" i="53"/>
  <c r="K312" i="53"/>
  <c r="J312" i="53"/>
  <c r="I312" i="53"/>
  <c r="H312" i="53"/>
  <c r="G312" i="53"/>
  <c r="F312" i="53"/>
  <c r="U311" i="53"/>
  <c r="S311" i="53"/>
  <c r="R311" i="53"/>
  <c r="Q311" i="53"/>
  <c r="P311" i="53"/>
  <c r="O311" i="53"/>
  <c r="N311" i="53"/>
  <c r="M311" i="53"/>
  <c r="L311" i="53"/>
  <c r="K311" i="53"/>
  <c r="J311" i="53"/>
  <c r="I311" i="53"/>
  <c r="H311" i="53"/>
  <c r="G311" i="53"/>
  <c r="F311" i="53"/>
  <c r="E311" i="53"/>
  <c r="C310" i="53"/>
  <c r="C309" i="53"/>
  <c r="C308" i="53"/>
  <c r="C307" i="53"/>
  <c r="C306" i="53"/>
  <c r="C305" i="53"/>
  <c r="C304" i="53"/>
  <c r="C303" i="53"/>
  <c r="C302" i="53"/>
  <c r="C301" i="53"/>
  <c r="C300" i="53"/>
  <c r="C299" i="53"/>
  <c r="C298" i="53"/>
  <c r="C297" i="53"/>
  <c r="C296" i="53"/>
  <c r="C295" i="53"/>
  <c r="C294" i="53"/>
  <c r="C293" i="53"/>
  <c r="C292" i="53"/>
  <c r="C291" i="53"/>
  <c r="C290" i="53"/>
  <c r="C289" i="53"/>
  <c r="C288" i="53"/>
  <c r="C287" i="53"/>
  <c r="C286" i="53"/>
  <c r="C285" i="53"/>
  <c r="C284" i="53"/>
  <c r="C283" i="53"/>
  <c r="C282" i="53"/>
  <c r="C281" i="53"/>
  <c r="C280" i="53"/>
  <c r="U279" i="53"/>
  <c r="E279" i="53"/>
  <c r="S278" i="53"/>
  <c r="R278" i="53"/>
  <c r="Q278" i="53"/>
  <c r="P278" i="53"/>
  <c r="O278" i="53"/>
  <c r="N278" i="53"/>
  <c r="M278" i="53"/>
  <c r="L278" i="53"/>
  <c r="K278" i="53"/>
  <c r="J278" i="53"/>
  <c r="I278" i="53"/>
  <c r="H278" i="53"/>
  <c r="G278" i="53"/>
  <c r="F278" i="53"/>
  <c r="S277" i="53"/>
  <c r="R277" i="53"/>
  <c r="Q277" i="53"/>
  <c r="P277" i="53"/>
  <c r="O277" i="53"/>
  <c r="N277" i="53"/>
  <c r="M277" i="53"/>
  <c r="L277" i="53"/>
  <c r="K277" i="53"/>
  <c r="J277" i="53"/>
  <c r="I277" i="53"/>
  <c r="H277" i="53"/>
  <c r="G277" i="53"/>
  <c r="F277" i="53"/>
  <c r="U276" i="53"/>
  <c r="S276" i="53"/>
  <c r="R276" i="53"/>
  <c r="P276" i="53"/>
  <c r="O276" i="53"/>
  <c r="N276" i="53"/>
  <c r="M276" i="53"/>
  <c r="L276" i="53"/>
  <c r="K276" i="53"/>
  <c r="J276" i="53"/>
  <c r="I276" i="53"/>
  <c r="H276" i="53"/>
  <c r="G276" i="53"/>
  <c r="F276" i="53"/>
  <c r="E276" i="53"/>
  <c r="C275" i="53"/>
  <c r="C274" i="53"/>
  <c r="C273" i="53"/>
  <c r="C272" i="53"/>
  <c r="C271" i="53"/>
  <c r="C270" i="53"/>
  <c r="C269" i="53"/>
  <c r="C268" i="53"/>
  <c r="C267" i="53"/>
  <c r="C266" i="53"/>
  <c r="C265" i="53"/>
  <c r="C264" i="53"/>
  <c r="C263" i="53"/>
  <c r="C262" i="53"/>
  <c r="C261" i="53"/>
  <c r="C260" i="53"/>
  <c r="C259" i="53"/>
  <c r="C258" i="53"/>
  <c r="C257" i="53"/>
  <c r="C256" i="53"/>
  <c r="C255" i="53"/>
  <c r="C254" i="53"/>
  <c r="C253" i="53"/>
  <c r="C252" i="53"/>
  <c r="C251" i="53"/>
  <c r="C250" i="53"/>
  <c r="C249" i="53"/>
  <c r="C248" i="53"/>
  <c r="C247" i="53"/>
  <c r="C246" i="53"/>
  <c r="U245" i="53"/>
  <c r="E245" i="53"/>
  <c r="S244" i="53"/>
  <c r="R244" i="53"/>
  <c r="Q244" i="53"/>
  <c r="P244" i="53"/>
  <c r="O244" i="53"/>
  <c r="N244" i="53"/>
  <c r="M244" i="53"/>
  <c r="L244" i="53"/>
  <c r="K244" i="53"/>
  <c r="J244" i="53"/>
  <c r="I244" i="53"/>
  <c r="H244" i="53"/>
  <c r="G244" i="53"/>
  <c r="F244" i="53"/>
  <c r="S243" i="53"/>
  <c r="R243" i="53"/>
  <c r="Q243" i="53"/>
  <c r="P243" i="53"/>
  <c r="O243" i="53"/>
  <c r="N243" i="53"/>
  <c r="M243" i="53"/>
  <c r="L243" i="53"/>
  <c r="K243" i="53"/>
  <c r="J243" i="53"/>
  <c r="I243" i="53"/>
  <c r="H243" i="53"/>
  <c r="G243" i="53"/>
  <c r="F243" i="53"/>
  <c r="U242" i="53"/>
  <c r="S242" i="53"/>
  <c r="R242" i="53"/>
  <c r="Q242" i="53"/>
  <c r="P242" i="53"/>
  <c r="O242" i="53"/>
  <c r="N242" i="53"/>
  <c r="M242" i="53"/>
  <c r="L242" i="53"/>
  <c r="K242" i="53"/>
  <c r="J242" i="53"/>
  <c r="I242" i="53"/>
  <c r="H242" i="53"/>
  <c r="G242" i="53"/>
  <c r="F242" i="53"/>
  <c r="E242" i="53"/>
  <c r="C241" i="53"/>
  <c r="C240" i="53"/>
  <c r="C239" i="53"/>
  <c r="C238" i="53"/>
  <c r="C237" i="53"/>
  <c r="C236" i="53"/>
  <c r="C235" i="53"/>
  <c r="C234" i="53"/>
  <c r="C233" i="53"/>
  <c r="C232" i="53"/>
  <c r="C231" i="53"/>
  <c r="C230" i="53"/>
  <c r="C229" i="53"/>
  <c r="C228" i="53"/>
  <c r="C227" i="53"/>
  <c r="C226" i="53"/>
  <c r="C225" i="53"/>
  <c r="C224" i="53"/>
  <c r="C223" i="53"/>
  <c r="C222" i="53"/>
  <c r="C221" i="53"/>
  <c r="C220" i="53"/>
  <c r="C219" i="53"/>
  <c r="C218" i="53"/>
  <c r="C217" i="53"/>
  <c r="C216" i="53"/>
  <c r="C215" i="53"/>
  <c r="C214" i="53"/>
  <c r="C213" i="53"/>
  <c r="C212" i="53"/>
  <c r="C211" i="53"/>
  <c r="E210" i="53"/>
  <c r="S209" i="53"/>
  <c r="R209" i="53"/>
  <c r="Q209" i="53"/>
  <c r="P209" i="53"/>
  <c r="O209" i="53"/>
  <c r="N209" i="53"/>
  <c r="M209" i="53"/>
  <c r="L209" i="53"/>
  <c r="K209" i="53"/>
  <c r="J209" i="53"/>
  <c r="I209" i="53"/>
  <c r="H209" i="53"/>
  <c r="G209" i="53"/>
  <c r="F209" i="53"/>
  <c r="S208" i="53"/>
  <c r="R208" i="53"/>
  <c r="Q208" i="53"/>
  <c r="P208" i="53"/>
  <c r="O208" i="53"/>
  <c r="N208" i="53"/>
  <c r="M208" i="53"/>
  <c r="L208" i="53"/>
  <c r="K208" i="53"/>
  <c r="J208" i="53"/>
  <c r="I208" i="53"/>
  <c r="H208" i="53"/>
  <c r="G208" i="53"/>
  <c r="F208" i="53"/>
  <c r="U207" i="53"/>
  <c r="S207" i="53"/>
  <c r="R207" i="53"/>
  <c r="Q207" i="53"/>
  <c r="P207" i="53"/>
  <c r="O207" i="53"/>
  <c r="N207" i="53"/>
  <c r="M207" i="53"/>
  <c r="L207" i="53"/>
  <c r="K207" i="53"/>
  <c r="J207" i="53"/>
  <c r="I207" i="53"/>
  <c r="H207" i="53"/>
  <c r="G207" i="53"/>
  <c r="F207" i="53"/>
  <c r="E207" i="53"/>
  <c r="C206" i="53"/>
  <c r="C205" i="53"/>
  <c r="C204" i="53"/>
  <c r="C203" i="53"/>
  <c r="C202" i="53"/>
  <c r="C201" i="53"/>
  <c r="C200" i="53"/>
  <c r="C199" i="53"/>
  <c r="C198" i="53"/>
  <c r="C197" i="53"/>
  <c r="C196" i="53"/>
  <c r="C195" i="53"/>
  <c r="C194" i="53"/>
  <c r="C193" i="53"/>
  <c r="C192" i="53"/>
  <c r="C191" i="53"/>
  <c r="C190" i="53"/>
  <c r="C189" i="53"/>
  <c r="C188" i="53"/>
  <c r="C187" i="53"/>
  <c r="C186" i="53"/>
  <c r="C185" i="53"/>
  <c r="C184" i="53"/>
  <c r="C183" i="53"/>
  <c r="C182" i="53"/>
  <c r="C181" i="53"/>
  <c r="C180" i="53"/>
  <c r="C179" i="53"/>
  <c r="C178" i="53"/>
  <c r="C177" i="53"/>
  <c r="U176" i="53"/>
  <c r="E176" i="53"/>
  <c r="S175" i="53"/>
  <c r="R175" i="53"/>
  <c r="Q175" i="53"/>
  <c r="P175" i="53"/>
  <c r="O175" i="53"/>
  <c r="N175" i="53"/>
  <c r="M175" i="53"/>
  <c r="L175" i="53"/>
  <c r="K175" i="53"/>
  <c r="J175" i="53"/>
  <c r="I175" i="53"/>
  <c r="H175" i="53"/>
  <c r="G175" i="53"/>
  <c r="F175" i="53"/>
  <c r="S174" i="53"/>
  <c r="R174" i="53"/>
  <c r="Q174" i="53"/>
  <c r="P174" i="53"/>
  <c r="O174" i="53"/>
  <c r="N174" i="53"/>
  <c r="M174" i="53"/>
  <c r="L174" i="53"/>
  <c r="K174" i="53"/>
  <c r="J174" i="53"/>
  <c r="I174" i="53"/>
  <c r="H174" i="53"/>
  <c r="G174" i="53"/>
  <c r="F174" i="53"/>
  <c r="U173" i="53"/>
  <c r="S173" i="53"/>
  <c r="R173" i="53"/>
  <c r="Q173" i="53"/>
  <c r="P173" i="53"/>
  <c r="O173" i="53"/>
  <c r="N173" i="53"/>
  <c r="M173" i="53"/>
  <c r="L173" i="53"/>
  <c r="K173" i="53"/>
  <c r="J173" i="53"/>
  <c r="I173" i="53"/>
  <c r="H173" i="53"/>
  <c r="G173" i="53"/>
  <c r="F173" i="53"/>
  <c r="E173" i="53"/>
  <c r="C172" i="53"/>
  <c r="C171" i="53"/>
  <c r="C170" i="53"/>
  <c r="C169" i="53"/>
  <c r="C168" i="53"/>
  <c r="C167" i="53"/>
  <c r="C166" i="53"/>
  <c r="C165" i="53"/>
  <c r="C164" i="53"/>
  <c r="C163" i="53"/>
  <c r="C162" i="53"/>
  <c r="C161" i="53"/>
  <c r="C160" i="53"/>
  <c r="C159" i="53"/>
  <c r="C158" i="53"/>
  <c r="C157" i="53"/>
  <c r="C156" i="53"/>
  <c r="C155" i="53"/>
  <c r="C154" i="53"/>
  <c r="C153" i="53"/>
  <c r="C152" i="53"/>
  <c r="C151" i="53"/>
  <c r="C150" i="53"/>
  <c r="C149" i="53"/>
  <c r="C148" i="53"/>
  <c r="C147" i="53"/>
  <c r="C146" i="53"/>
  <c r="C145" i="53"/>
  <c r="C144" i="53"/>
  <c r="C143" i="53"/>
  <c r="C142" i="53"/>
  <c r="U141" i="53"/>
  <c r="E141" i="53"/>
  <c r="S140" i="53"/>
  <c r="R140" i="53"/>
  <c r="Q140" i="53"/>
  <c r="P140" i="53"/>
  <c r="O140" i="53"/>
  <c r="N140" i="53"/>
  <c r="M140" i="53"/>
  <c r="L140" i="53"/>
  <c r="K140" i="53"/>
  <c r="J140" i="53"/>
  <c r="I140" i="53"/>
  <c r="H140" i="53"/>
  <c r="G140" i="53"/>
  <c r="F140" i="53"/>
  <c r="S139" i="53"/>
  <c r="R139" i="53"/>
  <c r="Q139" i="53"/>
  <c r="P139" i="53"/>
  <c r="O139" i="53"/>
  <c r="N139" i="53"/>
  <c r="M139" i="53"/>
  <c r="L139" i="53"/>
  <c r="K139" i="53"/>
  <c r="J139" i="53"/>
  <c r="I139" i="53"/>
  <c r="H139" i="53"/>
  <c r="G139" i="53"/>
  <c r="F139" i="53"/>
  <c r="U138" i="53"/>
  <c r="S138" i="53"/>
  <c r="R138" i="53"/>
  <c r="Q138" i="53"/>
  <c r="P138" i="53"/>
  <c r="O138" i="53"/>
  <c r="N138" i="53"/>
  <c r="M138" i="53"/>
  <c r="L138" i="53"/>
  <c r="K138" i="53"/>
  <c r="J138" i="53"/>
  <c r="I138" i="53"/>
  <c r="H138" i="53"/>
  <c r="G138" i="53"/>
  <c r="F138" i="53"/>
  <c r="E138" i="53"/>
  <c r="C137" i="53"/>
  <c r="C136" i="53"/>
  <c r="C135" i="53"/>
  <c r="C134" i="53"/>
  <c r="C133" i="53"/>
  <c r="C132" i="53"/>
  <c r="C131" i="53"/>
  <c r="C130" i="53"/>
  <c r="C129" i="53"/>
  <c r="C128" i="53"/>
  <c r="C127" i="53"/>
  <c r="C126" i="53"/>
  <c r="C125" i="53"/>
  <c r="C124" i="53"/>
  <c r="C123" i="53"/>
  <c r="C122" i="53"/>
  <c r="C121" i="53"/>
  <c r="C120" i="53"/>
  <c r="C119" i="53"/>
  <c r="C118" i="53"/>
  <c r="C117" i="53"/>
  <c r="C116" i="53"/>
  <c r="C115" i="53"/>
  <c r="C114" i="53"/>
  <c r="C113" i="53"/>
  <c r="C112" i="53"/>
  <c r="C111" i="53"/>
  <c r="C110" i="53"/>
  <c r="C109" i="53"/>
  <c r="C108" i="53"/>
  <c r="C107" i="53"/>
  <c r="U106" i="53"/>
  <c r="E106" i="53"/>
  <c r="S105" i="53"/>
  <c r="R105" i="53"/>
  <c r="Q105" i="53"/>
  <c r="P105" i="53"/>
  <c r="O105" i="53"/>
  <c r="N105" i="53"/>
  <c r="M105" i="53"/>
  <c r="L105" i="53"/>
  <c r="K105" i="53"/>
  <c r="J105" i="53"/>
  <c r="I105" i="53"/>
  <c r="H105" i="53"/>
  <c r="G105" i="53"/>
  <c r="F105" i="53"/>
  <c r="S104" i="53"/>
  <c r="R104" i="53"/>
  <c r="Q104" i="53"/>
  <c r="P104" i="53"/>
  <c r="O104" i="53"/>
  <c r="N104" i="53"/>
  <c r="M104" i="53"/>
  <c r="L104" i="53"/>
  <c r="K104" i="53"/>
  <c r="J104" i="53"/>
  <c r="I104" i="53"/>
  <c r="H104" i="53"/>
  <c r="G104" i="53"/>
  <c r="F104" i="53"/>
  <c r="U103" i="53"/>
  <c r="S103" i="53"/>
  <c r="R103" i="53"/>
  <c r="Q103" i="53"/>
  <c r="P103" i="53"/>
  <c r="O103" i="53"/>
  <c r="N103" i="53"/>
  <c r="M103" i="53"/>
  <c r="L103" i="53"/>
  <c r="K103" i="53"/>
  <c r="J103" i="53"/>
  <c r="I103" i="53"/>
  <c r="H103" i="53"/>
  <c r="G103" i="53"/>
  <c r="F103" i="53"/>
  <c r="E103" i="53"/>
  <c r="C102" i="53"/>
  <c r="C101" i="53"/>
  <c r="C100" i="53"/>
  <c r="C99" i="53"/>
  <c r="C98" i="53"/>
  <c r="C97" i="53"/>
  <c r="C96" i="53"/>
  <c r="C95" i="53"/>
  <c r="C94" i="53"/>
  <c r="C93" i="53"/>
  <c r="C92" i="53"/>
  <c r="C91" i="53"/>
  <c r="C90" i="53"/>
  <c r="C89" i="53"/>
  <c r="C88" i="53"/>
  <c r="C87" i="53"/>
  <c r="C86" i="53"/>
  <c r="C85" i="53"/>
  <c r="C84" i="53"/>
  <c r="C83" i="53"/>
  <c r="C82" i="53"/>
  <c r="C81" i="53"/>
  <c r="C80" i="53"/>
  <c r="C79" i="53"/>
  <c r="C78" i="53"/>
  <c r="C77" i="53"/>
  <c r="C76" i="53"/>
  <c r="C75" i="53"/>
  <c r="C74" i="53"/>
  <c r="C73" i="53"/>
  <c r="U72" i="53"/>
  <c r="E72" i="53"/>
  <c r="S71" i="53"/>
  <c r="R71" i="53"/>
  <c r="Q71" i="53"/>
  <c r="P71" i="53"/>
  <c r="O71" i="53"/>
  <c r="N71" i="53"/>
  <c r="M71" i="53"/>
  <c r="L71" i="53"/>
  <c r="K71" i="53"/>
  <c r="J71" i="53"/>
  <c r="I71" i="53"/>
  <c r="H71" i="53"/>
  <c r="G71" i="53"/>
  <c r="F71" i="53"/>
  <c r="S70" i="53"/>
  <c r="R70" i="53"/>
  <c r="Q70" i="53"/>
  <c r="P70" i="53"/>
  <c r="O70" i="53"/>
  <c r="N70" i="53"/>
  <c r="M70" i="53"/>
  <c r="L70" i="53"/>
  <c r="K70" i="53"/>
  <c r="J70" i="53"/>
  <c r="I70" i="53"/>
  <c r="H70" i="53"/>
  <c r="G70" i="53"/>
  <c r="F70" i="53"/>
  <c r="U69" i="53"/>
  <c r="S69" i="53"/>
  <c r="R69" i="53"/>
  <c r="Q69" i="53"/>
  <c r="P69" i="53"/>
  <c r="O69" i="53"/>
  <c r="N69" i="53"/>
  <c r="M69" i="53"/>
  <c r="L69" i="53"/>
  <c r="K69" i="53"/>
  <c r="J69" i="53"/>
  <c r="I69" i="53"/>
  <c r="H69" i="53"/>
  <c r="G69" i="53"/>
  <c r="F69" i="53"/>
  <c r="E69" i="53"/>
  <c r="C68" i="53"/>
  <c r="C67" i="53"/>
  <c r="C66" i="53"/>
  <c r="C65" i="53"/>
  <c r="C64" i="53"/>
  <c r="C63" i="53"/>
  <c r="C62" i="53"/>
  <c r="C61" i="53"/>
  <c r="C60" i="53"/>
  <c r="C59" i="53"/>
  <c r="C58" i="53"/>
  <c r="C57" i="53"/>
  <c r="C56" i="53"/>
  <c r="C55" i="53"/>
  <c r="C54" i="53"/>
  <c r="C53" i="53"/>
  <c r="C52" i="53"/>
  <c r="C51" i="53"/>
  <c r="C50" i="53"/>
  <c r="C49" i="53"/>
  <c r="C48" i="53"/>
  <c r="C47" i="53"/>
  <c r="C46" i="53"/>
  <c r="C45" i="53"/>
  <c r="C44" i="53"/>
  <c r="C43" i="53"/>
  <c r="C42" i="53"/>
  <c r="C41" i="53"/>
  <c r="C40" i="53"/>
  <c r="C39" i="53"/>
  <c r="C38" i="53"/>
  <c r="U37" i="53"/>
  <c r="E37" i="53"/>
  <c r="S36" i="53"/>
  <c r="R36" i="53"/>
  <c r="Q36" i="53"/>
  <c r="P36" i="53"/>
  <c r="O36" i="53"/>
  <c r="N36" i="53"/>
  <c r="M36" i="53"/>
  <c r="L36" i="53"/>
  <c r="K36" i="53"/>
  <c r="J36" i="53"/>
  <c r="I36" i="53"/>
  <c r="H36" i="53"/>
  <c r="G36" i="53"/>
  <c r="F36" i="53"/>
  <c r="S35" i="53"/>
  <c r="R35" i="53"/>
  <c r="Q35" i="53"/>
  <c r="P35" i="53"/>
  <c r="O35" i="53"/>
  <c r="N35" i="53"/>
  <c r="M35" i="53"/>
  <c r="L35" i="53"/>
  <c r="K35" i="53"/>
  <c r="J35" i="53"/>
  <c r="I35" i="53"/>
  <c r="H35" i="53"/>
  <c r="G35" i="53"/>
  <c r="F35" i="53"/>
  <c r="U34" i="53"/>
  <c r="S34" i="53"/>
  <c r="R34" i="53"/>
  <c r="Q34" i="53"/>
  <c r="P34" i="53"/>
  <c r="O34" i="53"/>
  <c r="N34" i="53"/>
  <c r="M34" i="53"/>
  <c r="L34" i="53"/>
  <c r="K34" i="53"/>
  <c r="J34" i="53"/>
  <c r="I34" i="53"/>
  <c r="H34" i="53"/>
  <c r="G34" i="53"/>
  <c r="F34" i="53"/>
  <c r="E34" i="53"/>
  <c r="C33" i="53"/>
  <c r="C32" i="53"/>
  <c r="C31" i="53"/>
  <c r="C30" i="53"/>
  <c r="C29" i="53"/>
  <c r="C28" i="53"/>
  <c r="C27" i="53"/>
  <c r="C26" i="53"/>
  <c r="C25" i="53"/>
  <c r="C24" i="53"/>
  <c r="C23" i="53"/>
  <c r="C22" i="53"/>
  <c r="C21" i="53"/>
  <c r="C20" i="53"/>
  <c r="C19" i="53"/>
  <c r="C18" i="53"/>
  <c r="C17" i="53"/>
  <c r="C16" i="53"/>
  <c r="C15" i="53"/>
  <c r="C14" i="53"/>
  <c r="C13" i="53"/>
  <c r="C12" i="53"/>
  <c r="C11" i="53"/>
  <c r="C10" i="53"/>
  <c r="C9" i="53"/>
  <c r="C8" i="53"/>
  <c r="C7" i="53"/>
  <c r="C6" i="53"/>
  <c r="C5" i="53"/>
  <c r="C4" i="53"/>
  <c r="C410" i="36" l="1"/>
  <c r="C411" i="36"/>
  <c r="C412" i="36"/>
  <c r="C409" i="36"/>
  <c r="C408" i="36"/>
  <c r="C407" i="36"/>
  <c r="C406" i="36"/>
  <c r="C405" i="36"/>
  <c r="C404" i="36"/>
  <c r="C403" i="36"/>
  <c r="C402" i="36"/>
  <c r="C401" i="36"/>
  <c r="C400" i="36"/>
  <c r="C399" i="36"/>
  <c r="C398" i="36"/>
  <c r="C397" i="36"/>
  <c r="C396" i="36"/>
  <c r="C395" i="36"/>
  <c r="C394" i="36"/>
  <c r="C393" i="36"/>
  <c r="C392" i="36"/>
  <c r="C391" i="36"/>
  <c r="C390" i="36"/>
  <c r="C389" i="36"/>
  <c r="C388" i="36"/>
  <c r="C387" i="36"/>
  <c r="C386" i="36"/>
  <c r="C385" i="36"/>
  <c r="C384" i="36"/>
  <c r="C383" i="36"/>
  <c r="C382" i="36"/>
  <c r="C377" i="36"/>
  <c r="C376" i="36"/>
  <c r="C375" i="36"/>
  <c r="C374" i="36"/>
  <c r="C373" i="36"/>
  <c r="C372" i="36"/>
  <c r="C371" i="36"/>
  <c r="C370" i="36"/>
  <c r="C369" i="36"/>
  <c r="C368" i="36"/>
  <c r="C367" i="36"/>
  <c r="C366" i="36"/>
  <c r="C365" i="36"/>
  <c r="C364" i="36"/>
  <c r="C363" i="36"/>
  <c r="C362" i="36"/>
  <c r="C361" i="36"/>
  <c r="C360" i="36"/>
  <c r="C359" i="36"/>
  <c r="C358" i="36"/>
  <c r="C357" i="36"/>
  <c r="C356" i="36"/>
  <c r="C355" i="36"/>
  <c r="C354" i="36"/>
  <c r="C353" i="36"/>
  <c r="C352" i="36"/>
  <c r="C351" i="36"/>
  <c r="C350" i="36"/>
  <c r="C345" i="36"/>
  <c r="C344" i="36"/>
  <c r="C343" i="36"/>
  <c r="C342" i="36"/>
  <c r="C341" i="36"/>
  <c r="C340" i="36"/>
  <c r="C339" i="36"/>
  <c r="C338" i="36"/>
  <c r="C337" i="36"/>
  <c r="C336" i="36"/>
  <c r="C335" i="36"/>
  <c r="C334" i="36"/>
  <c r="C333" i="36"/>
  <c r="C332" i="36"/>
  <c r="C331" i="36"/>
  <c r="C330" i="36"/>
  <c r="C329" i="36"/>
  <c r="C328" i="36"/>
  <c r="C327" i="36"/>
  <c r="C326" i="36"/>
  <c r="C325" i="36"/>
  <c r="C324" i="36"/>
  <c r="C323" i="36"/>
  <c r="C322" i="36"/>
  <c r="C321" i="36"/>
  <c r="C320" i="36"/>
  <c r="C319" i="36"/>
  <c r="C318" i="36"/>
  <c r="C317" i="36"/>
  <c r="C316" i="36"/>
  <c r="C315" i="36"/>
  <c r="C310" i="36"/>
  <c r="C309" i="36"/>
  <c r="C308" i="36"/>
  <c r="C307" i="36"/>
  <c r="C306" i="36"/>
  <c r="C305" i="36"/>
  <c r="C304" i="36"/>
  <c r="C303" i="36"/>
  <c r="C302" i="36"/>
  <c r="C301" i="36"/>
  <c r="C300" i="36"/>
  <c r="C299" i="36"/>
  <c r="C298" i="36"/>
  <c r="C297" i="36"/>
  <c r="C296" i="36"/>
  <c r="C295" i="36"/>
  <c r="C294" i="36"/>
  <c r="C293" i="36"/>
  <c r="C292" i="36"/>
  <c r="C291" i="36"/>
  <c r="C290" i="36"/>
  <c r="C289" i="36"/>
  <c r="C288" i="36"/>
  <c r="C287" i="36"/>
  <c r="C286" i="36"/>
  <c r="C285" i="36"/>
  <c r="C284" i="36"/>
  <c r="C283" i="36"/>
  <c r="C282" i="36"/>
  <c r="C281" i="36"/>
  <c r="C280" i="36"/>
  <c r="C275" i="36"/>
  <c r="C274" i="36"/>
  <c r="C273" i="36"/>
  <c r="C272" i="36"/>
  <c r="C271" i="36"/>
  <c r="C270" i="36"/>
  <c r="C269" i="36"/>
  <c r="C268" i="36"/>
  <c r="C267" i="36"/>
  <c r="C266" i="36"/>
  <c r="C265" i="36"/>
  <c r="C264" i="36"/>
  <c r="C263" i="36"/>
  <c r="C262" i="36"/>
  <c r="C261" i="36"/>
  <c r="C260" i="36"/>
  <c r="C259" i="36"/>
  <c r="C258" i="36"/>
  <c r="C257" i="36"/>
  <c r="C256" i="36"/>
  <c r="C255" i="36"/>
  <c r="C254" i="36"/>
  <c r="C253" i="36"/>
  <c r="C252" i="36"/>
  <c r="C251" i="36"/>
  <c r="C250" i="36"/>
  <c r="C249" i="36"/>
  <c r="C248" i="36"/>
  <c r="C247" i="36"/>
  <c r="C246" i="36"/>
  <c r="C241" i="36"/>
  <c r="C240" i="36"/>
  <c r="C239" i="36"/>
  <c r="C238" i="36"/>
  <c r="C237" i="36"/>
  <c r="C236" i="36"/>
  <c r="C235" i="36"/>
  <c r="C234" i="36"/>
  <c r="C233" i="36"/>
  <c r="C232" i="36"/>
  <c r="C231" i="36"/>
  <c r="C230" i="36"/>
  <c r="C229" i="36"/>
  <c r="C228" i="36"/>
  <c r="C227" i="36"/>
  <c r="C226" i="36"/>
  <c r="C225" i="36"/>
  <c r="C224" i="36"/>
  <c r="C223" i="36"/>
  <c r="C222" i="36"/>
  <c r="C221" i="36"/>
  <c r="C220" i="36"/>
  <c r="C219" i="36"/>
  <c r="C218" i="36"/>
  <c r="C217" i="36"/>
  <c r="C216" i="36"/>
  <c r="C215" i="36"/>
  <c r="C214" i="36"/>
  <c r="C213" i="36"/>
  <c r="C212" i="36"/>
  <c r="C211" i="36"/>
  <c r="C206" i="36"/>
  <c r="C205" i="36"/>
  <c r="C204" i="36"/>
  <c r="C203" i="36"/>
  <c r="C202" i="36"/>
  <c r="C201" i="36"/>
  <c r="C200" i="36"/>
  <c r="C199" i="36"/>
  <c r="C198" i="36"/>
  <c r="C197" i="36"/>
  <c r="C196" i="36"/>
  <c r="C195" i="36"/>
  <c r="C194" i="36"/>
  <c r="C193" i="36"/>
  <c r="C192" i="36"/>
  <c r="C191" i="36"/>
  <c r="C190" i="36"/>
  <c r="C189" i="36"/>
  <c r="C188" i="36"/>
  <c r="C187" i="36"/>
  <c r="C186" i="36"/>
  <c r="C185" i="36"/>
  <c r="C184" i="36"/>
  <c r="C183" i="36"/>
  <c r="C182" i="36"/>
  <c r="C181" i="36"/>
  <c r="C180" i="36"/>
  <c r="C179" i="36"/>
  <c r="C178" i="36"/>
  <c r="C177" i="36"/>
  <c r="C172" i="36"/>
  <c r="C171" i="36"/>
  <c r="C170" i="36"/>
  <c r="C169" i="36"/>
  <c r="C168" i="36"/>
  <c r="C167" i="36"/>
  <c r="C166" i="36"/>
  <c r="C165" i="36"/>
  <c r="C164" i="36"/>
  <c r="C163" i="36"/>
  <c r="C162" i="36"/>
  <c r="C161" i="36"/>
  <c r="C160" i="36"/>
  <c r="C159" i="36"/>
  <c r="C158" i="36"/>
  <c r="C157" i="36"/>
  <c r="C156" i="36"/>
  <c r="C155" i="36"/>
  <c r="C154" i="36"/>
  <c r="C153" i="36"/>
  <c r="C152" i="36"/>
  <c r="C151" i="36"/>
  <c r="C150" i="36"/>
  <c r="C149" i="36"/>
  <c r="C148" i="36"/>
  <c r="C147" i="36"/>
  <c r="C146" i="36"/>
  <c r="C145" i="36"/>
  <c r="C144" i="36"/>
  <c r="C143" i="36"/>
  <c r="C142" i="36"/>
  <c r="C137" i="36"/>
  <c r="C136" i="36"/>
  <c r="C135" i="36"/>
  <c r="C134" i="36"/>
  <c r="C133" i="36"/>
  <c r="C132" i="36"/>
  <c r="C131" i="36"/>
  <c r="C130" i="36"/>
  <c r="C129" i="36"/>
  <c r="C128" i="36"/>
  <c r="C127" i="36"/>
  <c r="C126" i="36"/>
  <c r="C125" i="36"/>
  <c r="C124" i="36"/>
  <c r="C123" i="36"/>
  <c r="C122" i="36"/>
  <c r="C121" i="36"/>
  <c r="C120" i="36"/>
  <c r="C119" i="36"/>
  <c r="C118" i="36"/>
  <c r="C117" i="36"/>
  <c r="C116" i="36"/>
  <c r="C115" i="36"/>
  <c r="C114" i="36"/>
  <c r="C113" i="36"/>
  <c r="C112" i="36"/>
  <c r="C111" i="36"/>
  <c r="C110" i="36"/>
  <c r="C109" i="36"/>
  <c r="C108" i="36"/>
  <c r="C107" i="36"/>
  <c r="C102" i="36"/>
  <c r="C101" i="36"/>
  <c r="C100" i="36"/>
  <c r="C99" i="36"/>
  <c r="C98" i="36"/>
  <c r="C97" i="36"/>
  <c r="C96" i="36"/>
  <c r="C95" i="36"/>
  <c r="C94" i="36"/>
  <c r="C93" i="36"/>
  <c r="C92" i="36"/>
  <c r="C91" i="36"/>
  <c r="C90" i="36"/>
  <c r="C89" i="36"/>
  <c r="C88" i="36"/>
  <c r="C87" i="36"/>
  <c r="C86" i="36"/>
  <c r="C85" i="36"/>
  <c r="C84" i="36"/>
  <c r="C83" i="36"/>
  <c r="C82" i="36"/>
  <c r="C81" i="36"/>
  <c r="C80" i="36"/>
  <c r="C79" i="36"/>
  <c r="C78" i="36"/>
  <c r="C77" i="36"/>
  <c r="C76" i="36"/>
  <c r="C75" i="36"/>
  <c r="C74" i="36"/>
  <c r="C73" i="36"/>
  <c r="C68" i="36"/>
  <c r="C67" i="36"/>
  <c r="C66" i="36"/>
  <c r="C65" i="36"/>
  <c r="C64" i="36"/>
  <c r="C63" i="36"/>
  <c r="C62" i="36"/>
  <c r="C61" i="36"/>
  <c r="C60" i="36"/>
  <c r="C59" i="36"/>
  <c r="C58" i="36"/>
  <c r="C57" i="36"/>
  <c r="C56" i="36"/>
  <c r="C55" i="36"/>
  <c r="C54" i="36"/>
  <c r="C53" i="36"/>
  <c r="C52" i="36"/>
  <c r="C51" i="36"/>
  <c r="C50" i="36"/>
  <c r="C49" i="36"/>
  <c r="C48" i="36"/>
  <c r="C47" i="36"/>
  <c r="C46" i="36"/>
  <c r="C45" i="36"/>
  <c r="C44" i="36"/>
  <c r="C43" i="36"/>
  <c r="C42" i="36"/>
  <c r="C41" i="36"/>
  <c r="C40" i="36"/>
  <c r="C39" i="36"/>
  <c r="C38" i="36"/>
  <c r="C5" i="36"/>
  <c r="C6" i="36"/>
  <c r="C7" i="36"/>
  <c r="C8" i="36"/>
  <c r="C9" i="36"/>
  <c r="C10" i="36"/>
  <c r="C11" i="36"/>
  <c r="C12" i="36"/>
  <c r="C13" i="36"/>
  <c r="C14" i="36"/>
  <c r="C15" i="36"/>
  <c r="C16" i="36"/>
  <c r="C17" i="36"/>
  <c r="C18" i="36"/>
  <c r="C19" i="36"/>
  <c r="C20" i="36"/>
  <c r="C21" i="36"/>
  <c r="C22" i="36"/>
  <c r="C23" i="36"/>
  <c r="C24" i="36"/>
  <c r="C25" i="36"/>
  <c r="C26" i="36"/>
  <c r="C27" i="36"/>
  <c r="C28" i="36"/>
  <c r="C29" i="36"/>
  <c r="C30" i="36"/>
  <c r="C31" i="36"/>
  <c r="C32" i="36"/>
  <c r="C33" i="36"/>
  <c r="C4" i="36"/>
  <c r="L25" i="29" l="1"/>
  <c r="T26" i="29"/>
  <c r="S26" i="29"/>
  <c r="R26" i="29"/>
  <c r="Q26" i="29"/>
  <c r="P26" i="29"/>
  <c r="O26" i="29"/>
  <c r="M26" i="29"/>
  <c r="L26" i="29"/>
  <c r="K26" i="29"/>
  <c r="J26" i="29"/>
  <c r="I26" i="29"/>
  <c r="T25" i="29" l="1"/>
  <c r="R25" i="29"/>
  <c r="S25" i="29"/>
  <c r="Q25" i="29"/>
  <c r="M25" i="29"/>
  <c r="P25" i="29"/>
  <c r="O25" i="29"/>
  <c r="I25" i="29"/>
  <c r="J25" i="29"/>
  <c r="K25" i="29"/>
  <c r="U34" i="36" l="1"/>
  <c r="U35" i="36"/>
  <c r="U36" i="36"/>
  <c r="M24" i="29" l="1"/>
  <c r="J24" i="29" l="1"/>
  <c r="K24" i="29"/>
  <c r="L24" i="29"/>
  <c r="E378" i="36" l="1"/>
  <c r="F378" i="36"/>
  <c r="G378" i="36"/>
  <c r="H378" i="36"/>
  <c r="I378" i="36"/>
  <c r="J378" i="36"/>
  <c r="K378" i="36"/>
  <c r="L378" i="36"/>
  <c r="M378" i="36"/>
  <c r="N378" i="36"/>
  <c r="O378" i="36"/>
  <c r="Q378" i="36"/>
  <c r="R378" i="36"/>
  <c r="S378" i="36"/>
  <c r="T378" i="36"/>
  <c r="U378" i="36"/>
  <c r="E379" i="36"/>
  <c r="F379" i="36"/>
  <c r="G379" i="36"/>
  <c r="H379" i="36"/>
  <c r="I379" i="36"/>
  <c r="J379" i="36"/>
  <c r="K379" i="36"/>
  <c r="L379" i="36"/>
  <c r="M379" i="36"/>
  <c r="N379" i="36"/>
  <c r="O379" i="36"/>
  <c r="P379" i="36"/>
  <c r="Q379" i="36"/>
  <c r="R379" i="36"/>
  <c r="S379" i="36"/>
  <c r="U379" i="36"/>
  <c r="T279" i="36" l="1"/>
  <c r="E279" i="36"/>
  <c r="U278" i="36"/>
  <c r="S278" i="36"/>
  <c r="R278" i="36"/>
  <c r="Q278" i="36"/>
  <c r="P278" i="36"/>
  <c r="O278" i="36"/>
  <c r="N278" i="36"/>
  <c r="M278" i="36"/>
  <c r="L278" i="36"/>
  <c r="K278" i="36"/>
  <c r="J278" i="36"/>
  <c r="I278" i="36"/>
  <c r="H278" i="36"/>
  <c r="G278" i="36"/>
  <c r="F278" i="36"/>
  <c r="U277" i="36"/>
  <c r="S277" i="36"/>
  <c r="R277" i="36"/>
  <c r="Q277" i="36"/>
  <c r="P277" i="36"/>
  <c r="O277" i="36"/>
  <c r="N277" i="36"/>
  <c r="M277" i="36"/>
  <c r="L277" i="36"/>
  <c r="K277" i="36"/>
  <c r="J277" i="36"/>
  <c r="I277" i="36"/>
  <c r="H277" i="36"/>
  <c r="G277" i="36"/>
  <c r="F277" i="36"/>
  <c r="U276" i="36"/>
  <c r="T276" i="36"/>
  <c r="S276" i="36"/>
  <c r="R276" i="36"/>
  <c r="Q276" i="36"/>
  <c r="P276" i="36"/>
  <c r="O276" i="36"/>
  <c r="N276" i="36"/>
  <c r="M276" i="36"/>
  <c r="L276" i="36"/>
  <c r="K276" i="36"/>
  <c r="J276" i="36"/>
  <c r="I276" i="36"/>
  <c r="H276" i="36"/>
  <c r="G276" i="36"/>
  <c r="F276" i="36"/>
  <c r="E276" i="36"/>
  <c r="I408" i="39" l="1"/>
  <c r="I407" i="39"/>
  <c r="I406" i="39"/>
  <c r="H408" i="39"/>
  <c r="H406" i="39"/>
  <c r="H407" i="39"/>
  <c r="G407" i="39"/>
  <c r="G408" i="39"/>
  <c r="G406" i="39"/>
  <c r="T103" i="36"/>
  <c r="S103" i="36"/>
  <c r="R103" i="36"/>
  <c r="Q103" i="36"/>
  <c r="P103" i="36"/>
  <c r="O103" i="36"/>
  <c r="N103" i="36"/>
  <c r="M103" i="36"/>
  <c r="L103" i="36"/>
  <c r="K103" i="36"/>
  <c r="J103" i="36"/>
  <c r="I103" i="36"/>
  <c r="H103" i="36"/>
  <c r="G103" i="36"/>
  <c r="F103" i="36"/>
  <c r="E103" i="36"/>
  <c r="U103" i="36"/>
  <c r="E346" i="36" l="1"/>
  <c r="F346" i="36"/>
  <c r="G346" i="36"/>
  <c r="H346" i="36"/>
  <c r="I346" i="36"/>
  <c r="J346" i="36"/>
  <c r="K346" i="36"/>
  <c r="L346" i="36"/>
  <c r="M346" i="36"/>
  <c r="N346" i="36"/>
  <c r="O346" i="36"/>
  <c r="P346" i="36"/>
  <c r="Q346" i="36"/>
  <c r="R346" i="36"/>
  <c r="S346" i="36"/>
  <c r="T346" i="36"/>
  <c r="U346" i="36"/>
  <c r="F347" i="36"/>
  <c r="G347" i="36"/>
  <c r="H347" i="36"/>
  <c r="I347" i="36"/>
  <c r="J347" i="36"/>
  <c r="K347" i="36"/>
  <c r="L347" i="36"/>
  <c r="M347" i="36"/>
  <c r="N347" i="36"/>
  <c r="O347" i="36"/>
  <c r="P347" i="36"/>
  <c r="Q347" i="36"/>
  <c r="R347" i="36"/>
  <c r="S347" i="36"/>
  <c r="U347" i="36"/>
  <c r="F348" i="36"/>
  <c r="G348" i="36"/>
  <c r="H348" i="36"/>
  <c r="I348" i="36"/>
  <c r="J348" i="36"/>
  <c r="K348" i="36"/>
  <c r="L348" i="36"/>
  <c r="M348" i="36"/>
  <c r="N348" i="36"/>
  <c r="O348" i="36"/>
  <c r="P348" i="36"/>
  <c r="Q348" i="36"/>
  <c r="R348" i="36"/>
  <c r="S348" i="36"/>
  <c r="U348" i="36"/>
  <c r="T314" i="36" l="1"/>
  <c r="E314" i="36"/>
  <c r="U313" i="36"/>
  <c r="S313" i="36"/>
  <c r="R313" i="36"/>
  <c r="Q313" i="36"/>
  <c r="P313" i="36"/>
  <c r="O313" i="36"/>
  <c r="N313" i="36"/>
  <c r="M313" i="36"/>
  <c r="L313" i="36"/>
  <c r="K313" i="36"/>
  <c r="J313" i="36"/>
  <c r="I313" i="36"/>
  <c r="H313" i="36"/>
  <c r="G313" i="36"/>
  <c r="F313" i="36"/>
  <c r="U312" i="36"/>
  <c r="S312" i="36"/>
  <c r="R312" i="36"/>
  <c r="Q312" i="36"/>
  <c r="P312" i="36"/>
  <c r="O312" i="36"/>
  <c r="N312" i="36"/>
  <c r="M312" i="36"/>
  <c r="L312" i="36"/>
  <c r="K312" i="36"/>
  <c r="J312" i="36"/>
  <c r="I312" i="36"/>
  <c r="H312" i="36"/>
  <c r="G312" i="36"/>
  <c r="F312" i="36"/>
  <c r="E312" i="36"/>
  <c r="U311" i="36"/>
  <c r="T311" i="36"/>
  <c r="S311" i="36"/>
  <c r="R311" i="36"/>
  <c r="Q311" i="36"/>
  <c r="P311" i="36"/>
  <c r="O311" i="36"/>
  <c r="N311" i="36"/>
  <c r="M311" i="36"/>
  <c r="L311" i="36"/>
  <c r="K311" i="36"/>
  <c r="J311" i="36"/>
  <c r="I311" i="36"/>
  <c r="H311" i="36"/>
  <c r="G311" i="36"/>
  <c r="F311" i="36"/>
  <c r="E311" i="36"/>
  <c r="T416" i="36"/>
  <c r="E416" i="36"/>
  <c r="U415" i="36"/>
  <c r="S415" i="36"/>
  <c r="R415" i="36"/>
  <c r="Q415" i="36"/>
  <c r="P415" i="36"/>
  <c r="O415" i="36"/>
  <c r="N415" i="36"/>
  <c r="M415" i="36"/>
  <c r="L415" i="36"/>
  <c r="K415" i="36"/>
  <c r="J415" i="36"/>
  <c r="I415" i="36"/>
  <c r="H415" i="36"/>
  <c r="G415" i="36"/>
  <c r="F415" i="36"/>
  <c r="U414" i="36"/>
  <c r="S414" i="36"/>
  <c r="R414" i="36"/>
  <c r="Q414" i="36"/>
  <c r="P414" i="36"/>
  <c r="O414" i="36"/>
  <c r="N414" i="36"/>
  <c r="M414" i="36"/>
  <c r="L414" i="36"/>
  <c r="K414" i="36"/>
  <c r="J414" i="36"/>
  <c r="I414" i="36"/>
  <c r="H414" i="36"/>
  <c r="G414" i="36"/>
  <c r="F414" i="36"/>
  <c r="E414" i="36"/>
  <c r="U413" i="36"/>
  <c r="T413" i="36"/>
  <c r="S413" i="36"/>
  <c r="R413" i="36"/>
  <c r="Q413" i="36"/>
  <c r="P413" i="36"/>
  <c r="O413" i="36"/>
  <c r="N413" i="36"/>
  <c r="M413" i="36"/>
  <c r="L413" i="36"/>
  <c r="K413" i="36"/>
  <c r="J413" i="36"/>
  <c r="I413" i="36"/>
  <c r="H413" i="36"/>
  <c r="G413" i="36"/>
  <c r="F413" i="36"/>
  <c r="E413" i="36"/>
  <c r="T141" i="36"/>
  <c r="T37" i="36"/>
  <c r="E37" i="36"/>
  <c r="S36" i="36"/>
  <c r="R36" i="36"/>
  <c r="Q36" i="36"/>
  <c r="P36" i="36"/>
  <c r="O36" i="36"/>
  <c r="N36" i="36"/>
  <c r="M36" i="36"/>
  <c r="L36" i="36"/>
  <c r="K36" i="36"/>
  <c r="J36" i="36"/>
  <c r="I36" i="36"/>
  <c r="H36" i="36"/>
  <c r="G36" i="36"/>
  <c r="F36" i="36"/>
  <c r="S35" i="36"/>
  <c r="R35" i="36"/>
  <c r="Q35" i="36"/>
  <c r="P35" i="36"/>
  <c r="O35" i="36"/>
  <c r="N35" i="36"/>
  <c r="M35" i="36"/>
  <c r="L35" i="36"/>
  <c r="K35" i="36"/>
  <c r="J35" i="36"/>
  <c r="I35" i="36"/>
  <c r="H35" i="36"/>
  <c r="G35" i="36"/>
  <c r="F35" i="36"/>
  <c r="T34" i="36"/>
  <c r="S34" i="36"/>
  <c r="R34" i="36"/>
  <c r="Q34" i="36"/>
  <c r="P34" i="36"/>
  <c r="O34" i="36"/>
  <c r="N34" i="36"/>
  <c r="M34" i="36"/>
  <c r="L34" i="36"/>
  <c r="K34" i="36"/>
  <c r="J34" i="36"/>
  <c r="I34" i="36"/>
  <c r="H34" i="36"/>
  <c r="G34" i="36"/>
  <c r="F34" i="36"/>
  <c r="E34" i="36"/>
  <c r="T349" i="36"/>
  <c r="E349" i="36"/>
  <c r="T245" i="36"/>
  <c r="E245" i="36"/>
  <c r="U244" i="36"/>
  <c r="S244" i="36"/>
  <c r="R244" i="36"/>
  <c r="Q244" i="36"/>
  <c r="P244" i="36"/>
  <c r="O244" i="36"/>
  <c r="N244" i="36"/>
  <c r="M244" i="36"/>
  <c r="L244" i="36"/>
  <c r="K244" i="36"/>
  <c r="J244" i="36"/>
  <c r="I244" i="36"/>
  <c r="H244" i="36"/>
  <c r="G244" i="36"/>
  <c r="F244" i="36"/>
  <c r="U243" i="36"/>
  <c r="S243" i="36"/>
  <c r="R243" i="36"/>
  <c r="Q243" i="36"/>
  <c r="P243" i="36"/>
  <c r="O243" i="36"/>
  <c r="N243" i="36"/>
  <c r="M243" i="36"/>
  <c r="L243" i="36"/>
  <c r="K243" i="36"/>
  <c r="J243" i="36"/>
  <c r="I243" i="36"/>
  <c r="H243" i="36"/>
  <c r="G243" i="36"/>
  <c r="F243" i="36"/>
  <c r="E243" i="36"/>
  <c r="U242" i="36"/>
  <c r="T242" i="36"/>
  <c r="S242" i="36"/>
  <c r="R242" i="36"/>
  <c r="Q242" i="36"/>
  <c r="P242" i="36"/>
  <c r="O242" i="36"/>
  <c r="N242" i="36"/>
  <c r="M242" i="36"/>
  <c r="L242" i="36"/>
  <c r="K242" i="36"/>
  <c r="J242" i="36"/>
  <c r="I242" i="36"/>
  <c r="H242" i="36"/>
  <c r="G242" i="36"/>
  <c r="F242" i="36"/>
  <c r="E242" i="36"/>
  <c r="T176" i="36"/>
  <c r="E176" i="36"/>
  <c r="U175" i="36"/>
  <c r="S175" i="36"/>
  <c r="R175" i="36"/>
  <c r="Q175" i="36"/>
  <c r="P175" i="36"/>
  <c r="O175" i="36"/>
  <c r="N175" i="36"/>
  <c r="M175" i="36"/>
  <c r="L175" i="36"/>
  <c r="K175" i="36"/>
  <c r="J175" i="36"/>
  <c r="I175" i="36"/>
  <c r="H175" i="36"/>
  <c r="G175" i="36"/>
  <c r="F175" i="36"/>
  <c r="U174" i="36"/>
  <c r="S174" i="36"/>
  <c r="R174" i="36"/>
  <c r="Q174" i="36"/>
  <c r="P174" i="36"/>
  <c r="O174" i="36"/>
  <c r="N174" i="36"/>
  <c r="M174" i="36"/>
  <c r="L174" i="36"/>
  <c r="K174" i="36"/>
  <c r="J174" i="36"/>
  <c r="I174" i="36"/>
  <c r="H174" i="36"/>
  <c r="G174" i="36"/>
  <c r="F174" i="36"/>
  <c r="E174" i="36"/>
  <c r="U173" i="36"/>
  <c r="T173" i="36"/>
  <c r="S173" i="36"/>
  <c r="R173" i="36"/>
  <c r="Q173" i="36"/>
  <c r="P173" i="36"/>
  <c r="O173" i="36"/>
  <c r="N173" i="36"/>
  <c r="M173" i="36"/>
  <c r="L173" i="36"/>
  <c r="K173" i="36"/>
  <c r="J173" i="36"/>
  <c r="I173" i="36"/>
  <c r="H173" i="36"/>
  <c r="G173" i="36"/>
  <c r="F173" i="36"/>
  <c r="E173" i="36"/>
  <c r="E141" i="36"/>
  <c r="U140" i="36"/>
  <c r="S140" i="36"/>
  <c r="R140" i="36"/>
  <c r="Q140" i="36"/>
  <c r="P140" i="36"/>
  <c r="O140" i="36"/>
  <c r="N140" i="36"/>
  <c r="M140" i="36"/>
  <c r="L140" i="36"/>
  <c r="K140" i="36"/>
  <c r="J140" i="36"/>
  <c r="I140" i="36"/>
  <c r="H140" i="36"/>
  <c r="G140" i="36"/>
  <c r="F140" i="36"/>
  <c r="U139" i="36"/>
  <c r="S139" i="36"/>
  <c r="R139" i="36"/>
  <c r="Q139" i="36"/>
  <c r="P139" i="36"/>
  <c r="O139" i="36"/>
  <c r="N139" i="36"/>
  <c r="M139" i="36"/>
  <c r="L139" i="36"/>
  <c r="K139" i="36"/>
  <c r="J139" i="36"/>
  <c r="I139" i="36"/>
  <c r="H139" i="36"/>
  <c r="G139" i="36"/>
  <c r="F139" i="36"/>
  <c r="E139" i="36"/>
  <c r="U138" i="36"/>
  <c r="T138" i="36"/>
  <c r="S138" i="36"/>
  <c r="R138" i="36"/>
  <c r="Q138" i="36"/>
  <c r="P138" i="36"/>
  <c r="O138" i="36"/>
  <c r="N138" i="36"/>
  <c r="M138" i="36"/>
  <c r="L138" i="36"/>
  <c r="K138" i="36"/>
  <c r="J138" i="36"/>
  <c r="I138" i="36"/>
  <c r="H138" i="36"/>
  <c r="G138" i="36"/>
  <c r="F138" i="36"/>
  <c r="E138" i="36"/>
  <c r="T210" i="36"/>
  <c r="E210" i="36"/>
  <c r="U209" i="36"/>
  <c r="S209" i="36"/>
  <c r="R209" i="36"/>
  <c r="Q209" i="36"/>
  <c r="P209" i="36"/>
  <c r="O209" i="36"/>
  <c r="N209" i="36"/>
  <c r="M209" i="36"/>
  <c r="L209" i="36"/>
  <c r="K209" i="36"/>
  <c r="J209" i="36"/>
  <c r="I209" i="36"/>
  <c r="H209" i="36"/>
  <c r="G209" i="36"/>
  <c r="F209" i="36"/>
  <c r="U208" i="36"/>
  <c r="S208" i="36"/>
  <c r="R208" i="36"/>
  <c r="Q208" i="36"/>
  <c r="P208" i="36"/>
  <c r="O208" i="36"/>
  <c r="N208" i="36"/>
  <c r="M208" i="36"/>
  <c r="L208" i="36"/>
  <c r="K208" i="36"/>
  <c r="J208" i="36"/>
  <c r="I208" i="36"/>
  <c r="H208" i="36"/>
  <c r="G208" i="36"/>
  <c r="F208" i="36"/>
  <c r="E208" i="36"/>
  <c r="U207" i="36"/>
  <c r="T207" i="36"/>
  <c r="S207" i="36"/>
  <c r="R207" i="36"/>
  <c r="Q207" i="36"/>
  <c r="P207" i="36"/>
  <c r="O207" i="36"/>
  <c r="N207" i="36"/>
  <c r="M207" i="36"/>
  <c r="L207" i="36"/>
  <c r="K207" i="36"/>
  <c r="J207" i="36"/>
  <c r="I207" i="36"/>
  <c r="H207" i="36"/>
  <c r="G207" i="36"/>
  <c r="F207" i="36"/>
  <c r="E207" i="36"/>
  <c r="T106" i="36"/>
  <c r="E106" i="36"/>
  <c r="U105" i="36"/>
  <c r="S105" i="36"/>
  <c r="R105" i="36"/>
  <c r="Q105" i="36"/>
  <c r="P105" i="36"/>
  <c r="O105" i="36"/>
  <c r="N105" i="36"/>
  <c r="M105" i="36"/>
  <c r="L105" i="36"/>
  <c r="K105" i="36"/>
  <c r="J105" i="36"/>
  <c r="I105" i="36"/>
  <c r="H105" i="36"/>
  <c r="G105" i="36"/>
  <c r="F105" i="36"/>
  <c r="U104" i="36"/>
  <c r="S104" i="36"/>
  <c r="R104" i="36"/>
  <c r="Q104" i="36"/>
  <c r="P104" i="36"/>
  <c r="O104" i="36"/>
  <c r="N104" i="36"/>
  <c r="M104" i="36"/>
  <c r="L104" i="36"/>
  <c r="K104" i="36"/>
  <c r="J104" i="36"/>
  <c r="I104" i="36"/>
  <c r="H104" i="36"/>
  <c r="G104" i="36"/>
  <c r="F104" i="36"/>
  <c r="E104" i="36"/>
  <c r="T72" i="36"/>
  <c r="E72" i="36"/>
  <c r="D36" i="39"/>
  <c r="D35" i="39"/>
  <c r="D34" i="39"/>
  <c r="T381" i="36"/>
  <c r="E381" i="36"/>
  <c r="U380" i="36"/>
  <c r="S380" i="36"/>
  <c r="R380" i="36"/>
  <c r="Q380" i="36"/>
  <c r="P380" i="36"/>
  <c r="O380" i="36"/>
  <c r="N380" i="36"/>
  <c r="M380" i="36"/>
  <c r="L380" i="36"/>
  <c r="K380" i="36"/>
  <c r="J380" i="36"/>
  <c r="I380" i="36"/>
  <c r="H380" i="36"/>
  <c r="G380" i="36"/>
  <c r="F380" i="36"/>
  <c r="E34" i="39"/>
  <c r="F34" i="39"/>
  <c r="G34" i="39"/>
  <c r="H34" i="39"/>
  <c r="I34" i="39"/>
  <c r="E35" i="39"/>
  <c r="F35" i="39"/>
  <c r="G35" i="39"/>
  <c r="H35" i="39"/>
  <c r="I35" i="39"/>
  <c r="E36" i="39"/>
  <c r="F36" i="39"/>
  <c r="G36" i="39"/>
  <c r="H36" i="39"/>
  <c r="I36" i="39"/>
  <c r="E406" i="39" l="1"/>
  <c r="E407" i="39"/>
  <c r="E408" i="39"/>
  <c r="F407" i="39"/>
  <c r="F406" i="39"/>
  <c r="F408" i="39"/>
  <c r="D408" i="39"/>
  <c r="D407" i="39"/>
</calcChain>
</file>

<file path=xl/sharedStrings.xml><?xml version="1.0" encoding="utf-8"?>
<sst xmlns="http://schemas.openxmlformats.org/spreadsheetml/2006/main" count="9675" uniqueCount="494">
  <si>
    <t>日</t>
    <rPh sb="0" eb="1">
      <t>ヒ</t>
    </rPh>
    <phoneticPr fontId="4"/>
  </si>
  <si>
    <t>天候</t>
    <rPh sb="0" eb="2">
      <t>テンコウ</t>
    </rPh>
    <phoneticPr fontId="4"/>
  </si>
  <si>
    <t>気温</t>
    <rPh sb="0" eb="2">
      <t>キオン</t>
    </rPh>
    <phoneticPr fontId="4"/>
  </si>
  <si>
    <t>多項目試験結果</t>
    <rPh sb="0" eb="3">
      <t>タコウモク</t>
    </rPh>
    <rPh sb="3" eb="5">
      <t>シケン</t>
    </rPh>
    <rPh sb="5" eb="7">
      <t>ケッカ</t>
    </rPh>
    <phoneticPr fontId="4"/>
  </si>
  <si>
    <t>原水</t>
    <rPh sb="0" eb="2">
      <t>ゲンスイ</t>
    </rPh>
    <phoneticPr fontId="4"/>
  </si>
  <si>
    <t>配水</t>
    <rPh sb="0" eb="2">
      <t>ハイスイ</t>
    </rPh>
    <phoneticPr fontId="4"/>
  </si>
  <si>
    <t>水温(℃)</t>
    <rPh sb="0" eb="2">
      <t>スイオン</t>
    </rPh>
    <phoneticPr fontId="4"/>
  </si>
  <si>
    <t>濁度(度)</t>
    <rPh sb="0" eb="2">
      <t>ダクド</t>
    </rPh>
    <rPh sb="3" eb="4">
      <t>ド</t>
    </rPh>
    <phoneticPr fontId="4"/>
  </si>
  <si>
    <t>電気伝導率(mS/m)</t>
    <rPh sb="0" eb="2">
      <t>デンキ</t>
    </rPh>
    <rPh sb="2" eb="5">
      <t>デンドウリツ</t>
    </rPh>
    <phoneticPr fontId="4"/>
  </si>
  <si>
    <t>(℃)</t>
  </si>
  <si>
    <t>曜日</t>
    <rPh sb="0" eb="2">
      <t>ヨウビ</t>
    </rPh>
    <phoneticPr fontId="4"/>
  </si>
  <si>
    <t>℃</t>
  </si>
  <si>
    <t>ｐH</t>
  </si>
  <si>
    <t>mS/m</t>
  </si>
  <si>
    <t>COD</t>
  </si>
  <si>
    <t>BOD</t>
  </si>
  <si>
    <t>ｱﾝﾓﾆｳﾑｲｵﾝ</t>
  </si>
  <si>
    <t>シリカ</t>
  </si>
  <si>
    <t>4月</t>
    <rPh sb="1" eb="2">
      <t>ガツ</t>
    </rPh>
    <phoneticPr fontId="4"/>
  </si>
  <si>
    <t>項目</t>
    <rPh sb="0" eb="2">
      <t>コウモク</t>
    </rPh>
    <phoneticPr fontId="5"/>
  </si>
  <si>
    <t>単位</t>
    <rPh sb="0" eb="2">
      <t>タンイ</t>
    </rPh>
    <phoneticPr fontId="5"/>
  </si>
  <si>
    <t>原水</t>
    <rPh sb="0" eb="2">
      <t>ゲンスイ</t>
    </rPh>
    <phoneticPr fontId="5"/>
  </si>
  <si>
    <t>配水</t>
    <rPh sb="0" eb="2">
      <t>ハイスイ</t>
    </rPh>
    <phoneticPr fontId="5"/>
  </si>
  <si>
    <t>備考</t>
    <rPh sb="0" eb="2">
      <t>ビコウ</t>
    </rPh>
    <phoneticPr fontId="5"/>
  </si>
  <si>
    <t/>
  </si>
  <si>
    <t>郡本浄水場</t>
    <rPh sb="0" eb="2">
      <t>コオリモト</t>
    </rPh>
    <rPh sb="2" eb="5">
      <t>ジョウスイジョウ</t>
    </rPh>
    <phoneticPr fontId="4"/>
  </si>
  <si>
    <t>ｐＨ</t>
  </si>
  <si>
    <t>―</t>
  </si>
  <si>
    <t>南八幡浄水場</t>
    <rPh sb="3" eb="6">
      <t>ジョウスイジョウ</t>
    </rPh>
    <phoneticPr fontId="4"/>
  </si>
  <si>
    <t>マンガン</t>
  </si>
  <si>
    <t>印旛沼浄水場</t>
    <rPh sb="0" eb="3">
      <t>インバヌマ</t>
    </rPh>
    <rPh sb="3" eb="6">
      <t>ジョウスイジョウ</t>
    </rPh>
    <phoneticPr fontId="4"/>
  </si>
  <si>
    <t>年度</t>
    <rPh sb="0" eb="2">
      <t>ネンド</t>
    </rPh>
    <phoneticPr fontId="4"/>
  </si>
  <si>
    <t>空港南部給水場</t>
    <rPh sb="0" eb="1">
      <t>カラ</t>
    </rPh>
    <rPh sb="1" eb="2">
      <t>ミナト</t>
    </rPh>
    <rPh sb="2" eb="3">
      <t>ミナミ</t>
    </rPh>
    <rPh sb="3" eb="4">
      <t>ブ</t>
    </rPh>
    <rPh sb="4" eb="5">
      <t>キュウ</t>
    </rPh>
    <rPh sb="5" eb="6">
      <t>ミズ</t>
    </rPh>
    <rPh sb="6" eb="7">
      <t>バ</t>
    </rPh>
    <phoneticPr fontId="4"/>
  </si>
  <si>
    <t>横芝給水場</t>
    <rPh sb="0" eb="1">
      <t>ヨコ</t>
    </rPh>
    <rPh sb="1" eb="2">
      <t>シバ</t>
    </rPh>
    <rPh sb="2" eb="3">
      <t>キュウ</t>
    </rPh>
    <rPh sb="3" eb="4">
      <t>ミズ</t>
    </rPh>
    <rPh sb="4" eb="5">
      <t>バ</t>
    </rPh>
    <phoneticPr fontId="4"/>
  </si>
  <si>
    <t>項目</t>
    <rPh sb="0" eb="2">
      <t>コウモク</t>
    </rPh>
    <phoneticPr fontId="4"/>
  </si>
  <si>
    <t>硫酸イオン</t>
    <rPh sb="0" eb="2">
      <t>リュウサン</t>
    </rPh>
    <phoneticPr fontId="4"/>
  </si>
  <si>
    <t>浄水施設の薬品沈殿池から出る汚泥を処理する排水処理設備は、濃縮・脱水・乾燥の工程があります。</t>
  </si>
  <si>
    <t>各浄水場の排水処理設備の概要は次のとおりです。</t>
  </si>
  <si>
    <t>浄水場名</t>
  </si>
  <si>
    <t>南八幡</t>
  </si>
  <si>
    <t>印旛沼</t>
  </si>
  <si>
    <t>佐倉</t>
  </si>
  <si>
    <t>人見</t>
  </si>
  <si>
    <t>取水源</t>
  </si>
  <si>
    <t>江戸川</t>
  </si>
  <si>
    <t>長柄ダム</t>
  </si>
  <si>
    <t>小糸川</t>
  </si>
  <si>
    <t>鹿島川</t>
  </si>
  <si>
    <t>湊川</t>
  </si>
  <si>
    <t>薬品</t>
  </si>
  <si>
    <t>汚泥処理</t>
  </si>
  <si>
    <t>方式</t>
  </si>
  <si>
    <t>圧搾機構付</t>
  </si>
  <si>
    <t>加圧脱水</t>
  </si>
  <si>
    <t>湿式造粒</t>
  </si>
  <si>
    <t>91㎡</t>
  </si>
  <si>
    <t>×４台</t>
  </si>
  <si>
    <t>2３３㎡</t>
  </si>
  <si>
    <t>×２台</t>
  </si>
  <si>
    <t>280㎡</t>
  </si>
  <si>
    <t>×１台</t>
  </si>
  <si>
    <t>133㎡</t>
  </si>
  <si>
    <t>215㎡</t>
  </si>
  <si>
    <t>×７床</t>
  </si>
  <si>
    <t>φ2.41m</t>
  </si>
  <si>
    <t>φ1.545m</t>
  </si>
  <si>
    <t>処理能力</t>
  </si>
  <si>
    <t>5.14/日</t>
  </si>
  <si>
    <t>7.4/日</t>
  </si>
  <si>
    <t>3.3/日</t>
  </si>
  <si>
    <t>16.9/日</t>
  </si>
  <si>
    <t>5.98/回</t>
  </si>
  <si>
    <t>設計汚泥</t>
  </si>
  <si>
    <t>50%以下</t>
  </si>
  <si>
    <t>60%以下</t>
  </si>
  <si>
    <t>75%以下</t>
  </si>
  <si>
    <t>35%以下</t>
  </si>
  <si>
    <t>処理不良時</t>
  </si>
  <si>
    <t>消石灰使用</t>
  </si>
  <si>
    <t>消石灰</t>
  </si>
  <si>
    <t>なし</t>
  </si>
  <si>
    <t>ポリマー</t>
  </si>
  <si>
    <t>水ガラス</t>
  </si>
  <si>
    <t>備考</t>
  </si>
  <si>
    <t>袖ケ浦</t>
    <rPh sb="0" eb="3">
      <t>ソデガウラ</t>
    </rPh>
    <phoneticPr fontId="4"/>
  </si>
  <si>
    <t>（単位：ｔ）</t>
    <rPh sb="1" eb="3">
      <t>タンイ</t>
    </rPh>
    <phoneticPr fontId="4"/>
  </si>
  <si>
    <t>南八幡</t>
    <rPh sb="0" eb="3">
      <t>ミナミヤワタ</t>
    </rPh>
    <phoneticPr fontId="4"/>
  </si>
  <si>
    <t>佐倉</t>
    <rPh sb="0" eb="2">
      <t>サクラ</t>
    </rPh>
    <phoneticPr fontId="4"/>
  </si>
  <si>
    <t>人見</t>
    <rPh sb="0" eb="2">
      <t>ヒトミ</t>
    </rPh>
    <phoneticPr fontId="4"/>
  </si>
  <si>
    <t>H16</t>
  </si>
  <si>
    <t>H17</t>
  </si>
  <si>
    <t>H18</t>
  </si>
  <si>
    <t>H19</t>
  </si>
  <si>
    <t>H20</t>
  </si>
  <si>
    <t>H21</t>
  </si>
  <si>
    <t>H22</t>
  </si>
  <si>
    <t>H23</t>
  </si>
  <si>
    <t>H24</t>
  </si>
  <si>
    <t>印旛沼浄水場では、脱水処理の工程で石灰を混ぜている。</t>
    <rPh sb="0" eb="3">
      <t>インバヌマ</t>
    </rPh>
    <rPh sb="3" eb="6">
      <t>ジョウスイジョウ</t>
    </rPh>
    <rPh sb="9" eb="11">
      <t>ダッスイ</t>
    </rPh>
    <rPh sb="11" eb="13">
      <t>ショリ</t>
    </rPh>
    <rPh sb="14" eb="16">
      <t>コウテイ</t>
    </rPh>
    <rPh sb="17" eb="19">
      <t>セッカイ</t>
    </rPh>
    <rPh sb="20" eb="21">
      <t>マ</t>
    </rPh>
    <phoneticPr fontId="4"/>
  </si>
  <si>
    <t>　浄水薬品については、浄水場毎に原水水質や処理方式により適合したものを選定して使用している。</t>
    <rPh sb="1" eb="3">
      <t>ジョウスイ</t>
    </rPh>
    <rPh sb="3" eb="5">
      <t>ヤクヒン</t>
    </rPh>
    <rPh sb="11" eb="14">
      <t>ジョウスイジョウ</t>
    </rPh>
    <rPh sb="14" eb="15">
      <t>ゴト</t>
    </rPh>
    <rPh sb="16" eb="18">
      <t>ゲンスイ</t>
    </rPh>
    <rPh sb="18" eb="20">
      <t>スイシツ</t>
    </rPh>
    <rPh sb="21" eb="23">
      <t>ショリ</t>
    </rPh>
    <rPh sb="23" eb="25">
      <t>ホウシキ</t>
    </rPh>
    <rPh sb="28" eb="30">
      <t>テキゴウ</t>
    </rPh>
    <rPh sb="35" eb="37">
      <t>センテイ</t>
    </rPh>
    <rPh sb="39" eb="41">
      <t>シヨウ</t>
    </rPh>
    <phoneticPr fontId="4"/>
  </si>
  <si>
    <t>（１）浄水場で使用している凝集剤の規格は次のとおりである。</t>
    <rPh sb="3" eb="6">
      <t>ジョウスイジョウ</t>
    </rPh>
    <rPh sb="7" eb="9">
      <t>シヨウ</t>
    </rPh>
    <rPh sb="13" eb="15">
      <t>ギョウシュウ</t>
    </rPh>
    <rPh sb="15" eb="16">
      <t>ザイ</t>
    </rPh>
    <rPh sb="17" eb="19">
      <t>キカク</t>
    </rPh>
    <rPh sb="20" eb="21">
      <t>ツギ</t>
    </rPh>
    <phoneticPr fontId="4"/>
  </si>
  <si>
    <t>液体硫酸アルミニウム</t>
    <rPh sb="0" eb="2">
      <t>エキタイ</t>
    </rPh>
    <rPh sb="2" eb="4">
      <t>リュウサン</t>
    </rPh>
    <phoneticPr fontId="4"/>
  </si>
  <si>
    <t>ポリ塩化アルミニウム</t>
    <rPh sb="2" eb="4">
      <t>エンカ</t>
    </rPh>
    <phoneticPr fontId="4"/>
  </si>
  <si>
    <t>液体塩化アルミニウム</t>
    <rPh sb="0" eb="2">
      <t>エキタイ</t>
    </rPh>
    <rPh sb="2" eb="4">
      <t>エンカ</t>
    </rPh>
    <phoneticPr fontId="4"/>
  </si>
  <si>
    <t>(LAS)</t>
  </si>
  <si>
    <t>(PAC)</t>
  </si>
  <si>
    <t>(LAC)</t>
  </si>
  <si>
    <t>規格</t>
    <rPh sb="0" eb="2">
      <t>キカク</t>
    </rPh>
    <phoneticPr fontId="4"/>
  </si>
  <si>
    <t>JIS K 1475-1996</t>
  </si>
  <si>
    <t>独自規格</t>
    <rPh sb="0" eb="2">
      <t>ドクジ</t>
    </rPh>
    <rPh sb="2" eb="4">
      <t>キカク</t>
    </rPh>
    <phoneticPr fontId="4"/>
  </si>
  <si>
    <t>外観</t>
    <rPh sb="0" eb="2">
      <t>ガイカン</t>
    </rPh>
    <phoneticPr fontId="4"/>
  </si>
  <si>
    <t>無色～黄味がかった
薄い褐色の透明液体</t>
    <rPh sb="0" eb="2">
      <t>ムショク</t>
    </rPh>
    <rPh sb="3" eb="4">
      <t>キ</t>
    </rPh>
    <rPh sb="4" eb="5">
      <t>ミ</t>
    </rPh>
    <rPh sb="10" eb="11">
      <t>ウス</t>
    </rPh>
    <rPh sb="12" eb="14">
      <t>カッショク</t>
    </rPh>
    <rPh sb="15" eb="17">
      <t>トウメイ</t>
    </rPh>
    <rPh sb="17" eb="19">
      <t>エキタイ</t>
    </rPh>
    <phoneticPr fontId="4"/>
  </si>
  <si>
    <t>無色～淡黄褐色の液体</t>
    <rPh sb="0" eb="2">
      <t>ムショク</t>
    </rPh>
    <rPh sb="3" eb="4">
      <t>タン</t>
    </rPh>
    <rPh sb="4" eb="7">
      <t>オウカッショク</t>
    </rPh>
    <rPh sb="8" eb="10">
      <t>エキタイ</t>
    </rPh>
    <phoneticPr fontId="4"/>
  </si>
  <si>
    <t>黄色透明液体</t>
    <rPh sb="0" eb="2">
      <t>オウショク</t>
    </rPh>
    <rPh sb="2" eb="4">
      <t>トウメイ</t>
    </rPh>
    <rPh sb="4" eb="6">
      <t>エキタイ</t>
    </rPh>
    <phoneticPr fontId="4"/>
  </si>
  <si>
    <t>酸化アルミニウム</t>
    <rPh sb="0" eb="2">
      <t>サンカ</t>
    </rPh>
    <phoneticPr fontId="4"/>
  </si>
  <si>
    <t>7.0～8.2%</t>
  </si>
  <si>
    <t>10.0～11.0%</t>
  </si>
  <si>
    <t>11.0～12.0%</t>
  </si>
  <si>
    <t>pH値</t>
    <rPh sb="2" eb="3">
      <t>チ</t>
    </rPh>
    <phoneticPr fontId="4"/>
  </si>
  <si>
    <t>3.0以上</t>
    <rPh sb="3" eb="5">
      <t>イジョウ</t>
    </rPh>
    <phoneticPr fontId="4"/>
  </si>
  <si>
    <t>3.5～5</t>
  </si>
  <si>
    <t>アンモニア性窒素</t>
    <rPh sb="5" eb="6">
      <t>セイ</t>
    </rPh>
    <rPh sb="6" eb="8">
      <t>チッソ</t>
    </rPh>
    <phoneticPr fontId="4"/>
  </si>
  <si>
    <t>0.01%以下</t>
    <rPh sb="5" eb="7">
      <t>イカ</t>
    </rPh>
    <phoneticPr fontId="4"/>
  </si>
  <si>
    <t>ヒ素</t>
    <rPh sb="1" eb="2">
      <t>ソ</t>
    </rPh>
    <phoneticPr fontId="4"/>
  </si>
  <si>
    <t>0.02%以下</t>
    <rPh sb="5" eb="7">
      <t>イカ</t>
    </rPh>
    <phoneticPr fontId="4"/>
  </si>
  <si>
    <t>鉄</t>
    <rPh sb="0" eb="1">
      <t>テツ</t>
    </rPh>
    <phoneticPr fontId="4"/>
  </si>
  <si>
    <t>カドミウム</t>
  </si>
  <si>
    <t>鉛</t>
    <rPh sb="0" eb="1">
      <t>ナマリ</t>
    </rPh>
    <phoneticPr fontId="4"/>
  </si>
  <si>
    <t>水銀</t>
    <rPh sb="0" eb="2">
      <t>スイギン</t>
    </rPh>
    <phoneticPr fontId="4"/>
  </si>
  <si>
    <t>クロム</t>
  </si>
  <si>
    <t>比重</t>
    <rPh sb="0" eb="2">
      <t>ヒジュウ</t>
    </rPh>
    <phoneticPr fontId="4"/>
  </si>
  <si>
    <t>7%  1.28</t>
  </si>
  <si>
    <t>1.19以上</t>
    <rPh sb="4" eb="6">
      <t>イジョウ</t>
    </rPh>
    <phoneticPr fontId="4"/>
  </si>
  <si>
    <t>1.25以上</t>
    <rPh sb="4" eb="6">
      <t>イジョウ</t>
    </rPh>
    <phoneticPr fontId="4"/>
  </si>
  <si>
    <t>8%  1.32</t>
  </si>
  <si>
    <t>3.5%以下</t>
    <rPh sb="4" eb="6">
      <t>イカ</t>
    </rPh>
    <phoneticPr fontId="4"/>
  </si>
  <si>
    <t>※塩基度</t>
    <rPh sb="1" eb="3">
      <t>エンキ</t>
    </rPh>
    <rPh sb="3" eb="4">
      <t>ド</t>
    </rPh>
    <phoneticPr fontId="4"/>
  </si>
  <si>
    <t>45～65%</t>
  </si>
  <si>
    <t>特記事項</t>
    <rPh sb="0" eb="2">
      <t>トッキ</t>
    </rPh>
    <rPh sb="2" eb="4">
      <t>ジコウ</t>
    </rPh>
    <phoneticPr fontId="4"/>
  </si>
  <si>
    <t>硫酸アルミニウム8%濃度のものは、冬の時期に結晶が析出することがあるので、保温するか、7%のものを使用する。</t>
    <rPh sb="0" eb="2">
      <t>リュウサン</t>
    </rPh>
    <rPh sb="10" eb="12">
      <t>ノウド</t>
    </rPh>
    <rPh sb="17" eb="18">
      <t>フユ</t>
    </rPh>
    <rPh sb="19" eb="21">
      <t>ジキ</t>
    </rPh>
    <rPh sb="22" eb="24">
      <t>ケッショウ</t>
    </rPh>
    <rPh sb="25" eb="27">
      <t>セキシュツ</t>
    </rPh>
    <rPh sb="37" eb="39">
      <t>ホオン</t>
    </rPh>
    <rPh sb="49" eb="51">
      <t>シヨウ</t>
    </rPh>
    <phoneticPr fontId="4"/>
  </si>
  <si>
    <t>リサイクル製品
強腐食性</t>
    <rPh sb="5" eb="7">
      <t>セイヒン</t>
    </rPh>
    <rPh sb="8" eb="9">
      <t>キョウ</t>
    </rPh>
    <rPh sb="9" eb="12">
      <t>フショクセイ</t>
    </rPh>
    <phoneticPr fontId="4"/>
  </si>
  <si>
    <t>『取り扱い上の注意』
①次亜塩素酸ソーダと混合すると有毒な塩素ガスを発生する。
②取扱いは、保護具（保護メガネ、耐酸性手袋等）の着用。
③他の薬品と混合すると沈殿が生じる場合がある。</t>
    <rPh sb="1" eb="2">
      <t>ト</t>
    </rPh>
    <rPh sb="3" eb="4">
      <t>アツカ</t>
    </rPh>
    <rPh sb="5" eb="6">
      <t>ジョウ</t>
    </rPh>
    <rPh sb="7" eb="9">
      <t>チュウイ</t>
    </rPh>
    <rPh sb="12" eb="17">
      <t>ジアエンソサン</t>
    </rPh>
    <rPh sb="21" eb="23">
      <t>コンゴウ</t>
    </rPh>
    <rPh sb="26" eb="28">
      <t>ユウドク</t>
    </rPh>
    <rPh sb="29" eb="31">
      <t>エンソ</t>
    </rPh>
    <rPh sb="34" eb="36">
      <t>ハッセイ</t>
    </rPh>
    <rPh sb="41" eb="43">
      <t>トリアツカイ</t>
    </rPh>
    <rPh sb="46" eb="48">
      <t>ホゴ</t>
    </rPh>
    <rPh sb="48" eb="49">
      <t>グ</t>
    </rPh>
    <rPh sb="50" eb="52">
      <t>ホゴ</t>
    </rPh>
    <rPh sb="56" eb="59">
      <t>タイサンセイ</t>
    </rPh>
    <rPh sb="59" eb="61">
      <t>テブクロ</t>
    </rPh>
    <rPh sb="61" eb="62">
      <t>トウ</t>
    </rPh>
    <rPh sb="64" eb="66">
      <t>チャクヨウ</t>
    </rPh>
    <rPh sb="69" eb="70">
      <t>タ</t>
    </rPh>
    <rPh sb="71" eb="73">
      <t>ヤクヒン</t>
    </rPh>
    <rPh sb="74" eb="76">
      <t>コンゴウ</t>
    </rPh>
    <rPh sb="79" eb="81">
      <t>チンデン</t>
    </rPh>
    <rPh sb="82" eb="83">
      <t>ショウ</t>
    </rPh>
    <rPh sb="85" eb="87">
      <t>バアイ</t>
    </rPh>
    <phoneticPr fontId="4"/>
  </si>
  <si>
    <t>『応急処置』
①目に入った場合は、直ちに多量の水で15分以上洗眼し、眼科医の診断を受ける。
②皮膚に付着した場合は、十分に水洗いする。</t>
    <rPh sb="1" eb="3">
      <t>オウキュウ</t>
    </rPh>
    <rPh sb="3" eb="5">
      <t>ショチ</t>
    </rPh>
    <rPh sb="8" eb="9">
      <t>メ</t>
    </rPh>
    <rPh sb="10" eb="11">
      <t>ハイ</t>
    </rPh>
    <rPh sb="13" eb="15">
      <t>バアイ</t>
    </rPh>
    <rPh sb="17" eb="18">
      <t>タダ</t>
    </rPh>
    <rPh sb="20" eb="22">
      <t>タリョウ</t>
    </rPh>
    <rPh sb="23" eb="24">
      <t>ミズ</t>
    </rPh>
    <rPh sb="27" eb="28">
      <t>フン</t>
    </rPh>
    <rPh sb="28" eb="30">
      <t>イジョウ</t>
    </rPh>
    <rPh sb="30" eb="32">
      <t>センガン</t>
    </rPh>
    <rPh sb="34" eb="37">
      <t>ガンカイ</t>
    </rPh>
    <rPh sb="38" eb="40">
      <t>シンダン</t>
    </rPh>
    <rPh sb="41" eb="42">
      <t>ウ</t>
    </rPh>
    <rPh sb="47" eb="49">
      <t>ヒフ</t>
    </rPh>
    <rPh sb="50" eb="52">
      <t>フチャク</t>
    </rPh>
    <rPh sb="54" eb="56">
      <t>バアイ</t>
    </rPh>
    <rPh sb="58" eb="60">
      <t>ジュウブン</t>
    </rPh>
    <rPh sb="61" eb="62">
      <t>ミズ</t>
    </rPh>
    <rPh sb="62" eb="63">
      <t>アラ</t>
    </rPh>
    <phoneticPr fontId="4"/>
  </si>
  <si>
    <t>使用浄水場</t>
    <rPh sb="0" eb="2">
      <t>シヨウ</t>
    </rPh>
    <rPh sb="2" eb="5">
      <t>ジョウスイジョウ</t>
    </rPh>
    <phoneticPr fontId="4"/>
  </si>
  <si>
    <t>南八幡浄水場</t>
    <rPh sb="0" eb="1">
      <t>ミナミ</t>
    </rPh>
    <rPh sb="1" eb="3">
      <t>ヤワタ</t>
    </rPh>
    <rPh sb="3" eb="6">
      <t>ジョウスイジョウ</t>
    </rPh>
    <phoneticPr fontId="4"/>
  </si>
  <si>
    <t>佐倉浄水場</t>
    <rPh sb="0" eb="2">
      <t>サクラ</t>
    </rPh>
    <rPh sb="2" eb="5">
      <t>ジョウスイジョウ</t>
    </rPh>
    <phoneticPr fontId="4"/>
  </si>
  <si>
    <t>人見浄水場</t>
    <rPh sb="0" eb="2">
      <t>ヒトミ</t>
    </rPh>
    <rPh sb="2" eb="5">
      <t>ジョウスイジョウ</t>
    </rPh>
    <phoneticPr fontId="4"/>
  </si>
  <si>
    <t>（２）浄水場で使用しているpH調整剤の規格は次のとおりである。</t>
    <rPh sb="3" eb="6">
      <t>ジョウスイジョウ</t>
    </rPh>
    <rPh sb="7" eb="9">
      <t>シヨウ</t>
    </rPh>
    <rPh sb="15" eb="18">
      <t>チョウセイザイ</t>
    </rPh>
    <rPh sb="19" eb="21">
      <t>キカク</t>
    </rPh>
    <rPh sb="22" eb="23">
      <t>ツギ</t>
    </rPh>
    <phoneticPr fontId="4"/>
  </si>
  <si>
    <t>硫酸</t>
    <rPh sb="0" eb="2">
      <t>リュウサン</t>
    </rPh>
    <phoneticPr fontId="4"/>
  </si>
  <si>
    <t>濃度</t>
    <rPh sb="0" eb="2">
      <t>ノウド</t>
    </rPh>
    <phoneticPr fontId="4"/>
  </si>
  <si>
    <t>浄水薬品</t>
    <rPh sb="0" eb="2">
      <t>ジョウスイ</t>
    </rPh>
    <rPh sb="2" eb="4">
      <t>ヤクヒン</t>
    </rPh>
    <phoneticPr fontId="4"/>
  </si>
  <si>
    <t>JWWA K134-2003に準拠した独自規格</t>
    <rPh sb="15" eb="17">
      <t>ジュンキョ</t>
    </rPh>
    <rPh sb="19" eb="21">
      <t>ドクジ</t>
    </rPh>
    <rPh sb="21" eb="23">
      <t>キカク</t>
    </rPh>
    <phoneticPr fontId="4"/>
  </si>
  <si>
    <r>
      <t>印旛沼</t>
    </r>
    <r>
      <rPr>
        <vertAlign val="superscript"/>
        <sz val="11"/>
        <color indexed="8"/>
        <rFont val="ＭＳ Ｐ明朝"/>
        <family val="1"/>
        <charset val="128"/>
      </rPr>
      <t>※１</t>
    </r>
    <rPh sb="0" eb="3">
      <t>インバヌマ</t>
    </rPh>
    <phoneticPr fontId="4"/>
  </si>
  <si>
    <t>郡本</t>
    <rPh sb="0" eb="2">
      <t>コオリモト</t>
    </rPh>
    <phoneticPr fontId="4"/>
  </si>
  <si>
    <t>皿木</t>
    <rPh sb="0" eb="2">
      <t>サラキ</t>
    </rPh>
    <phoneticPr fontId="4"/>
  </si>
  <si>
    <t>LAS</t>
  </si>
  <si>
    <t>PAC</t>
  </si>
  <si>
    <t>NaClO</t>
  </si>
  <si>
    <t>MICS</t>
  </si>
  <si>
    <t>LAC</t>
  </si>
  <si>
    <r>
      <t>硫酸</t>
    </r>
    <r>
      <rPr>
        <vertAlign val="superscript"/>
        <sz val="9"/>
        <color indexed="8"/>
        <rFont val="ＭＳ Ｐ明朝"/>
        <family val="1"/>
        <charset val="128"/>
      </rPr>
      <t>※2</t>
    </r>
    <rPh sb="0" eb="2">
      <t>リュウサン</t>
    </rPh>
    <phoneticPr fontId="4"/>
  </si>
  <si>
    <r>
      <t>MICS/
硫酸</t>
    </r>
    <r>
      <rPr>
        <vertAlign val="superscript"/>
        <sz val="9"/>
        <color indexed="8"/>
        <rFont val="ＭＳ Ｐ明朝"/>
        <family val="1"/>
        <charset val="128"/>
      </rPr>
      <t>※３</t>
    </r>
    <rPh sb="6" eb="8">
      <t>リュウサン</t>
    </rPh>
    <phoneticPr fontId="4"/>
  </si>
  <si>
    <t>（注）</t>
    <rPh sb="1" eb="2">
      <t>チュウ</t>
    </rPh>
    <phoneticPr fontId="4"/>
  </si>
  <si>
    <t>：液体硫酸アルミニウム（凝集剤）</t>
    <rPh sb="1" eb="3">
      <t>エキタイ</t>
    </rPh>
    <rPh sb="3" eb="5">
      <t>リュウサン</t>
    </rPh>
    <rPh sb="12" eb="15">
      <t>ギョウシュウザイ</t>
    </rPh>
    <phoneticPr fontId="4"/>
  </si>
  <si>
    <t>：ｐH調整用</t>
    <rPh sb="3" eb="6">
      <t>チョウセイヨウ</t>
    </rPh>
    <phoneticPr fontId="4"/>
  </si>
  <si>
    <t>：ポリ塩化アルミニウム（凝集剤）</t>
    <rPh sb="3" eb="5">
      <t>エンカ</t>
    </rPh>
    <rPh sb="12" eb="15">
      <t>ギョウシュウザイ</t>
    </rPh>
    <phoneticPr fontId="4"/>
  </si>
  <si>
    <t>：含鉄液体硫酸アルミニウム（凝集剤、皿木分場ではｐH調整に使用）</t>
    <rPh sb="1" eb="2">
      <t>ガン</t>
    </rPh>
    <rPh sb="2" eb="3">
      <t>テツ</t>
    </rPh>
    <rPh sb="3" eb="5">
      <t>エキタイ</t>
    </rPh>
    <rPh sb="5" eb="7">
      <t>リュウサン</t>
    </rPh>
    <rPh sb="14" eb="17">
      <t>ギョウシュウザイ</t>
    </rPh>
    <rPh sb="18" eb="21">
      <t>サラキブン</t>
    </rPh>
    <rPh sb="21" eb="22">
      <t>ジョウ</t>
    </rPh>
    <rPh sb="26" eb="28">
      <t>チョウセイ</t>
    </rPh>
    <rPh sb="29" eb="31">
      <t>シヨウ</t>
    </rPh>
    <phoneticPr fontId="4"/>
  </si>
  <si>
    <t>：次亜塩素酸ナトリウム（殺藻剤）</t>
    <rPh sb="1" eb="2">
      <t>ジ</t>
    </rPh>
    <rPh sb="2" eb="6">
      <t>アエンソサン</t>
    </rPh>
    <rPh sb="12" eb="13">
      <t>サツ</t>
    </rPh>
    <rPh sb="13" eb="14">
      <t>モ</t>
    </rPh>
    <rPh sb="14" eb="15">
      <t>ザイ</t>
    </rPh>
    <phoneticPr fontId="4"/>
  </si>
  <si>
    <t>：塩化アルミニウム（凝集剤）</t>
    <rPh sb="1" eb="3">
      <t>エンカ</t>
    </rPh>
    <rPh sb="10" eb="13">
      <t>ギョウシュウザイ</t>
    </rPh>
    <phoneticPr fontId="4"/>
  </si>
  <si>
    <t>薬品の使用量</t>
    <rPh sb="0" eb="2">
      <t>ヤクヒン</t>
    </rPh>
    <rPh sb="3" eb="6">
      <t>シヨウリョウ</t>
    </rPh>
    <phoneticPr fontId="4"/>
  </si>
  <si>
    <t>Nｏ</t>
  </si>
  <si>
    <t>南八幡浄水場</t>
    <rPh sb="0" eb="3">
      <t>ミナミヤワタ</t>
    </rPh>
    <rPh sb="3" eb="5">
      <t>ジョウスイ</t>
    </rPh>
    <rPh sb="5" eb="6">
      <t>バ</t>
    </rPh>
    <phoneticPr fontId="4"/>
  </si>
  <si>
    <t>佐倉浄水場</t>
    <rPh sb="0" eb="2">
      <t>サクラ</t>
    </rPh>
    <rPh sb="2" eb="4">
      <t>ジョウスイ</t>
    </rPh>
    <rPh sb="4" eb="5">
      <t>バ</t>
    </rPh>
    <phoneticPr fontId="4"/>
  </si>
  <si>
    <t>人見浄水場</t>
    <rPh sb="0" eb="2">
      <t>ヒトミ</t>
    </rPh>
    <rPh sb="2" eb="4">
      <t>ジョウスイ</t>
    </rPh>
    <rPh sb="4" eb="5">
      <t>バ</t>
    </rPh>
    <phoneticPr fontId="4"/>
  </si>
  <si>
    <t>全シアン</t>
    <rPh sb="0" eb="1">
      <t>ゼン</t>
    </rPh>
    <phoneticPr fontId="4"/>
  </si>
  <si>
    <t>有機燐</t>
    <rPh sb="0" eb="2">
      <t>ユウキ</t>
    </rPh>
    <rPh sb="2" eb="3">
      <t>リン</t>
    </rPh>
    <phoneticPr fontId="4"/>
  </si>
  <si>
    <t>六価クロム</t>
    <rPh sb="0" eb="1">
      <t>ロク</t>
    </rPh>
    <rPh sb="1" eb="2">
      <t>カ</t>
    </rPh>
    <phoneticPr fontId="4"/>
  </si>
  <si>
    <t>砒素</t>
    <rPh sb="0" eb="2">
      <t>ヒソ</t>
    </rPh>
    <phoneticPr fontId="4"/>
  </si>
  <si>
    <t>総水銀</t>
    <rPh sb="0" eb="1">
      <t>ソウ</t>
    </rPh>
    <rPh sb="1" eb="3">
      <t>スイギン</t>
    </rPh>
    <phoneticPr fontId="4"/>
  </si>
  <si>
    <t>アルキル水銀</t>
    <rPh sb="4" eb="6">
      <t>スイギン</t>
    </rPh>
    <phoneticPr fontId="4"/>
  </si>
  <si>
    <t>PCB</t>
  </si>
  <si>
    <t>ジクロロメタン</t>
  </si>
  <si>
    <t>四塩化炭素</t>
    <rPh sb="0" eb="1">
      <t>シ</t>
    </rPh>
    <rPh sb="1" eb="3">
      <t>エンカ</t>
    </rPh>
    <rPh sb="3" eb="5">
      <t>タンソ</t>
    </rPh>
    <phoneticPr fontId="4"/>
  </si>
  <si>
    <t>1,2－ジクロロエタン</t>
  </si>
  <si>
    <t>1,1－ジクロロエチレン</t>
  </si>
  <si>
    <t>シス－1,2－ジクロロエチレン</t>
  </si>
  <si>
    <t>1,1,1－トリクロロエタン</t>
  </si>
  <si>
    <t>1,1,2－トリクロロエタン</t>
  </si>
  <si>
    <t>トリクロロエチレン</t>
  </si>
  <si>
    <t>テトラクロロエチレン</t>
  </si>
  <si>
    <t>1,3－ジクロロプロペン</t>
  </si>
  <si>
    <t>チウラム</t>
  </si>
  <si>
    <t>シマジン</t>
  </si>
  <si>
    <t>チオベンカルブ</t>
  </si>
  <si>
    <t>ベンゼン</t>
  </si>
  <si>
    <t>セレン</t>
  </si>
  <si>
    <t>水素イオン濃度     （ｐH）</t>
    <rPh sb="0" eb="2">
      <t>スイソ</t>
    </rPh>
    <rPh sb="5" eb="7">
      <t>ノウド</t>
    </rPh>
    <phoneticPr fontId="4"/>
  </si>
  <si>
    <t>分析項目　　　　　　　採取日</t>
    <rPh sb="0" eb="2">
      <t>ブンセキ</t>
    </rPh>
    <rPh sb="2" eb="4">
      <t>コウモク</t>
    </rPh>
    <rPh sb="11" eb="13">
      <t>サイシュ</t>
    </rPh>
    <rPh sb="13" eb="14">
      <t>ヒ</t>
    </rPh>
    <phoneticPr fontId="4"/>
  </si>
  <si>
    <t>単位：　mg/L     （水素イオン濃度、含水率以外）</t>
    <rPh sb="0" eb="2">
      <t>タンイ</t>
    </rPh>
    <rPh sb="22" eb="24">
      <t>ガンスイ</t>
    </rPh>
    <rPh sb="24" eb="25">
      <t>リツ</t>
    </rPh>
    <rPh sb="25" eb="27">
      <t>イガイ</t>
    </rPh>
    <phoneticPr fontId="4"/>
  </si>
  <si>
    <r>
      <t>※[Al</t>
    </r>
    <r>
      <rPr>
        <vertAlign val="subscript"/>
        <sz val="11"/>
        <rFont val="ＭＳ Ｐ明朝"/>
        <family val="1"/>
        <charset val="128"/>
      </rPr>
      <t>2</t>
    </r>
    <r>
      <rPr>
        <sz val="11"/>
        <rFont val="ＭＳ Ｐ明朝"/>
        <family val="1"/>
        <charset val="128"/>
      </rPr>
      <t>(OH)</t>
    </r>
    <r>
      <rPr>
        <vertAlign val="subscript"/>
        <sz val="11"/>
        <rFont val="ＭＳ Ｐ明朝"/>
        <family val="1"/>
        <charset val="128"/>
      </rPr>
      <t>n</t>
    </r>
    <r>
      <rPr>
        <sz val="11"/>
        <rFont val="ＭＳ Ｐ明朝"/>
        <family val="1"/>
        <charset val="128"/>
      </rPr>
      <t>Cl</t>
    </r>
    <r>
      <rPr>
        <vertAlign val="subscript"/>
        <sz val="11"/>
        <rFont val="ＭＳ Ｐ明朝"/>
        <family val="1"/>
        <charset val="128"/>
      </rPr>
      <t>6-n</t>
    </r>
    <r>
      <rPr>
        <sz val="11"/>
        <rFont val="ＭＳ Ｐ明朝"/>
        <family val="1"/>
        <charset val="128"/>
      </rPr>
      <t>]</t>
    </r>
    <r>
      <rPr>
        <vertAlign val="subscript"/>
        <sz val="11"/>
        <rFont val="ＭＳ Ｐ明朝"/>
        <family val="1"/>
        <charset val="128"/>
      </rPr>
      <t>m</t>
    </r>
    <r>
      <rPr>
        <sz val="11"/>
        <rFont val="ＭＳ Ｐ明朝"/>
        <family val="1"/>
        <charset val="128"/>
      </rPr>
      <t>において塩基度=n/6×100(%)</t>
    </r>
    <rPh sb="21" eb="23">
      <t>エンキ</t>
    </rPh>
    <rPh sb="23" eb="24">
      <t>ド</t>
    </rPh>
    <phoneticPr fontId="4"/>
  </si>
  <si>
    <t>分析方法等
(印旛沼浄水場以外）</t>
    <rPh sb="0" eb="2">
      <t>ブンセキ</t>
    </rPh>
    <rPh sb="2" eb="4">
      <t>ホウホウ</t>
    </rPh>
    <rPh sb="4" eb="5">
      <t>トウ</t>
    </rPh>
    <rPh sb="7" eb="10">
      <t>インバヌマ</t>
    </rPh>
    <rPh sb="10" eb="13">
      <t>ジョウスイジョウ</t>
    </rPh>
    <rPh sb="13" eb="15">
      <t>イガイ</t>
    </rPh>
    <phoneticPr fontId="4"/>
  </si>
  <si>
    <t>5月</t>
    <rPh sb="1" eb="2">
      <t>ガツ</t>
    </rPh>
    <phoneticPr fontId="4"/>
  </si>
  <si>
    <t>6月</t>
    <rPh sb="1" eb="2">
      <t>ガツ</t>
    </rPh>
    <phoneticPr fontId="4"/>
  </si>
  <si>
    <t>水温</t>
    <rPh sb="0" eb="2">
      <t>スイオン</t>
    </rPh>
    <phoneticPr fontId="5"/>
  </si>
  <si>
    <t>濁度</t>
    <rPh sb="0" eb="2">
      <t>ダクド</t>
    </rPh>
    <phoneticPr fontId="5"/>
  </si>
  <si>
    <t>度</t>
    <rPh sb="0" eb="1">
      <t>ド</t>
    </rPh>
    <phoneticPr fontId="5"/>
  </si>
  <si>
    <t>電気伝導率</t>
    <rPh sb="0" eb="2">
      <t>デンキ</t>
    </rPh>
    <rPh sb="2" eb="5">
      <t>デンドウリツ</t>
    </rPh>
    <phoneticPr fontId="5"/>
  </si>
  <si>
    <t>酸消費量</t>
    <rPh sb="0" eb="4">
      <t>サンショウヒリョウ</t>
    </rPh>
    <phoneticPr fontId="5"/>
  </si>
  <si>
    <t>全硬度</t>
    <rPh sb="0" eb="1">
      <t>ゼン</t>
    </rPh>
    <rPh sb="1" eb="3">
      <t>コウド</t>
    </rPh>
    <phoneticPr fontId="5"/>
  </si>
  <si>
    <t>ｶﾙｼｳﾑ硬度</t>
    <rPh sb="5" eb="7">
      <t>コウド</t>
    </rPh>
    <phoneticPr fontId="5"/>
  </si>
  <si>
    <t>ﾏｸﾞﾈｼｳﾑ硬度</t>
    <rPh sb="7" eb="9">
      <t>コウド</t>
    </rPh>
    <phoneticPr fontId="5"/>
  </si>
  <si>
    <t>塩化物イオン</t>
    <rPh sb="0" eb="3">
      <t>エンカブツ</t>
    </rPh>
    <phoneticPr fontId="5"/>
  </si>
  <si>
    <t>全蒸発残留物</t>
    <rPh sb="0" eb="1">
      <t>ゼン</t>
    </rPh>
    <rPh sb="1" eb="3">
      <t>ジョウハツ</t>
    </rPh>
    <rPh sb="3" eb="6">
      <t>ザンリュウブツ</t>
    </rPh>
    <phoneticPr fontId="5"/>
  </si>
  <si>
    <t>全鉄</t>
    <rPh sb="0" eb="2">
      <t>ゼンテツ</t>
    </rPh>
    <phoneticPr fontId="5"/>
  </si>
  <si>
    <t>溶存酸素</t>
    <rPh sb="0" eb="1">
      <t>ヨウ</t>
    </rPh>
    <rPh sb="1" eb="2">
      <t>ゾン</t>
    </rPh>
    <rPh sb="2" eb="4">
      <t>サンソ</t>
    </rPh>
    <phoneticPr fontId="5"/>
  </si>
  <si>
    <t>全マンガン</t>
    <rPh sb="0" eb="1">
      <t>ゼン</t>
    </rPh>
    <phoneticPr fontId="5"/>
  </si>
  <si>
    <t>全窒素</t>
    <rPh sb="0" eb="1">
      <t>ゼン</t>
    </rPh>
    <rPh sb="1" eb="3">
      <t>チッソ</t>
    </rPh>
    <phoneticPr fontId="5"/>
  </si>
  <si>
    <t>全リン</t>
    <rPh sb="0" eb="1">
      <t>ゼン</t>
    </rPh>
    <phoneticPr fontId="5"/>
  </si>
  <si>
    <t>硫酸イオン</t>
    <rPh sb="0" eb="2">
      <t>リュウサン</t>
    </rPh>
    <phoneticPr fontId="5"/>
  </si>
  <si>
    <t>色度</t>
    <rPh sb="0" eb="1">
      <t>シキ</t>
    </rPh>
    <rPh sb="1" eb="2">
      <t>ド</t>
    </rPh>
    <phoneticPr fontId="5"/>
  </si>
  <si>
    <t>懸濁物質</t>
    <rPh sb="0" eb="1">
      <t>カケ</t>
    </rPh>
    <rPh sb="1" eb="2">
      <t>ダク</t>
    </rPh>
    <rPh sb="2" eb="4">
      <t>ブッシツ</t>
    </rPh>
    <phoneticPr fontId="5"/>
  </si>
  <si>
    <t>汚泥の放射性物質　の測定結果　は下記URL参照</t>
    <rPh sb="16" eb="18">
      <t>カキ</t>
    </rPh>
    <rPh sb="21" eb="23">
      <t>サンショウ</t>
    </rPh>
    <phoneticPr fontId="4"/>
  </si>
  <si>
    <t>印旛沼浄水場の浄水薬品使用量は単独分を含む全使用量。
袖ケ浦浄水場の硫酸は平成20年度まで98%濃硫酸、21年度以降は75%硫酸を使用。
皿木分場のｐＨ処理剤は平成17年度までＭＩＣＳ、平成18年度以降は75%硫酸を使用。</t>
    <rPh sb="0" eb="3">
      <t>インバヌマ</t>
    </rPh>
    <rPh sb="3" eb="6">
      <t>ジョウスイジョウ</t>
    </rPh>
    <rPh sb="7" eb="9">
      <t>ジョウスイ</t>
    </rPh>
    <rPh sb="9" eb="11">
      <t>ヤクヒン</t>
    </rPh>
    <rPh sb="11" eb="14">
      <t>シヨウリョウ</t>
    </rPh>
    <rPh sb="15" eb="17">
      <t>タンドク</t>
    </rPh>
    <rPh sb="17" eb="18">
      <t>ブン</t>
    </rPh>
    <rPh sb="19" eb="20">
      <t>フク</t>
    </rPh>
    <rPh sb="21" eb="22">
      <t>ゼン</t>
    </rPh>
    <rPh sb="22" eb="25">
      <t>シヨウリョウ</t>
    </rPh>
    <phoneticPr fontId="4"/>
  </si>
  <si>
    <t xml:space="preserve"> 濃縮汚泥の発生量等については、環境生活部資源循環推進課が公表している「産業廃棄物多量排出事業者処理計画等の公表」を参照してください。</t>
    <rPh sb="1" eb="3">
      <t>ノウシュク</t>
    </rPh>
    <rPh sb="3" eb="5">
      <t>オデイ</t>
    </rPh>
    <rPh sb="6" eb="8">
      <t>ハッセイ</t>
    </rPh>
    <rPh sb="8" eb="10">
      <t>リョウナド</t>
    </rPh>
    <rPh sb="29" eb="31">
      <t>コウヒョウ</t>
    </rPh>
    <rPh sb="58" eb="60">
      <t>サンショウ</t>
    </rPh>
    <phoneticPr fontId="4"/>
  </si>
  <si>
    <t>人見
（脱水乾燥汚泥）</t>
    <rPh sb="0" eb="2">
      <t>ヒトミ</t>
    </rPh>
    <rPh sb="4" eb="6">
      <t>ダッスイ</t>
    </rPh>
    <rPh sb="6" eb="8">
      <t>カンソウ</t>
    </rPh>
    <rPh sb="8" eb="10">
      <t>オデイ</t>
    </rPh>
    <phoneticPr fontId="4"/>
  </si>
  <si>
    <t>印旛沼浄水場(千葉地区)の汚泥発生量は、年間送水量比率で算出している。</t>
    <rPh sb="0" eb="3">
      <t>インバヌマ</t>
    </rPh>
    <rPh sb="3" eb="6">
      <t>ジョウスイジョウ</t>
    </rPh>
    <rPh sb="7" eb="9">
      <t>チバ</t>
    </rPh>
    <rPh sb="9" eb="11">
      <t>チク</t>
    </rPh>
    <rPh sb="13" eb="15">
      <t>オデイ</t>
    </rPh>
    <rPh sb="15" eb="17">
      <t>ハッセイ</t>
    </rPh>
    <rPh sb="17" eb="18">
      <t>リョウ</t>
    </rPh>
    <phoneticPr fontId="4"/>
  </si>
  <si>
    <t>トン/年</t>
    <rPh sb="3" eb="4">
      <t>ネン</t>
    </rPh>
    <phoneticPr fontId="4"/>
  </si>
  <si>
    <t>浄水薬品使用量</t>
    <rPh sb="0" eb="2">
      <t>ジョウスイ</t>
    </rPh>
    <rPh sb="2" eb="4">
      <t>ヤクヒン</t>
    </rPh>
    <rPh sb="4" eb="7">
      <t>シヨウリョウ</t>
    </rPh>
    <phoneticPr fontId="4"/>
  </si>
  <si>
    <t xml:space="preserve">江戸川流量 </t>
  </si>
  <si>
    <t>pＨ</t>
    <phoneticPr fontId="4"/>
  </si>
  <si>
    <r>
      <t xml:space="preserve">JIS K 1450-1996
</t>
    </r>
    <r>
      <rPr>
        <sz val="9"/>
        <rFont val="ＭＳ Ｐ明朝"/>
        <family val="1"/>
        <charset val="128"/>
      </rPr>
      <t>に準拠した独自規格</t>
    </r>
    <rPh sb="17" eb="19">
      <t>ジュンキョ</t>
    </rPh>
    <rPh sb="21" eb="23">
      <t>ドクジ</t>
    </rPh>
    <rPh sb="23" eb="25">
      <t>キカク</t>
    </rPh>
    <phoneticPr fontId="4"/>
  </si>
  <si>
    <t>袖ケ浦</t>
    <phoneticPr fontId="4"/>
  </si>
  <si>
    <t>袖ケ浦浄水場</t>
    <rPh sb="3" eb="6">
      <t>ジョウスイジョウ</t>
    </rPh>
    <phoneticPr fontId="4"/>
  </si>
  <si>
    <t>袖ケ浦浄水場皿木分場</t>
    <rPh sb="3" eb="6">
      <t>ジョウスイジョウ</t>
    </rPh>
    <rPh sb="6" eb="7">
      <t>サラ</t>
    </rPh>
    <rPh sb="7" eb="8">
      <t>キ</t>
    </rPh>
    <rPh sb="8" eb="9">
      <t>ブン</t>
    </rPh>
    <rPh sb="9" eb="10">
      <t>ジョウ</t>
    </rPh>
    <phoneticPr fontId="4"/>
  </si>
  <si>
    <t>※袖ケ浦浄水場は平成21年度より75％硫酸を使用している。</t>
    <rPh sb="4" eb="7">
      <t>ジョウスイジョウ</t>
    </rPh>
    <rPh sb="8" eb="10">
      <t>ヘイセイ</t>
    </rPh>
    <rPh sb="12" eb="14">
      <t>ネンド</t>
    </rPh>
    <rPh sb="19" eb="21">
      <t>リュウサン</t>
    </rPh>
    <rPh sb="22" eb="24">
      <t>シヨウ</t>
    </rPh>
    <phoneticPr fontId="4"/>
  </si>
  <si>
    <r>
      <t>硫酸　(H</t>
    </r>
    <r>
      <rPr>
        <sz val="8"/>
        <rFont val="ＭＳ Ｐ明朝"/>
        <family val="1"/>
        <charset val="128"/>
      </rPr>
      <t>2</t>
    </r>
    <r>
      <rPr>
        <sz val="11"/>
        <rFont val="ＭＳ Ｐ明朝"/>
        <family val="1"/>
        <charset val="128"/>
      </rPr>
      <t>SO</t>
    </r>
    <r>
      <rPr>
        <sz val="8"/>
        <rFont val="ＭＳ Ｐ明朝"/>
        <family val="1"/>
        <charset val="128"/>
      </rPr>
      <t>4</t>
    </r>
    <r>
      <rPr>
        <sz val="11"/>
        <rFont val="ＭＳ Ｐ明朝"/>
        <family val="1"/>
        <charset val="128"/>
      </rPr>
      <t>)</t>
    </r>
    <rPh sb="0" eb="2">
      <t>リュウサン</t>
    </rPh>
    <phoneticPr fontId="4"/>
  </si>
  <si>
    <t>7月</t>
    <rPh sb="1" eb="2">
      <t>ガツ</t>
    </rPh>
    <phoneticPr fontId="4"/>
  </si>
  <si>
    <t>8月</t>
    <rPh sb="1" eb="2">
      <t>ガツ</t>
    </rPh>
    <phoneticPr fontId="4"/>
  </si>
  <si>
    <t>9月</t>
    <rPh sb="1" eb="2">
      <t>ガツ</t>
    </rPh>
    <phoneticPr fontId="4"/>
  </si>
  <si>
    <t>H25</t>
    <phoneticPr fontId="4"/>
  </si>
  <si>
    <t>H26</t>
    <phoneticPr fontId="4"/>
  </si>
  <si>
    <t>浄水場の位置情報
（JPG：498KB）</t>
    <phoneticPr fontId="4"/>
  </si>
  <si>
    <t>水処理薬品
（凝集剤）</t>
    <phoneticPr fontId="4"/>
  </si>
  <si>
    <t>ポリ塩化
アルミニウム</t>
    <phoneticPr fontId="4"/>
  </si>
  <si>
    <t>液体硫酸アルミニウム</t>
    <phoneticPr fontId="4"/>
  </si>
  <si>
    <t>塩化アルミニウム</t>
    <phoneticPr fontId="4"/>
  </si>
  <si>
    <t>汚泥処理施設</t>
    <phoneticPr fontId="4"/>
  </si>
  <si>
    <t>昭和５１年３月</t>
    <phoneticPr fontId="4"/>
  </si>
  <si>
    <t>平成２２年６月　</t>
    <phoneticPr fontId="4"/>
  </si>
  <si>
    <t>平成２２年３月</t>
    <phoneticPr fontId="4"/>
  </si>
  <si>
    <t>16.54/日</t>
    <phoneticPr fontId="4"/>
  </si>
  <si>
    <t>含水率</t>
    <phoneticPr fontId="4"/>
  </si>
  <si>
    <t>※</t>
    <phoneticPr fontId="4"/>
  </si>
  <si>
    <t>http://www.pref.chiba.lg.jp/shigen/haishutsu/juuran.html</t>
    <phoneticPr fontId="4"/>
  </si>
  <si>
    <r>
      <t>排水処理</t>
    </r>
    <r>
      <rPr>
        <b/>
        <sz val="14"/>
        <rFont val="ＭＳ Ｐ明朝"/>
        <family val="1"/>
        <charset val="128"/>
      </rPr>
      <t>（汚泥処理）</t>
    </r>
    <r>
      <rPr>
        <b/>
        <sz val="18"/>
        <rFont val="ＭＳ Ｐ明朝"/>
        <family val="1"/>
        <charset val="128"/>
      </rPr>
      <t>設備</t>
    </r>
    <phoneticPr fontId="4"/>
  </si>
  <si>
    <t>昭和５２年３月</t>
    <phoneticPr fontId="4"/>
  </si>
  <si>
    <t>平成２年２月</t>
    <phoneticPr fontId="4"/>
  </si>
  <si>
    <t>昭和５０年３月</t>
    <phoneticPr fontId="4"/>
  </si>
  <si>
    <t>１号</t>
    <phoneticPr fontId="4"/>
  </si>
  <si>
    <t>２号</t>
    <phoneticPr fontId="4"/>
  </si>
  <si>
    <t>３号</t>
    <phoneticPr fontId="4"/>
  </si>
  <si>
    <t>天日乾燥床</t>
    <phoneticPr fontId="4"/>
  </si>
  <si>
    <t>脱水・熱風乾燥</t>
    <phoneticPr fontId="4"/>
  </si>
  <si>
    <t>規　模</t>
    <phoneticPr fontId="4"/>
  </si>
  <si>
    <t>(t-Ds/日)</t>
    <rPh sb="6" eb="7">
      <t>ヒ</t>
    </rPh>
    <phoneticPr fontId="4"/>
  </si>
  <si>
    <r>
      <t>発生土</t>
    </r>
    <r>
      <rPr>
        <b/>
        <sz val="16"/>
        <rFont val="ＭＳ Ｐ明朝"/>
        <family val="1"/>
        <charset val="128"/>
      </rPr>
      <t>（脱水汚泥・乾燥汚泥）</t>
    </r>
    <r>
      <rPr>
        <b/>
        <sz val="20"/>
        <rFont val="ＭＳ Ｐ明朝"/>
        <family val="1"/>
        <charset val="128"/>
      </rPr>
      <t>の溶出分析結果</t>
    </r>
    <rPh sb="0" eb="2">
      <t>ハッセイ</t>
    </rPh>
    <rPh sb="2" eb="3">
      <t>ド</t>
    </rPh>
    <rPh sb="4" eb="6">
      <t>ダッスイ</t>
    </rPh>
    <rPh sb="6" eb="8">
      <t>オデイ</t>
    </rPh>
    <rPh sb="9" eb="11">
      <t>カンソウ</t>
    </rPh>
    <rPh sb="11" eb="13">
      <t>オデイ</t>
    </rPh>
    <rPh sb="15" eb="17">
      <t>ヨウシュツ</t>
    </rPh>
    <rPh sb="17" eb="19">
      <t>ブンセキ</t>
    </rPh>
    <rPh sb="19" eb="21">
      <t>ケッカ</t>
    </rPh>
    <phoneticPr fontId="4"/>
  </si>
  <si>
    <r>
      <t>(m</t>
    </r>
    <r>
      <rPr>
        <sz val="8"/>
        <rFont val="ＭＳ Ｐゴシック"/>
        <family val="3"/>
        <charset val="128"/>
      </rPr>
      <t>3</t>
    </r>
    <r>
      <rPr>
        <sz val="10"/>
        <rFont val="ＭＳ Ｐゴシック"/>
        <family val="3"/>
        <charset val="128"/>
      </rPr>
      <t>/秒）</t>
    </r>
    <rPh sb="4" eb="5">
      <t>ビョウ</t>
    </rPh>
    <phoneticPr fontId="4"/>
  </si>
  <si>
    <t>10月</t>
    <rPh sb="2" eb="3">
      <t>ガツ</t>
    </rPh>
    <phoneticPr fontId="4"/>
  </si>
  <si>
    <t>11月</t>
    <rPh sb="2" eb="3">
      <t>ガツ</t>
    </rPh>
    <phoneticPr fontId="4"/>
  </si>
  <si>
    <t>12月</t>
    <rPh sb="2" eb="3">
      <t>ガツ</t>
    </rPh>
    <phoneticPr fontId="4"/>
  </si>
  <si>
    <t>1月</t>
    <rPh sb="1" eb="2">
      <t>ガツ</t>
    </rPh>
    <phoneticPr fontId="4"/>
  </si>
  <si>
    <t>1,4-ジオキサン</t>
  </si>
  <si>
    <t>年間発生土量（脱水汚泥・乾燥汚泥量）の推移</t>
    <rPh sb="0" eb="2">
      <t>ネンカン</t>
    </rPh>
    <rPh sb="2" eb="5">
      <t>ハッセイド</t>
    </rPh>
    <rPh sb="5" eb="6">
      <t>リョウ</t>
    </rPh>
    <rPh sb="7" eb="9">
      <t>ダッスイ</t>
    </rPh>
    <rPh sb="9" eb="11">
      <t>オデイ</t>
    </rPh>
    <rPh sb="12" eb="14">
      <t>カンソウ</t>
    </rPh>
    <rPh sb="14" eb="16">
      <t>オデイ</t>
    </rPh>
    <rPh sb="16" eb="17">
      <t>リョウ</t>
    </rPh>
    <rPh sb="19" eb="21">
      <t>スイイ</t>
    </rPh>
    <phoneticPr fontId="4"/>
  </si>
  <si>
    <t>備考</t>
    <rPh sb="0" eb="2">
      <t>ビコウ</t>
    </rPh>
    <phoneticPr fontId="4"/>
  </si>
  <si>
    <t>最高</t>
    <rPh sb="0" eb="2">
      <t>サイコウ</t>
    </rPh>
    <phoneticPr fontId="4"/>
  </si>
  <si>
    <t>最低</t>
    <rPh sb="0" eb="2">
      <t>サイテイ</t>
    </rPh>
    <phoneticPr fontId="4"/>
  </si>
  <si>
    <t>平均</t>
    <rPh sb="0" eb="2">
      <t>ヘイキン</t>
    </rPh>
    <phoneticPr fontId="4"/>
  </si>
  <si>
    <t>合計</t>
    <rPh sb="0" eb="2">
      <t>ゴウケイ</t>
    </rPh>
    <phoneticPr fontId="4"/>
  </si>
  <si>
    <t>H27</t>
  </si>
  <si>
    <t>※1
※2
※3</t>
    <phoneticPr fontId="4"/>
  </si>
  <si>
    <t>NaClO</t>
    <phoneticPr fontId="4"/>
  </si>
  <si>
    <t>降雨日数</t>
    <rPh sb="0" eb="2">
      <t>コウウ</t>
    </rPh>
    <rPh sb="2" eb="4">
      <t>ニッスウ</t>
    </rPh>
    <phoneticPr fontId="4"/>
  </si>
  <si>
    <t>年間</t>
    <rPh sb="0" eb="2">
      <t>ネンカン</t>
    </rPh>
    <phoneticPr fontId="4"/>
  </si>
  <si>
    <t>　　　　　 ※※</t>
    <phoneticPr fontId="4"/>
  </si>
  <si>
    <t>年間最高</t>
    <rPh sb="0" eb="2">
      <t>ネンカン</t>
    </rPh>
    <rPh sb="2" eb="4">
      <t>サイコウ</t>
    </rPh>
    <phoneticPr fontId="4"/>
  </si>
  <si>
    <t>年間最低</t>
    <rPh sb="2" eb="4">
      <t>サイテイ</t>
    </rPh>
    <phoneticPr fontId="4"/>
  </si>
  <si>
    <t>年間平均</t>
    <rPh sb="2" eb="4">
      <t>ヘイキン</t>
    </rPh>
    <phoneticPr fontId="4"/>
  </si>
  <si>
    <t>2月</t>
    <rPh sb="1" eb="2">
      <t>ガツ</t>
    </rPh>
    <phoneticPr fontId="4"/>
  </si>
  <si>
    <t>3月</t>
    <rPh sb="1" eb="2">
      <t>ガツ</t>
    </rPh>
    <phoneticPr fontId="4"/>
  </si>
  <si>
    <t>H28</t>
    <phoneticPr fontId="4"/>
  </si>
  <si>
    <t>H29</t>
    <phoneticPr fontId="4"/>
  </si>
  <si>
    <t>カドミウム</t>
    <phoneticPr fontId="4"/>
  </si>
  <si>
    <t>銅</t>
    <rPh sb="0" eb="1">
      <t>ドウ</t>
    </rPh>
    <phoneticPr fontId="4"/>
  </si>
  <si>
    <t>砒素</t>
    <rPh sb="0" eb="2">
      <t>ヒソ</t>
    </rPh>
    <phoneticPr fontId="4"/>
  </si>
  <si>
    <t>フッ素</t>
    <rPh sb="2" eb="3">
      <t>ソ</t>
    </rPh>
    <phoneticPr fontId="4"/>
  </si>
  <si>
    <t>ホウ素</t>
    <rPh sb="2" eb="3">
      <t>ソ</t>
    </rPh>
    <phoneticPr fontId="4"/>
  </si>
  <si>
    <t>クロロエチレン</t>
    <phoneticPr fontId="4"/>
  </si>
  <si>
    <t>含有試験</t>
    <rPh sb="0" eb="2">
      <t>ガンユウ</t>
    </rPh>
    <rPh sb="2" eb="4">
      <t>シケン</t>
    </rPh>
    <phoneticPr fontId="4"/>
  </si>
  <si>
    <t>溶出試験 (mg/L)</t>
    <rPh sb="0" eb="2">
      <t>ヨウシュツ</t>
    </rPh>
    <rPh sb="2" eb="4">
      <t>シケン</t>
    </rPh>
    <phoneticPr fontId="4"/>
  </si>
  <si>
    <t>※印旛沼（千葉地区）</t>
    <rPh sb="1" eb="4">
      <t>インバヌマ</t>
    </rPh>
    <rPh sb="5" eb="7">
      <t>チバ</t>
    </rPh>
    <rPh sb="7" eb="9">
      <t>チク</t>
    </rPh>
    <phoneticPr fontId="4"/>
  </si>
  <si>
    <t>溶出試験検液について測定</t>
    <rPh sb="0" eb="2">
      <t>ヨウシュツ</t>
    </rPh>
    <rPh sb="2" eb="4">
      <t>シケン</t>
    </rPh>
    <rPh sb="4" eb="5">
      <t>ケン</t>
    </rPh>
    <rPh sb="5" eb="6">
      <t>エキ</t>
    </rPh>
    <rPh sb="10" eb="12">
      <t>ソクテイ</t>
    </rPh>
    <phoneticPr fontId="4"/>
  </si>
  <si>
    <t>3月</t>
    <rPh sb="1" eb="2">
      <t>ガツ</t>
    </rPh>
    <phoneticPr fontId="4"/>
  </si>
  <si>
    <t>単位： mg/kg （水素イオン濃度、強熱減量以外）</t>
    <rPh sb="19" eb="21">
      <t>キョウネツ</t>
    </rPh>
    <rPh sb="21" eb="23">
      <t>ゲンリョウ</t>
    </rPh>
    <phoneticPr fontId="4"/>
  </si>
  <si>
    <t>袖ケ浦浄水場</t>
    <rPh sb="0" eb="3">
      <t>ソデガウラ</t>
    </rPh>
    <rPh sb="3" eb="6">
      <t>ジョウスイジョウ</t>
    </rPh>
    <phoneticPr fontId="4"/>
  </si>
  <si>
    <t>H29</t>
  </si>
  <si>
    <t>H30</t>
    <phoneticPr fontId="4"/>
  </si>
  <si>
    <t>H30</t>
  </si>
  <si>
    <t>印旛沼浄水場(1,2系)</t>
    <rPh sb="0" eb="3">
      <t>インバヌマ</t>
    </rPh>
    <rPh sb="3" eb="6">
      <t>ジョウスイジョウ</t>
    </rPh>
    <rPh sb="10" eb="11">
      <t>ケイ</t>
    </rPh>
    <phoneticPr fontId="4"/>
  </si>
  <si>
    <t>印旛沼浄水場(3系)</t>
    <rPh sb="0" eb="3">
      <t>インバヌマ</t>
    </rPh>
    <rPh sb="3" eb="6">
      <t>ジョウスイジョウ</t>
    </rPh>
    <rPh sb="8" eb="9">
      <t>ケイ</t>
    </rPh>
    <phoneticPr fontId="4"/>
  </si>
  <si>
    <t>産業廃棄物に含まれる金属等の検定方法
（環境庁告示第13号
・昭和48年2月17日）</t>
    <phoneticPr fontId="4"/>
  </si>
  <si>
    <t>R2</t>
    <phoneticPr fontId="4"/>
  </si>
  <si>
    <t>R1</t>
    <phoneticPr fontId="4"/>
  </si>
  <si>
    <t>R1</t>
    <phoneticPr fontId="4"/>
  </si>
  <si>
    <t>R2</t>
    <phoneticPr fontId="4"/>
  </si>
  <si>
    <t>※※137</t>
    <phoneticPr fontId="53"/>
  </si>
  <si>
    <t>R3</t>
    <phoneticPr fontId="4"/>
  </si>
  <si>
    <t>H29における袖ケ浦浄水場の発生土は、郡本浄水場の濃縮汚泥が難濃縮となったため、袖ケ浦浄水場へ運搬後天日乾燥処理を実施したもの</t>
    <rPh sb="7" eb="10">
      <t>ソデガウラ</t>
    </rPh>
    <rPh sb="10" eb="13">
      <t>ジョウスイジョウ</t>
    </rPh>
    <rPh sb="14" eb="16">
      <t>ハッセイ</t>
    </rPh>
    <rPh sb="16" eb="17">
      <t>ツチ</t>
    </rPh>
    <rPh sb="19" eb="21">
      <t>コオリモト</t>
    </rPh>
    <rPh sb="21" eb="24">
      <t>ジョウスイジョウ</t>
    </rPh>
    <rPh sb="25" eb="27">
      <t>ノウシュク</t>
    </rPh>
    <rPh sb="27" eb="29">
      <t>オデイ</t>
    </rPh>
    <rPh sb="30" eb="31">
      <t>ナン</t>
    </rPh>
    <rPh sb="31" eb="33">
      <t>ノウシュク</t>
    </rPh>
    <rPh sb="40" eb="43">
      <t>ソデガウラ</t>
    </rPh>
    <rPh sb="43" eb="46">
      <t>ジョウスイジョウ</t>
    </rPh>
    <rPh sb="47" eb="49">
      <t>ウンパン</t>
    </rPh>
    <rPh sb="49" eb="50">
      <t>ゴ</t>
    </rPh>
    <rPh sb="50" eb="51">
      <t>テン</t>
    </rPh>
    <rPh sb="51" eb="52">
      <t>ニチ</t>
    </rPh>
    <rPh sb="52" eb="54">
      <t>カンソウ</t>
    </rPh>
    <rPh sb="54" eb="56">
      <t>ショリ</t>
    </rPh>
    <rPh sb="57" eb="59">
      <t>ジッシ</t>
    </rPh>
    <phoneticPr fontId="4"/>
  </si>
  <si>
    <t>曇</t>
  </si>
  <si>
    <t>晴</t>
  </si>
  <si>
    <t>雨</t>
  </si>
  <si>
    <t>皿木分場</t>
    <rPh sb="0" eb="2">
      <t>サラキ</t>
    </rPh>
    <rPh sb="2" eb="4">
      <t>ブンジョウ</t>
    </rPh>
    <phoneticPr fontId="4"/>
  </si>
  <si>
    <t>LAS(kg)</t>
    <phoneticPr fontId="4"/>
  </si>
  <si>
    <t>ＰＡＣ(kg)</t>
    <phoneticPr fontId="4"/>
  </si>
  <si>
    <t>ＰＡＣ(kg)</t>
    <phoneticPr fontId="4"/>
  </si>
  <si>
    <t>西広※</t>
    <rPh sb="0" eb="2">
      <t>ニシヒロ</t>
    </rPh>
    <phoneticPr fontId="5"/>
  </si>
  <si>
    <t>雨</t>
    <rPh sb="0" eb="1">
      <t>アメ</t>
    </rPh>
    <phoneticPr fontId="2"/>
  </si>
  <si>
    <t>晴</t>
    <rPh sb="0" eb="1">
      <t>ハレ</t>
    </rPh>
    <phoneticPr fontId="2"/>
  </si>
  <si>
    <t>曇</t>
    <rPh sb="0" eb="1">
      <t>クモリ</t>
    </rPh>
    <phoneticPr fontId="2"/>
  </si>
  <si>
    <t>硫酸(kg)</t>
    <rPh sb="0" eb="2">
      <t>リュウサン</t>
    </rPh>
    <phoneticPr fontId="4"/>
  </si>
  <si>
    <t>硝酸性窒素</t>
    <rPh sb="0" eb="3">
      <t>ショウサンセイ</t>
    </rPh>
    <rPh sb="3" eb="5">
      <t>チッソ</t>
    </rPh>
    <phoneticPr fontId="4"/>
  </si>
  <si>
    <t>曇</t>
    <rPh sb="0" eb="1">
      <t>クモリ</t>
    </rPh>
    <phoneticPr fontId="1"/>
  </si>
  <si>
    <t>晴</t>
    <rPh sb="0" eb="1">
      <t>ハレ</t>
    </rPh>
    <phoneticPr fontId="1"/>
  </si>
  <si>
    <t>雨</t>
    <rPh sb="0" eb="1">
      <t>アメ</t>
    </rPh>
    <phoneticPr fontId="1"/>
  </si>
  <si>
    <t>硝酸性窒素</t>
    <rPh sb="0" eb="5">
      <t>ショウサンセイチッソ</t>
    </rPh>
    <phoneticPr fontId="4"/>
  </si>
  <si>
    <t>LＡＣ(kg)</t>
    <phoneticPr fontId="4"/>
  </si>
  <si>
    <t>雨後曇</t>
  </si>
  <si>
    <t>曇時々雨</t>
  </si>
  <si>
    <t>雨後晴</t>
  </si>
  <si>
    <t>曇後雨</t>
  </si>
  <si>
    <t>曇後晴</t>
  </si>
  <si>
    <t>曇一時雨</t>
  </si>
  <si>
    <t>KMnO4
消費量</t>
    <rPh sb="6" eb="9">
      <t>ショウヒリョウ</t>
    </rPh>
    <phoneticPr fontId="4"/>
  </si>
  <si>
    <t>色度</t>
    <rPh sb="0" eb="2">
      <t>シキド</t>
    </rPh>
    <phoneticPr fontId="4"/>
  </si>
  <si>
    <t>LＡS(kg)</t>
    <phoneticPr fontId="4"/>
  </si>
  <si>
    <t>実施日</t>
    <rPh sb="0" eb="3">
      <t>ジッシビ</t>
    </rPh>
    <phoneticPr fontId="4"/>
  </si>
  <si>
    <t>原水</t>
    <rPh sb="0" eb="2">
      <t>ゲンスイ</t>
    </rPh>
    <phoneticPr fontId="4"/>
  </si>
  <si>
    <t>KMnO4消費量</t>
    <rPh sb="5" eb="8">
      <t>ショウヒリョウ</t>
    </rPh>
    <phoneticPr fontId="5"/>
  </si>
  <si>
    <t>残留塩素</t>
    <rPh sb="0" eb="2">
      <t>ザンリュウ</t>
    </rPh>
    <rPh sb="2" eb="4">
      <t>エンソ</t>
    </rPh>
    <phoneticPr fontId="2"/>
  </si>
  <si>
    <t>マンガンイオン</t>
  </si>
  <si>
    <t>ランゲリア指数</t>
    <rPh sb="5" eb="7">
      <t>シスウ</t>
    </rPh>
    <phoneticPr fontId="2"/>
  </si>
  <si>
    <t>備考</t>
    <rPh sb="0" eb="2">
      <t>ビコウ</t>
    </rPh>
    <phoneticPr fontId="4"/>
  </si>
  <si>
    <t>硫酸(kg)</t>
    <rPh sb="0" eb="2">
      <t>リュウサン</t>
    </rPh>
    <phoneticPr fontId="4"/>
  </si>
  <si>
    <t>次亜塩素酸Na(kg)</t>
    <rPh sb="0" eb="5">
      <t>ジアエンソサン</t>
    </rPh>
    <phoneticPr fontId="4"/>
  </si>
  <si>
    <t>４月</t>
    <rPh sb="1" eb="2">
      <t>ガツ</t>
    </rPh>
    <phoneticPr fontId="4"/>
  </si>
  <si>
    <t>曜日</t>
    <rPh sb="0" eb="2">
      <t>ヨウビ</t>
    </rPh>
    <phoneticPr fontId="4"/>
  </si>
  <si>
    <t>雨量
(mm)</t>
    <rPh sb="0" eb="2">
      <t>ウリョウ</t>
    </rPh>
    <phoneticPr fontId="4"/>
  </si>
  <si>
    <t>気温
(℃)</t>
    <rPh sb="0" eb="2">
      <t>キオン</t>
    </rPh>
    <phoneticPr fontId="4"/>
  </si>
  <si>
    <t>濁度
(度）</t>
    <rPh sb="0" eb="1">
      <t>ダク</t>
    </rPh>
    <rPh sb="1" eb="2">
      <t>タビ</t>
    </rPh>
    <rPh sb="4" eb="5">
      <t>ド</t>
    </rPh>
    <phoneticPr fontId="4"/>
  </si>
  <si>
    <t>水温
（℃）</t>
    <rPh sb="0" eb="2">
      <t>スイオン</t>
    </rPh>
    <phoneticPr fontId="4"/>
  </si>
  <si>
    <t>・月に1回測定している部分を水色で示しています。</t>
    <rPh sb="1" eb="2">
      <t>ツキ</t>
    </rPh>
    <rPh sb="4" eb="5">
      <t>カイ</t>
    </rPh>
    <rPh sb="5" eb="7">
      <t>ソクテイ</t>
    </rPh>
    <rPh sb="11" eb="13">
      <t>ブブン</t>
    </rPh>
    <rPh sb="14" eb="15">
      <t>ミズ</t>
    </rPh>
    <rPh sb="15" eb="16">
      <t>イロ</t>
    </rPh>
    <rPh sb="17" eb="18">
      <t>シメ</t>
    </rPh>
    <phoneticPr fontId="4"/>
  </si>
  <si>
    <t>・月に1回測定している部分を水色で示しています。</t>
    <rPh sb="14" eb="16">
      <t>ミズイロ</t>
    </rPh>
    <phoneticPr fontId="4"/>
  </si>
  <si>
    <t>・月に1回測定している部分を水色で示しています。</t>
    <phoneticPr fontId="4"/>
  </si>
  <si>
    <t>・月に1～2回測定している部分を水色で示しています。</t>
    <phoneticPr fontId="4"/>
  </si>
  <si>
    <t>℃</t>
    <phoneticPr fontId="4"/>
  </si>
  <si>
    <t>気温</t>
    <rPh sb="0" eb="2">
      <t>キオン</t>
    </rPh>
    <phoneticPr fontId="4"/>
  </si>
  <si>
    <t>実施日</t>
    <rPh sb="0" eb="3">
      <t>ジッシビ</t>
    </rPh>
    <phoneticPr fontId="4"/>
  </si>
  <si>
    <t>酸消費量
(mg/L)</t>
    <rPh sb="0" eb="4">
      <t>サンショウヒリョウ</t>
    </rPh>
    <phoneticPr fontId="4"/>
  </si>
  <si>
    <t>全硬度
(mg/L)</t>
    <rPh sb="0" eb="1">
      <t>ゼン</t>
    </rPh>
    <rPh sb="1" eb="3">
      <t>コウド</t>
    </rPh>
    <phoneticPr fontId="4"/>
  </si>
  <si>
    <t>塩化物
イオン
(mg/L)</t>
    <rPh sb="0" eb="3">
      <t>エンカブツ</t>
    </rPh>
    <phoneticPr fontId="4"/>
  </si>
  <si>
    <t>全蒸発
残留物
(mg/L)</t>
    <rPh sb="0" eb="1">
      <t>ゼン</t>
    </rPh>
    <rPh sb="1" eb="3">
      <t>ジョウハツ</t>
    </rPh>
    <rPh sb="4" eb="7">
      <t>ザンリュウブツ</t>
    </rPh>
    <phoneticPr fontId="4"/>
  </si>
  <si>
    <t>全鉄
(mg/L)</t>
    <rPh sb="0" eb="2">
      <t>ゼンテツ</t>
    </rPh>
    <phoneticPr fontId="4"/>
  </si>
  <si>
    <t>mg/L</t>
  </si>
  <si>
    <t>カルシウム硬度
(mg/L)</t>
    <rPh sb="5" eb="7">
      <t>コウド</t>
    </rPh>
    <phoneticPr fontId="4"/>
  </si>
  <si>
    <t>マグネシウム硬度
(mg/L)</t>
    <rPh sb="6" eb="8">
      <t>コウド</t>
    </rPh>
    <phoneticPr fontId="4"/>
  </si>
  <si>
    <t>残留塩素
(mg/L)</t>
    <rPh sb="0" eb="2">
      <t>ザンリュウ</t>
    </rPh>
    <rPh sb="2" eb="4">
      <t>エンソ</t>
    </rPh>
    <phoneticPr fontId="4"/>
  </si>
  <si>
    <t>全鉄(mg/L)</t>
    <rPh sb="0" eb="2">
      <t>ゼンテツ</t>
    </rPh>
    <phoneticPr fontId="4"/>
  </si>
  <si>
    <t>全窒素
(mg/L)</t>
    <rPh sb="0" eb="1">
      <t>ゼン</t>
    </rPh>
    <rPh sb="1" eb="3">
      <t>チッソ</t>
    </rPh>
    <phoneticPr fontId="4"/>
  </si>
  <si>
    <t>5mg/L以下</t>
    <rPh sb="5" eb="7">
      <t>イカ</t>
    </rPh>
    <phoneticPr fontId="4"/>
  </si>
  <si>
    <t>25mg/L以下</t>
    <rPh sb="6" eb="8">
      <t>イカ</t>
    </rPh>
    <phoneticPr fontId="4"/>
  </si>
  <si>
    <t>2mg/L以下</t>
    <rPh sb="5" eb="7">
      <t>イカ</t>
    </rPh>
    <phoneticPr fontId="4"/>
  </si>
  <si>
    <t>10mg/L以下</t>
    <rPh sb="6" eb="8">
      <t>イカ</t>
    </rPh>
    <phoneticPr fontId="4"/>
  </si>
  <si>
    <t>0.2mg/L以下</t>
    <rPh sb="7" eb="9">
      <t>イカ</t>
    </rPh>
    <phoneticPr fontId="4"/>
  </si>
  <si>
    <t>令和４年度</t>
    <rPh sb="0" eb="2">
      <t>レイワ</t>
    </rPh>
    <rPh sb="3" eb="5">
      <t>ネンド</t>
    </rPh>
    <phoneticPr fontId="4"/>
  </si>
  <si>
    <t>令和４年度</t>
    <rPh sb="0" eb="2">
      <t>レイワ</t>
    </rPh>
    <rPh sb="3" eb="5">
      <t>ネンド</t>
    </rPh>
    <phoneticPr fontId="4"/>
  </si>
  <si>
    <t>晴一時雨</t>
  </si>
  <si>
    <t>晴後雨</t>
  </si>
  <si>
    <t>晴後曇</t>
  </si>
  <si>
    <t>電気伝導率(mS/m)</t>
    <rPh sb="0" eb="2">
      <t>デンキ</t>
    </rPh>
    <rPh sb="2" eb="5">
      <t>デンドウリツ</t>
    </rPh>
    <phoneticPr fontId="4"/>
  </si>
  <si>
    <t>５月</t>
    <rPh sb="1" eb="2">
      <t>ガツ</t>
    </rPh>
    <phoneticPr fontId="4"/>
  </si>
  <si>
    <t>３月</t>
    <rPh sb="1" eb="2">
      <t>ガツ</t>
    </rPh>
    <phoneticPr fontId="4"/>
  </si>
  <si>
    <t>２月</t>
    <rPh sb="1" eb="2">
      <t>ガツ</t>
    </rPh>
    <phoneticPr fontId="4"/>
  </si>
  <si>
    <t>１月</t>
    <rPh sb="1" eb="2">
      <t>ガツ</t>
    </rPh>
    <phoneticPr fontId="4"/>
  </si>
  <si>
    <t>１２月</t>
    <rPh sb="2" eb="3">
      <t>ガツ</t>
    </rPh>
    <phoneticPr fontId="4"/>
  </si>
  <si>
    <t>１１月</t>
    <rPh sb="2" eb="3">
      <t>ガツ</t>
    </rPh>
    <phoneticPr fontId="4"/>
  </si>
  <si>
    <t>１０月</t>
    <rPh sb="2" eb="3">
      <t>ガツ</t>
    </rPh>
    <phoneticPr fontId="4"/>
  </si>
  <si>
    <t>９月</t>
    <rPh sb="1" eb="2">
      <t>ガツ</t>
    </rPh>
    <phoneticPr fontId="4"/>
  </si>
  <si>
    <t>８月</t>
    <rPh sb="1" eb="2">
      <t>ガツ</t>
    </rPh>
    <phoneticPr fontId="4"/>
  </si>
  <si>
    <t>７月</t>
    <rPh sb="1" eb="2">
      <t>ガツ</t>
    </rPh>
    <phoneticPr fontId="4"/>
  </si>
  <si>
    <t>６月</t>
    <rPh sb="1" eb="2">
      <t>ガツ</t>
    </rPh>
    <phoneticPr fontId="4"/>
  </si>
  <si>
    <t>※西広＝養老川から山倉ダムに送水している取水施設</t>
    <phoneticPr fontId="4"/>
  </si>
  <si>
    <t>晴時々雨</t>
  </si>
  <si>
    <t>濁度
（度）</t>
    <rPh sb="0" eb="1">
      <t>ダク</t>
    </rPh>
    <rPh sb="1" eb="2">
      <t>タビ</t>
    </rPh>
    <rPh sb="4" eb="5">
      <t>ド</t>
    </rPh>
    <phoneticPr fontId="4"/>
  </si>
  <si>
    <t>雨一時曇</t>
  </si>
  <si>
    <t>晴</t>
    <rPh sb="0" eb="1">
      <t>ハ</t>
    </rPh>
    <phoneticPr fontId="1"/>
  </si>
  <si>
    <t>不検出</t>
    <rPh sb="0" eb="1">
      <t>フ</t>
    </rPh>
    <rPh sb="1" eb="3">
      <t>ケンシュツ</t>
    </rPh>
    <phoneticPr fontId="4"/>
  </si>
  <si>
    <t>&lt;0.0005</t>
  </si>
  <si>
    <t>&lt;0.001</t>
  </si>
  <si>
    <t>&lt;0.01</t>
  </si>
  <si>
    <t>&lt;0.1</t>
  </si>
  <si>
    <t>&lt;0.05</t>
  </si>
  <si>
    <t>&lt;0.005</t>
  </si>
  <si>
    <t>&lt;0.002</t>
  </si>
  <si>
    <t>-</t>
  </si>
  <si>
    <t>-</t>
    <phoneticPr fontId="4"/>
  </si>
  <si>
    <t xml:space="preserve"> </t>
  </si>
  <si>
    <t>・29日の薬品使用は注入ポンプの試運転による。</t>
    <rPh sb="3" eb="4">
      <t>ニチ</t>
    </rPh>
    <rPh sb="5" eb="7">
      <t>ヤクヒン</t>
    </rPh>
    <rPh sb="7" eb="9">
      <t>シヨウ</t>
    </rPh>
    <rPh sb="10" eb="12">
      <t>チュウニュウ</t>
    </rPh>
    <rPh sb="16" eb="19">
      <t>シウンテン</t>
    </rPh>
    <phoneticPr fontId="4"/>
  </si>
  <si>
    <t>曇時々晴</t>
  </si>
  <si>
    <t>-</t>
    <phoneticPr fontId="4"/>
  </si>
  <si>
    <t>雨時々晴</t>
  </si>
  <si>
    <t>月</t>
    <rPh sb="0" eb="1">
      <t>ツキ</t>
    </rPh>
    <phoneticPr fontId="4"/>
  </si>
  <si>
    <t>多　項　目　試　験　結　果</t>
    <rPh sb="0" eb="1">
      <t>タ</t>
    </rPh>
    <rPh sb="2" eb="3">
      <t>コウ</t>
    </rPh>
    <rPh sb="4" eb="5">
      <t>メ</t>
    </rPh>
    <rPh sb="6" eb="7">
      <t>タメシ</t>
    </rPh>
    <rPh sb="8" eb="9">
      <t>シルシ</t>
    </rPh>
    <rPh sb="10" eb="11">
      <t>ケツ</t>
    </rPh>
    <rPh sb="12" eb="13">
      <t>カ</t>
    </rPh>
    <phoneticPr fontId="4"/>
  </si>
  <si>
    <t>実施日時</t>
    <rPh sb="0" eb="2">
      <t>ジッシ</t>
    </rPh>
    <rPh sb="2" eb="4">
      <t>ニチジ</t>
    </rPh>
    <phoneticPr fontId="4"/>
  </si>
  <si>
    <t>水温</t>
    <rPh sb="0" eb="2">
      <t>スイオン</t>
    </rPh>
    <phoneticPr fontId="4"/>
  </si>
  <si>
    <t>（℃）</t>
  </si>
  <si>
    <t>濁度</t>
    <rPh sb="0" eb="1">
      <t>ダク</t>
    </rPh>
    <rPh sb="1" eb="2">
      <t>ド</t>
    </rPh>
    <phoneticPr fontId="4"/>
  </si>
  <si>
    <t>（度）</t>
    <rPh sb="1" eb="2">
      <t>ド</t>
    </rPh>
    <phoneticPr fontId="4"/>
  </si>
  <si>
    <t>電気伝導率</t>
    <rPh sb="0" eb="2">
      <t>デンキ</t>
    </rPh>
    <rPh sb="2" eb="5">
      <t>デンドウリツ</t>
    </rPh>
    <phoneticPr fontId="4"/>
  </si>
  <si>
    <t>酸消費量</t>
    <rPh sb="0" eb="1">
      <t>サン</t>
    </rPh>
    <rPh sb="1" eb="4">
      <t>ショウヒリョウ</t>
    </rPh>
    <phoneticPr fontId="4"/>
  </si>
  <si>
    <t>(mg/ℓ)</t>
  </si>
  <si>
    <t>全硬度</t>
    <rPh sb="0" eb="1">
      <t>ゼン</t>
    </rPh>
    <rPh sb="1" eb="3">
      <t>コウド</t>
    </rPh>
    <phoneticPr fontId="4"/>
  </si>
  <si>
    <t>ｶﾙｼｳﾑ硬度</t>
    <rPh sb="5" eb="7">
      <t>コウド</t>
    </rPh>
    <phoneticPr fontId="4"/>
  </si>
  <si>
    <t>ﾏｸﾞﾈｼｳﾑ硬度</t>
    <rPh sb="7" eb="9">
      <t>コウド</t>
    </rPh>
    <phoneticPr fontId="4"/>
  </si>
  <si>
    <t>塩化物ｲｵﾝ</t>
    <rPh sb="0" eb="3">
      <t>エンカブツ</t>
    </rPh>
    <phoneticPr fontId="4"/>
  </si>
  <si>
    <t>全蒸発残留物</t>
    <rPh sb="0" eb="1">
      <t>ゼン</t>
    </rPh>
    <rPh sb="1" eb="3">
      <t>ジョウハツ</t>
    </rPh>
    <rPh sb="3" eb="5">
      <t>ザンリュウ</t>
    </rPh>
    <rPh sb="5" eb="6">
      <t>ブツ</t>
    </rPh>
    <phoneticPr fontId="4"/>
  </si>
  <si>
    <t>全鉄</t>
    <rPh sb="0" eb="1">
      <t>ゼン</t>
    </rPh>
    <rPh sb="1" eb="2">
      <t>テツ</t>
    </rPh>
    <phoneticPr fontId="4"/>
  </si>
  <si>
    <t>ＣＯＤ</t>
  </si>
  <si>
    <t>ＢＯＤ</t>
  </si>
  <si>
    <t>溶存酸素</t>
    <rPh sb="0" eb="2">
      <t>ヨウゾン</t>
    </rPh>
    <rPh sb="2" eb="4">
      <t>サンソ</t>
    </rPh>
    <phoneticPr fontId="4"/>
  </si>
  <si>
    <t>亜硝酸ｲｵﾝ</t>
    <rPh sb="0" eb="1">
      <t>ア</t>
    </rPh>
    <rPh sb="1" eb="3">
      <t>ショウサン</t>
    </rPh>
    <phoneticPr fontId="4"/>
  </si>
  <si>
    <t>硝酸ｲｵﾝ</t>
    <rPh sb="0" eb="2">
      <t>ショウサン</t>
    </rPh>
    <phoneticPr fontId="4"/>
  </si>
  <si>
    <t>全窒素</t>
    <rPh sb="0" eb="1">
      <t>ゼン</t>
    </rPh>
    <rPh sb="1" eb="3">
      <t>チッソ</t>
    </rPh>
    <phoneticPr fontId="4"/>
  </si>
  <si>
    <t>全リン</t>
    <rPh sb="0" eb="1">
      <t>ゼン</t>
    </rPh>
    <phoneticPr fontId="4"/>
  </si>
  <si>
    <t>リン酸ｲｵﾝ</t>
    <rPh sb="2" eb="3">
      <t>サン</t>
    </rPh>
    <phoneticPr fontId="4"/>
  </si>
  <si>
    <t>硫酸ｲｵﾝ</t>
    <rPh sb="0" eb="2">
      <t>リュウサン</t>
    </rPh>
    <phoneticPr fontId="4"/>
  </si>
  <si>
    <t>色度</t>
    <rPh sb="0" eb="1">
      <t>シキ</t>
    </rPh>
    <rPh sb="1" eb="2">
      <t>ド</t>
    </rPh>
    <phoneticPr fontId="4"/>
  </si>
  <si>
    <t>懸濁物質</t>
    <rPh sb="0" eb="1">
      <t>ケ</t>
    </rPh>
    <rPh sb="1" eb="2">
      <t>ダク</t>
    </rPh>
    <rPh sb="2" eb="4">
      <t>ブッシツ</t>
    </rPh>
    <phoneticPr fontId="4"/>
  </si>
  <si>
    <t>-</t>
    <phoneticPr fontId="4"/>
  </si>
  <si>
    <r>
      <t>(m</t>
    </r>
    <r>
      <rPr>
        <sz val="11"/>
        <rFont val="ＭＳ Ｐゴシック"/>
        <family val="3"/>
        <charset val="128"/>
      </rPr>
      <t>S</t>
    </r>
    <r>
      <rPr>
        <sz val="11"/>
        <rFont val="ＭＳ Ｐゴシック"/>
        <family val="3"/>
        <charset val="128"/>
      </rPr>
      <t>/</t>
    </r>
    <r>
      <rPr>
        <sz val="11"/>
        <rFont val="ＭＳ Ｐゴシック"/>
        <family val="3"/>
        <charset val="128"/>
      </rPr>
      <t>m)</t>
    </r>
    <phoneticPr fontId="4"/>
  </si>
  <si>
    <t>空港南部</t>
    <rPh sb="0" eb="1">
      <t>カラ</t>
    </rPh>
    <rPh sb="1" eb="2">
      <t>ミナト</t>
    </rPh>
    <rPh sb="2" eb="3">
      <t>ミナミ</t>
    </rPh>
    <rPh sb="3" eb="4">
      <t>ブ</t>
    </rPh>
    <phoneticPr fontId="4"/>
  </si>
  <si>
    <t>横芝</t>
    <rPh sb="0" eb="1">
      <t>ヨコ</t>
    </rPh>
    <rPh sb="1" eb="2">
      <t>シバ</t>
    </rPh>
    <phoneticPr fontId="4"/>
  </si>
  <si>
    <t>&lt;0.0002</t>
    <phoneticPr fontId="4"/>
  </si>
  <si>
    <t>&lt;0.01</t>
    <phoneticPr fontId="4"/>
  </si>
  <si>
    <t>&lt;1</t>
    <phoneticPr fontId="4"/>
  </si>
  <si>
    <t>&lt;0.1</t>
    <phoneticPr fontId="4"/>
  </si>
  <si>
    <t>https://www.pref.chiba.lg.jp/suidou/kyshisetsu/press/2011/odei.html</t>
    <phoneticPr fontId="4"/>
  </si>
  <si>
    <t>&lt;0.5</t>
    <phoneticPr fontId="4"/>
  </si>
  <si>
    <t>-</t>
    <phoneticPr fontId="4"/>
  </si>
  <si>
    <t>強熱減量（％）</t>
    <rPh sb="0" eb="2">
      <t>キョウネツ</t>
    </rPh>
    <rPh sb="2" eb="4">
      <t>ゲンリョウ</t>
    </rPh>
    <phoneticPr fontId="4"/>
  </si>
  <si>
    <t>&lt;0.005</t>
    <phoneticPr fontId="4"/>
  </si>
  <si>
    <t>&lt;0.10</t>
    <phoneticPr fontId="4"/>
  </si>
  <si>
    <t>&lt;0.020</t>
    <phoneticPr fontId="4"/>
  </si>
  <si>
    <t>&lt;0.0005</t>
    <phoneticPr fontId="4"/>
  </si>
  <si>
    <t>&lt;0.0002</t>
    <phoneticPr fontId="4"/>
  </si>
  <si>
    <t>&lt;0.0004</t>
    <phoneticPr fontId="4"/>
  </si>
  <si>
    <t>&lt;0.004</t>
    <phoneticPr fontId="4"/>
  </si>
  <si>
    <t>&lt;0.0006</t>
    <phoneticPr fontId="4"/>
  </si>
  <si>
    <t>&lt;0.001</t>
    <phoneticPr fontId="4"/>
  </si>
  <si>
    <t>&lt;0.0003</t>
    <phoneticPr fontId="4"/>
  </si>
  <si>
    <t>・月に1回測定している部分を水色で示しています。
・5日の薬品使用は注入ポンプの試運転、8,9日は沈殿池の充水作業による。</t>
    <phoneticPr fontId="4"/>
  </si>
  <si>
    <t>・月に1回測定している部分を水色で示しています。
・11日の薬品使用は沈殿池の定期運転による。</t>
    <phoneticPr fontId="4"/>
  </si>
  <si>
    <t>・月に1回測定している部分を水色で示しています。
・14日の薬品使用は沈殿池の定期運転による。</t>
    <phoneticPr fontId="4"/>
  </si>
  <si>
    <t>・月に1回測定している部分を水色で示しています。
・16日の薬品使用は沈殿池の定期運転、29日は注入ポンプの試運転による。</t>
    <phoneticPr fontId="4"/>
  </si>
  <si>
    <t>・月に1回測定している部分を水色で示しています。
・6日の薬品使用は沈殿池の定期運転による。</t>
    <phoneticPr fontId="4"/>
  </si>
  <si>
    <t>・月に1回測定している部分を水色で示しています。
・18日の薬品使用は沈殿池の定期運転、20日は注入ポンプの試運転による。</t>
    <phoneticPr fontId="4"/>
  </si>
  <si>
    <t>・月に1回測定している部分を水色で示しています。
・24,25日の薬品使用は薬注設備工事に伴う試運転、28日は沈殿池の定期運転による。</t>
    <phoneticPr fontId="4"/>
  </si>
  <si>
    <t>・月に1回測定している部分を水色で示しています。
・22日の薬品使用は注入ポンプの試運転による。</t>
    <phoneticPr fontId="4"/>
  </si>
  <si>
    <t>・月に1回測定している部分を水色で示しています。
・27日の薬品使用は注入ポンプの試運転による。</t>
    <phoneticPr fontId="4"/>
  </si>
  <si>
    <t>・月に1回測定している部分を水色で示しています。
・17日の薬品使用は注入ポンプの試運転による。</t>
    <phoneticPr fontId="4"/>
  </si>
  <si>
    <t>・月に1回測定している部分を水色で示しています。
・15日の薬品使用は注入ポンプの試運転による。</t>
    <phoneticPr fontId="4"/>
  </si>
  <si>
    <t>・月に1回測定している部分を水色で示しています。
・12日、22日の薬品使用は注入ポンプの試運転による。</t>
    <phoneticPr fontId="4"/>
  </si>
  <si>
    <t>・月に1回測定している部分を水色で示しています。
・13日の薬品使用は沈殿池の定期運転による。</t>
    <phoneticPr fontId="4"/>
  </si>
  <si>
    <t>・月に1回測定している部分を水色で示しています。
・7,8,14,15日の薬品使用は沈殿池の清掃作業、21日は注入ポンプの試運転による。</t>
    <phoneticPr fontId="4"/>
  </si>
  <si>
    <t>・月に1回測定している部分を水色で示しています。
・21日の薬品使用は注入ポンプの試運転による。</t>
    <phoneticPr fontId="4"/>
  </si>
  <si>
    <t>晴</t>
    <rPh sb="0" eb="1">
      <t>ハレ</t>
    </rPh>
    <phoneticPr fontId="8"/>
  </si>
  <si>
    <t>曇</t>
    <rPh sb="0" eb="1">
      <t>クモリ</t>
    </rPh>
    <phoneticPr fontId="8"/>
  </si>
  <si>
    <t>雨</t>
    <rPh sb="0" eb="1">
      <t>アメ</t>
    </rPh>
    <phoneticPr fontId="8"/>
  </si>
  <si>
    <t xml:space="preserve">・月に1回測定している部分を水色で示しています。
</t>
    <phoneticPr fontId="4"/>
  </si>
  <si>
    <t>・月に1回測定している部分を水色で示しています。
・12日の薬品使用は沈殿池の定期運転による。</t>
    <phoneticPr fontId="4"/>
  </si>
  <si>
    <t xml:space="preserve">・月に1回測定している部分を水色で示しています。
・18日の薬品使用は沈殿池の定期運転による。
</t>
    <phoneticPr fontId="4"/>
  </si>
  <si>
    <t>・月に1回測定している部分を水色で示しています。
・11日の薬品使用は注入ポンプの試運転による。</t>
    <phoneticPr fontId="4"/>
  </si>
  <si>
    <t>晴</t>
    <rPh sb="0" eb="1">
      <t>ハ</t>
    </rPh>
    <phoneticPr fontId="8"/>
  </si>
  <si>
    <t>曇</t>
    <rPh sb="0" eb="1">
      <t>クモ</t>
    </rPh>
    <phoneticPr fontId="8"/>
  </si>
  <si>
    <t>雪</t>
  </si>
  <si>
    <t>・月に1回測定している部分を水色で示しています。
・14日の薬品使用は注入ポンプの試運転による。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</si>
</sst>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7">
    <numFmt numFmtId="176" formatCode="d"/>
    <numFmt numFmtId="177" formatCode="#,##0.0"/>
    <numFmt numFmtId="178" formatCode="0.0"/>
    <numFmt numFmtId="179" formatCode="0.000"/>
    <numFmt numFmtId="180" formatCode="0.0_);[Red]\(0.0\)"/>
    <numFmt numFmtId="181" formatCode="#,##0_ "/>
    <numFmt numFmtId="182" formatCode="[$-411]ge\.m\.d;@"/>
    <numFmt numFmtId="183" formatCode="0_ "/>
    <numFmt numFmtId="184" formatCode="0&quot;日&quot;"/>
    <numFmt numFmtId="185" formatCode="#,##0_);[Red]\(#,##0\)"/>
    <numFmt numFmtId="186" formatCode="[&lt;0.06]&quot;&lt;0.06&quot;;0.00"/>
    <numFmt numFmtId="187" formatCode="[&lt;0.05]&quot;&lt;0.05&quot;;0.00"/>
    <numFmt numFmtId="188" formatCode="[&lt;0.13]&quot;&lt;0.13&quot;;0.00"/>
    <numFmt numFmtId="189" formatCode="[&lt;0.03]&quot;&lt;0.03&quot;;0.00"/>
    <numFmt numFmtId="190" formatCode="[&lt;0.2]&quot;&lt;0.20&quot;;0.00"/>
    <numFmt numFmtId="191" formatCode="[&lt;0.4]&quot;&lt;0.40&quot;;0.0"/>
    <numFmt numFmtId="192" formatCode="[&lt;0.1]&quot;&lt;0.1&quot;;0.0"/>
    <numFmt numFmtId="193" formatCode="0.0;0.0;"/>
    <numFmt numFmtId="194" formatCode="[&lt;0.03]&quot;&lt;0.03&quot;;0"/>
    <numFmt numFmtId="195" formatCode="[&lt;0.1]&quot;&lt;0.10&quot;;0.00"/>
    <numFmt numFmtId="196" formatCode="[&lt;0.4]&quot;&lt;0.40&quot;;0.00"/>
    <numFmt numFmtId="197" formatCode="[&lt;1]&quot;&lt;1&quot;;0"/>
    <numFmt numFmtId="198" formatCode="0_);[Red]\(0\)"/>
    <numFmt numFmtId="199" formatCode="0.00_ "/>
    <numFmt numFmtId="200" formatCode="[&lt;0.5]&quot;&lt;0.5&quot;;0.0"/>
    <numFmt numFmtId="201" formatCode="0.0_ "/>
    <numFmt numFmtId="202" formatCode="#,##0_ ;[Red]\-#,##0\ "/>
  </numFmts>
  <fonts count="55" x14ac:knownFonts="1">
    <font>
      <sz val="11"/>
      <name val="ＭＳ Ｐゴシック"/>
      <family val="3"/>
      <charset val="128"/>
    </font>
    <font>
      <sz val="11"/>
      <color indexed="8"/>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12"/>
      <name val="ＭＳ Ｐゴシック"/>
      <family val="3"/>
      <charset val="128"/>
    </font>
    <font>
      <b/>
      <sz val="12"/>
      <name val="ＭＳ Ｐゴシック"/>
      <family val="3"/>
      <charset val="128"/>
    </font>
    <font>
      <sz val="11"/>
      <name val="ＭＳ Ｐ明朝"/>
      <family val="1"/>
      <charset val="128"/>
    </font>
    <font>
      <sz val="10"/>
      <name val="ＭＳ Ｐ明朝"/>
      <family val="1"/>
      <charset val="128"/>
    </font>
    <font>
      <sz val="11"/>
      <color indexed="8"/>
      <name val="ＭＳ Ｐ明朝"/>
      <family val="1"/>
      <charset val="128"/>
    </font>
    <font>
      <vertAlign val="superscript"/>
      <sz val="11"/>
      <color indexed="8"/>
      <name val="ＭＳ Ｐ明朝"/>
      <family val="1"/>
      <charset val="128"/>
    </font>
    <font>
      <vertAlign val="superscript"/>
      <sz val="9"/>
      <color indexed="8"/>
      <name val="ＭＳ Ｐ明朝"/>
      <family val="1"/>
      <charset val="128"/>
    </font>
    <font>
      <sz val="18"/>
      <name val="ＭＳ Ｐゴシック"/>
      <family val="3"/>
      <charset val="128"/>
    </font>
    <font>
      <sz val="18"/>
      <name val="ＭＳ Ｐ明朝"/>
      <family val="1"/>
      <charset val="128"/>
    </font>
    <font>
      <sz val="16"/>
      <name val="ＭＳ Ｐ明朝"/>
      <family val="1"/>
      <charset val="128"/>
    </font>
    <font>
      <vertAlign val="subscript"/>
      <sz val="11"/>
      <name val="ＭＳ Ｐ明朝"/>
      <family val="1"/>
      <charset val="128"/>
    </font>
    <font>
      <sz val="9"/>
      <color indexed="8"/>
      <name val="ＭＳ Ｐ明朝"/>
      <family val="1"/>
      <charset val="128"/>
    </font>
    <font>
      <sz val="11"/>
      <color indexed="10"/>
      <name val="ＭＳ Ｐ明朝"/>
      <family val="1"/>
      <charset val="128"/>
    </font>
    <font>
      <sz val="16"/>
      <name val="ＭＳ Ｐゴシック"/>
      <family val="3"/>
      <charset val="128"/>
    </font>
    <font>
      <sz val="12"/>
      <name val="ＭＳ Ｐ明朝"/>
      <family val="1"/>
      <charset val="128"/>
    </font>
    <font>
      <sz val="9"/>
      <name val="ＭＳ Ｐ明朝"/>
      <family val="1"/>
      <charset val="128"/>
    </font>
    <font>
      <sz val="8"/>
      <name val="ＭＳ Ｐ明朝"/>
      <family val="1"/>
      <charset val="128"/>
    </font>
    <font>
      <b/>
      <sz val="18"/>
      <name val="ＭＳ Ｐ明朝"/>
      <family val="1"/>
      <charset val="128"/>
    </font>
    <font>
      <u/>
      <sz val="12"/>
      <color indexed="12"/>
      <name val="ＭＳ Ｐ明朝"/>
      <family val="1"/>
      <charset val="128"/>
    </font>
    <font>
      <sz val="14"/>
      <name val="ＭＳ Ｐ明朝"/>
      <family val="1"/>
      <charset val="128"/>
    </font>
    <font>
      <b/>
      <sz val="14"/>
      <name val="ＭＳ Ｐ明朝"/>
      <family val="1"/>
      <charset val="128"/>
    </font>
    <font>
      <b/>
      <sz val="20"/>
      <name val="ＭＳ Ｐ明朝"/>
      <family val="1"/>
      <charset val="128"/>
    </font>
    <font>
      <b/>
      <sz val="16"/>
      <name val="ＭＳ Ｐ明朝"/>
      <family val="1"/>
      <charset val="128"/>
    </font>
    <font>
      <sz val="8"/>
      <name val="ＭＳ Ｐゴシック"/>
      <family val="3"/>
      <charset val="128"/>
    </font>
    <font>
      <sz val="10"/>
      <color indexed="8"/>
      <name val="ＭＳ Ｐ明朝"/>
      <family val="1"/>
      <charset val="128"/>
    </font>
    <font>
      <b/>
      <u/>
      <sz val="12"/>
      <color indexed="12"/>
      <name val="ＭＳ Ｐ明朝"/>
      <family val="1"/>
      <charset val="128"/>
    </font>
    <font>
      <sz val="10"/>
      <color indexed="10"/>
      <name val="ＭＳ Ｐゴシック"/>
      <family val="3"/>
      <charset val="128"/>
    </font>
    <font>
      <sz val="11"/>
      <color theme="1"/>
      <name val="ＭＳ Ｐゴシック"/>
      <family val="3"/>
      <charset val="128"/>
      <scheme val="minor"/>
    </font>
    <font>
      <u/>
      <sz val="9.35"/>
      <color theme="10"/>
      <name val="ＭＳ Ｐゴシック"/>
      <family val="3"/>
      <charset val="128"/>
    </font>
    <font>
      <sz val="7"/>
      <name val="ＭＳ Ｐゴシック"/>
      <family val="3"/>
      <charset val="128"/>
    </font>
    <font>
      <sz val="6"/>
      <name val="ＭＳ Ｐゴシック"/>
      <family val="2"/>
      <charset val="128"/>
      <scheme val="minor"/>
    </font>
    <font>
      <sz val="9"/>
      <name val="ＭＳ Ｐゴシック"/>
      <family val="3"/>
      <charset val="128"/>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42"/>
        <bgColor indexed="64"/>
      </patternFill>
    </fill>
    <fill>
      <patternFill patternType="solid">
        <fgColor indexed="26"/>
        <bgColor indexed="64"/>
      </patternFill>
    </fill>
    <fill>
      <patternFill patternType="solid">
        <fgColor indexed="9"/>
        <bgColor indexed="64"/>
      </patternFill>
    </fill>
    <fill>
      <patternFill patternType="solid">
        <fgColor indexed="13"/>
        <bgColor indexed="64"/>
      </patternFill>
    </fill>
    <fill>
      <patternFill patternType="solid">
        <fgColor indexed="44"/>
        <bgColor indexed="64"/>
      </patternFill>
    </fill>
    <fill>
      <patternFill patternType="solid">
        <fgColor indexed="47"/>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CCFFFF"/>
        <bgColor indexed="64"/>
      </patternFill>
    </fill>
    <fill>
      <patternFill patternType="solid">
        <fgColor rgb="FFFDE9D9"/>
        <bgColor indexed="64"/>
      </patternFill>
    </fill>
    <fill>
      <patternFill patternType="solid">
        <fgColor rgb="FFD9D9D9"/>
        <bgColor indexed="64"/>
      </patternFill>
    </fill>
    <fill>
      <patternFill patternType="solid">
        <fgColor theme="9" tint="0.59996337778862885"/>
        <bgColor indexed="64"/>
      </patternFill>
    </fill>
  </fills>
  <borders count="1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thin">
        <color indexed="64"/>
      </top>
      <bottom/>
      <diagonal/>
    </border>
    <border>
      <left/>
      <right/>
      <top style="thin">
        <color indexed="64"/>
      </top>
      <bottom/>
      <diagonal/>
    </border>
    <border>
      <left style="double">
        <color indexed="64"/>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right/>
      <top/>
      <bottom style="double">
        <color indexed="10"/>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thin">
        <color indexed="64"/>
      </left>
      <right style="double">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diagonal/>
    </border>
    <border>
      <left style="thin">
        <color indexed="64"/>
      </left>
      <right style="double">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right style="thin">
        <color indexed="64"/>
      </right>
      <top/>
      <bottom style="hair">
        <color indexed="64"/>
      </bottom>
      <diagonal/>
    </border>
    <border>
      <left/>
      <right style="hair">
        <color indexed="64"/>
      </right>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diagonalDown="1">
      <left style="thin">
        <color indexed="64"/>
      </left>
      <right style="thin">
        <color indexed="64"/>
      </right>
      <top style="hair">
        <color indexed="64"/>
      </top>
      <bottom style="hair">
        <color indexed="64"/>
      </bottom>
      <diagonal style="thin">
        <color indexed="64"/>
      </diagonal>
    </border>
    <border diagonalDown="1">
      <left style="thin">
        <color indexed="64"/>
      </left>
      <right style="thin">
        <color indexed="64"/>
      </right>
      <top style="thin">
        <color indexed="64"/>
      </top>
      <bottom style="hair">
        <color indexed="64"/>
      </bottom>
      <diagonal style="thin">
        <color indexed="64"/>
      </diagonal>
    </border>
    <border diagonalDown="1">
      <left style="thin">
        <color indexed="64"/>
      </left>
      <right style="thin">
        <color indexed="64"/>
      </right>
      <top style="hair">
        <color indexed="64"/>
      </top>
      <bottom/>
      <diagonal style="thin">
        <color indexed="64"/>
      </diagonal>
    </border>
    <border diagonalDown="1">
      <left style="thin">
        <color indexed="64"/>
      </left>
      <right style="thin">
        <color indexed="64"/>
      </right>
      <top style="hair">
        <color indexed="64"/>
      </top>
      <bottom style="thin">
        <color indexed="64"/>
      </bottom>
      <diagonal style="thin">
        <color indexed="64"/>
      </diagonal>
    </border>
    <border diagonalDown="1">
      <left style="hair">
        <color indexed="64"/>
      </left>
      <right style="thin">
        <color indexed="64"/>
      </right>
      <top style="hair">
        <color indexed="64"/>
      </top>
      <bottom style="thin">
        <color indexed="64"/>
      </bottom>
      <diagonal style="thin">
        <color indexed="64"/>
      </diagonal>
    </border>
    <border diagonalDown="1">
      <left style="thin">
        <color indexed="64"/>
      </left>
      <right style="hair">
        <color indexed="64"/>
      </right>
      <top style="hair">
        <color indexed="64"/>
      </top>
      <bottom style="thin">
        <color indexed="64"/>
      </bottom>
      <diagonal style="thin">
        <color indexed="64"/>
      </diagonal>
    </border>
    <border>
      <left/>
      <right/>
      <top style="hair">
        <color indexed="64"/>
      </top>
      <bottom style="hair">
        <color indexed="64"/>
      </bottom>
      <diagonal/>
    </border>
    <border diagonalDown="1">
      <left style="thin">
        <color indexed="64"/>
      </left>
      <right style="thin">
        <color indexed="64"/>
      </right>
      <top style="hair">
        <color indexed="64"/>
      </top>
      <bottom style="hair">
        <color indexed="64"/>
      </bottom>
      <diagonal style="hair">
        <color indexed="64"/>
      </diagonal>
    </border>
    <border diagonalDown="1">
      <left style="thin">
        <color indexed="64"/>
      </left>
      <right style="thin">
        <color indexed="64"/>
      </right>
      <top style="hair">
        <color indexed="64"/>
      </top>
      <bottom style="thin">
        <color indexed="64"/>
      </bottom>
      <diagonal style="hair">
        <color indexed="64"/>
      </diagonal>
    </border>
    <border>
      <left/>
      <right/>
      <top style="hair">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hair">
        <color indexed="64"/>
      </top>
      <bottom style="thin">
        <color indexed="64"/>
      </bottom>
      <diagonal style="thin">
        <color indexed="64"/>
      </diagonal>
    </border>
    <border diagonalDown="1">
      <left/>
      <right/>
      <top style="hair">
        <color indexed="64"/>
      </top>
      <bottom style="thin">
        <color indexed="64"/>
      </bottom>
      <diagonal style="thin">
        <color indexed="64"/>
      </diagonal>
    </border>
    <border>
      <left style="thin">
        <color indexed="64"/>
      </left>
      <right style="thin">
        <color indexed="64"/>
      </right>
      <top style="hair">
        <color indexed="64"/>
      </top>
      <bottom style="double">
        <color indexed="64"/>
      </bottom>
      <diagonal/>
    </border>
    <border diagonalDown="1">
      <left style="thin">
        <color indexed="64"/>
      </left>
      <right style="thin">
        <color indexed="64"/>
      </right>
      <top/>
      <bottom style="hair">
        <color indexed="64"/>
      </bottom>
      <diagonal style="thin">
        <color indexed="64"/>
      </diagonal>
    </border>
    <border>
      <left style="hair">
        <color indexed="64"/>
      </left>
      <right/>
      <top/>
      <bottom style="hair">
        <color indexed="64"/>
      </bottom>
      <diagonal/>
    </border>
    <border>
      <left/>
      <right/>
      <top/>
      <bottom style="hair">
        <color indexed="64"/>
      </bottom>
      <diagonal/>
    </border>
    <border diagonalDown="1">
      <left style="thin">
        <color indexed="64"/>
      </left>
      <right style="thin">
        <color indexed="64"/>
      </right>
      <top style="hair">
        <color indexed="64"/>
      </top>
      <bottom style="double">
        <color indexed="64"/>
      </bottom>
      <diagonal style="thin">
        <color indexed="64"/>
      </diagonal>
    </border>
    <border diagonalDown="1">
      <left style="thin">
        <color indexed="64"/>
      </left>
      <right/>
      <top style="hair">
        <color indexed="64"/>
      </top>
      <bottom style="double">
        <color indexed="64"/>
      </bottom>
      <diagonal style="thin">
        <color indexed="64"/>
      </diagonal>
    </border>
    <border diagonalDown="1">
      <left style="hair">
        <color indexed="64"/>
      </left>
      <right style="thin">
        <color indexed="64"/>
      </right>
      <top style="hair">
        <color indexed="64"/>
      </top>
      <bottom style="double">
        <color indexed="64"/>
      </bottom>
      <diagonal style="thin">
        <color indexed="64"/>
      </diagonal>
    </border>
    <border diagonalDown="1">
      <left style="thin">
        <color indexed="64"/>
      </left>
      <right style="hair">
        <color indexed="64"/>
      </right>
      <top style="hair">
        <color indexed="64"/>
      </top>
      <bottom style="double">
        <color indexed="64"/>
      </bottom>
      <diagonal style="thin">
        <color indexed="64"/>
      </diagonal>
    </border>
    <border diagonalDown="1">
      <left/>
      <right/>
      <top style="hair">
        <color indexed="64"/>
      </top>
      <bottom style="double">
        <color indexed="64"/>
      </bottom>
      <diagonal style="thin">
        <color indexed="64"/>
      </diagonal>
    </border>
    <border>
      <left/>
      <right/>
      <top style="hair">
        <color indexed="64"/>
      </top>
      <bottom style="double">
        <color indexed="64"/>
      </bottom>
      <diagonal/>
    </border>
    <border diagonalDown="1">
      <left style="thin">
        <color indexed="64"/>
      </left>
      <right style="thin">
        <color indexed="64"/>
      </right>
      <top style="hair">
        <color indexed="64"/>
      </top>
      <bottom style="double">
        <color indexed="64"/>
      </bottom>
      <diagonal style="hair">
        <color indexed="64"/>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style="hair">
        <color indexed="64"/>
      </right>
      <top/>
      <bottom/>
      <diagonal/>
    </border>
    <border>
      <left/>
      <right/>
      <top style="hair">
        <color indexed="64"/>
      </top>
      <bottom/>
      <diagonal/>
    </border>
    <border diagonalDown="1">
      <left style="thin">
        <color indexed="64"/>
      </left>
      <right style="thin">
        <color indexed="64"/>
      </right>
      <top style="thin">
        <color indexed="64"/>
      </top>
      <bottom style="hair">
        <color indexed="64"/>
      </bottom>
      <diagonal style="hair">
        <color indexed="64"/>
      </diagonal>
    </border>
    <border diagonalDown="1">
      <left style="thin">
        <color indexed="64"/>
      </left>
      <right/>
      <top style="hair">
        <color indexed="64"/>
      </top>
      <bottom style="thin">
        <color indexed="64"/>
      </bottom>
      <diagonal style="hair">
        <color indexed="64"/>
      </diagonal>
    </border>
    <border diagonalDown="1">
      <left style="thin">
        <color indexed="64"/>
      </left>
      <right style="hair">
        <color indexed="64"/>
      </right>
      <top style="hair">
        <color indexed="64"/>
      </top>
      <bottom style="thin">
        <color indexed="64"/>
      </bottom>
      <diagonal style="hair">
        <color indexed="64"/>
      </diagonal>
    </border>
    <border diagonalDown="1">
      <left/>
      <right style="thin">
        <color indexed="64"/>
      </right>
      <top style="hair">
        <color indexed="64"/>
      </top>
      <bottom style="thin">
        <color indexed="64"/>
      </bottom>
      <diagonal style="hair">
        <color indexed="64"/>
      </diagonal>
    </border>
    <border diagonalDown="1">
      <left/>
      <right/>
      <top style="hair">
        <color indexed="64"/>
      </top>
      <bottom style="thin">
        <color indexed="64"/>
      </bottom>
      <diagonal style="hair">
        <color indexed="64"/>
      </diagonal>
    </border>
    <border diagonalDown="1">
      <left style="thin">
        <color indexed="64"/>
      </left>
      <right style="hair">
        <color indexed="64"/>
      </right>
      <top style="hair">
        <color indexed="64"/>
      </top>
      <bottom style="hair">
        <color indexed="64"/>
      </bottom>
      <diagonal style="hair">
        <color indexed="64"/>
      </diagonal>
    </border>
    <border diagonalDown="1">
      <left style="hair">
        <color indexed="64"/>
      </left>
      <right style="thin">
        <color indexed="64"/>
      </right>
      <top style="hair">
        <color indexed="64"/>
      </top>
      <bottom style="hair">
        <color indexed="64"/>
      </bottom>
      <diagonal style="hair">
        <color indexed="64"/>
      </diagonal>
    </border>
    <border diagonalDown="1">
      <left style="thin">
        <color indexed="64"/>
      </left>
      <right style="hair">
        <color indexed="64"/>
      </right>
      <top style="hair">
        <color indexed="64"/>
      </top>
      <bottom style="hair">
        <color indexed="64"/>
      </bottom>
      <diagonal style="thin">
        <color indexed="64"/>
      </diagonal>
    </border>
    <border diagonalDown="1">
      <left style="hair">
        <color indexed="64"/>
      </left>
      <right style="thin">
        <color indexed="64"/>
      </right>
      <top style="hair">
        <color indexed="64"/>
      </top>
      <bottom style="hair">
        <color indexed="64"/>
      </bottom>
      <diagonal style="thin">
        <color indexed="64"/>
      </diagonal>
    </border>
    <border diagonalDown="1">
      <left style="thin">
        <color indexed="64"/>
      </left>
      <right style="hair">
        <color indexed="64"/>
      </right>
      <top/>
      <bottom style="hair">
        <color indexed="64"/>
      </bottom>
      <diagonal style="thin">
        <color indexed="64"/>
      </diagonal>
    </border>
    <border diagonalDown="1">
      <left style="hair">
        <color indexed="64"/>
      </left>
      <right style="thin">
        <color indexed="64"/>
      </right>
      <top/>
      <bottom style="hair">
        <color indexed="64"/>
      </bottom>
      <diagonal style="thin">
        <color indexed="64"/>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diagonalDown="1">
      <left style="thin">
        <color indexed="64"/>
      </left>
      <right/>
      <top style="hair">
        <color indexed="64"/>
      </top>
      <bottom style="hair">
        <color indexed="64"/>
      </bottom>
      <diagonal style="hair">
        <color indexed="64"/>
      </diagonal>
    </border>
    <border diagonalDown="1">
      <left style="hair">
        <color indexed="64"/>
      </left>
      <right/>
      <top style="hair">
        <color indexed="64"/>
      </top>
      <bottom style="double">
        <color indexed="64"/>
      </bottom>
      <diagonal style="thin">
        <color indexed="64"/>
      </diagonal>
    </border>
    <border diagonalDown="1">
      <left style="hair">
        <color indexed="64"/>
      </left>
      <right/>
      <top style="hair">
        <color indexed="64"/>
      </top>
      <bottom style="thin">
        <color indexed="64"/>
      </bottom>
      <diagonal style="thin">
        <color indexed="64"/>
      </diagonal>
    </border>
    <border>
      <left style="hair">
        <color indexed="64"/>
      </left>
      <right/>
      <top style="hair">
        <color indexed="64"/>
      </top>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diagonalDown="1">
      <left/>
      <right style="thin">
        <color indexed="64"/>
      </right>
      <top style="hair">
        <color indexed="64"/>
      </top>
      <bottom style="hair">
        <color indexed="64"/>
      </bottom>
      <diagonal style="hair">
        <color indexed="64"/>
      </diagonal>
    </border>
    <border diagonalDown="1">
      <left style="hair">
        <color indexed="64"/>
      </left>
      <right style="hair">
        <color indexed="64"/>
      </right>
      <top style="hair">
        <color indexed="64"/>
      </top>
      <bottom style="hair">
        <color indexed="64"/>
      </bottom>
      <diagonal style="hair">
        <color indexed="64"/>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double">
        <color indexed="64"/>
      </bottom>
      <diagonal/>
    </border>
    <border diagonalDown="1">
      <left style="hair">
        <color indexed="64"/>
      </left>
      <right style="thin">
        <color indexed="64"/>
      </right>
      <top style="hair">
        <color indexed="64"/>
      </top>
      <bottom style="thin">
        <color indexed="64"/>
      </bottom>
      <diagonal style="hair">
        <color indexed="64"/>
      </diagonal>
    </border>
    <border diagonalDown="1">
      <left style="hair">
        <color indexed="64"/>
      </left>
      <right/>
      <top style="hair">
        <color indexed="64"/>
      </top>
      <bottom style="thin">
        <color indexed="64"/>
      </bottom>
      <diagonal style="hair">
        <color indexed="64"/>
      </diagonal>
    </border>
    <border diagonalDown="1">
      <left style="thin">
        <color indexed="64"/>
      </left>
      <right style="thin">
        <color indexed="64"/>
      </right>
      <top/>
      <bottom style="hair">
        <color indexed="64"/>
      </bottom>
      <diagonal style="hair">
        <color indexed="64"/>
      </diagonal>
    </border>
    <border diagonalDown="1">
      <left/>
      <right style="thin">
        <color indexed="64"/>
      </right>
      <top/>
      <bottom style="hair">
        <color indexed="64"/>
      </bottom>
      <diagonal style="hair">
        <color indexed="64"/>
      </diagonal>
    </border>
    <border>
      <left style="thin">
        <color indexed="64"/>
      </left>
      <right/>
      <top style="double">
        <color indexed="64"/>
      </top>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diagonal/>
    </border>
    <border diagonalDown="1">
      <left style="thin">
        <color indexed="64"/>
      </left>
      <right/>
      <top/>
      <bottom/>
      <diagonal style="hair">
        <color indexed="64"/>
      </diagonal>
    </border>
    <border diagonalDown="1">
      <left style="thin">
        <color indexed="64"/>
      </left>
      <right style="thin">
        <color indexed="64"/>
      </right>
      <top style="hair">
        <color indexed="64"/>
      </top>
      <bottom/>
      <diagonal style="hair">
        <color indexed="64"/>
      </diagonal>
    </border>
    <border diagonalDown="1">
      <left style="thin">
        <color indexed="64"/>
      </left>
      <right/>
      <top style="hair">
        <color indexed="64"/>
      </top>
      <bottom style="double">
        <color indexed="64"/>
      </bottom>
      <diagonal style="hair">
        <color indexed="64"/>
      </diagonal>
    </border>
    <border diagonalDown="1">
      <left style="hair">
        <color indexed="64"/>
      </left>
      <right style="thin">
        <color indexed="64"/>
      </right>
      <top style="hair">
        <color indexed="64"/>
      </top>
      <bottom style="double">
        <color indexed="64"/>
      </bottom>
      <diagonal style="hair">
        <color indexed="64"/>
      </diagonal>
    </border>
    <border diagonalDown="1">
      <left style="thin">
        <color indexed="64"/>
      </left>
      <right style="hair">
        <color indexed="64"/>
      </right>
      <top style="hair">
        <color indexed="64"/>
      </top>
      <bottom style="double">
        <color indexed="64"/>
      </bottom>
      <diagonal style="hair">
        <color indexed="64"/>
      </diagonal>
    </border>
    <border diagonalDown="1">
      <left/>
      <right/>
      <top style="hair">
        <color indexed="64"/>
      </top>
      <bottom style="double">
        <color indexed="64"/>
      </bottom>
      <diagonal style="hair">
        <color indexed="64"/>
      </diagonal>
    </border>
    <border diagonalDown="1">
      <left style="hair">
        <color indexed="64"/>
      </left>
      <right/>
      <top style="hair">
        <color indexed="64"/>
      </top>
      <bottom style="double">
        <color indexed="64"/>
      </bottom>
      <diagonal style="hair">
        <color indexed="64"/>
      </diagonal>
    </border>
    <border diagonalDown="1">
      <left/>
      <right style="thin">
        <color indexed="64"/>
      </right>
      <top style="hair">
        <color indexed="64"/>
      </top>
      <bottom style="double">
        <color indexed="64"/>
      </bottom>
      <diagonal style="hair">
        <color indexed="64"/>
      </diagonal>
    </border>
    <border diagonalDown="1">
      <left/>
      <right style="hair">
        <color indexed="64"/>
      </right>
      <top style="hair">
        <color indexed="64"/>
      </top>
      <bottom style="thin">
        <color indexed="64"/>
      </bottom>
      <diagonal style="hair">
        <color auto="1"/>
      </diagonal>
    </border>
    <border diagonalDown="1">
      <left style="hair">
        <color indexed="64"/>
      </left>
      <right style="hair">
        <color indexed="64"/>
      </right>
      <top/>
      <bottom/>
      <diagonal style="hair">
        <color auto="1"/>
      </diagonal>
    </border>
    <border diagonalDown="1">
      <left style="thin">
        <color indexed="64"/>
      </left>
      <right style="hair">
        <color indexed="64"/>
      </right>
      <top/>
      <bottom style="hair">
        <color indexed="64"/>
      </bottom>
      <diagonal style="hair">
        <color indexed="64"/>
      </diagonal>
    </border>
    <border diagonalDown="1">
      <left style="hair">
        <color indexed="64"/>
      </left>
      <right style="thin">
        <color indexed="64"/>
      </right>
      <top/>
      <bottom style="hair">
        <color indexed="64"/>
      </bottom>
      <diagonal style="hair">
        <color indexed="64"/>
      </diagonal>
    </border>
    <border diagonalDown="1">
      <left style="thin">
        <color indexed="64"/>
      </left>
      <right/>
      <top/>
      <bottom style="hair">
        <color indexed="64"/>
      </bottom>
      <diagonal style="hair">
        <color indexed="64"/>
      </diagonal>
    </border>
    <border diagonalDown="1">
      <left style="thin">
        <color indexed="64"/>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s>
  <cellStyleXfs count="180">
    <xf numFmtId="0" fontId="0" fillId="0" borderId="0">
      <alignment vertical="center"/>
    </xf>
    <xf numFmtId="0" fontId="2" fillId="2" borderId="0" applyNumberFormat="0" applyBorder="0" applyAlignment="0" applyProtection="0">
      <alignment vertical="center"/>
    </xf>
    <xf numFmtId="0" fontId="1" fillId="2" borderId="0" applyNumberFormat="0" applyBorder="0" applyAlignment="0" applyProtection="0">
      <alignment vertical="center"/>
    </xf>
    <xf numFmtId="0" fontId="2" fillId="3" borderId="0" applyNumberFormat="0" applyBorder="0" applyAlignment="0" applyProtection="0">
      <alignment vertical="center"/>
    </xf>
    <xf numFmtId="0" fontId="1" fillId="3" borderId="0" applyNumberFormat="0" applyBorder="0" applyAlignment="0" applyProtection="0">
      <alignment vertical="center"/>
    </xf>
    <xf numFmtId="0" fontId="2" fillId="4" borderId="0" applyNumberFormat="0" applyBorder="0" applyAlignment="0" applyProtection="0">
      <alignment vertical="center"/>
    </xf>
    <xf numFmtId="0" fontId="1" fillId="4" borderId="0" applyNumberFormat="0" applyBorder="0" applyAlignment="0" applyProtection="0">
      <alignment vertical="center"/>
    </xf>
    <xf numFmtId="0" fontId="2" fillId="5" borderId="0" applyNumberFormat="0" applyBorder="0" applyAlignment="0" applyProtection="0">
      <alignment vertical="center"/>
    </xf>
    <xf numFmtId="0" fontId="1" fillId="5" borderId="0" applyNumberFormat="0" applyBorder="0" applyAlignment="0" applyProtection="0">
      <alignment vertical="center"/>
    </xf>
    <xf numFmtId="0" fontId="2" fillId="6" borderId="0" applyNumberFormat="0" applyBorder="0" applyAlignment="0" applyProtection="0">
      <alignment vertical="center"/>
    </xf>
    <xf numFmtId="0" fontId="1" fillId="6" borderId="0" applyNumberFormat="0" applyBorder="0" applyAlignment="0" applyProtection="0">
      <alignment vertical="center"/>
    </xf>
    <xf numFmtId="0" fontId="2" fillId="7" borderId="0" applyNumberFormat="0" applyBorder="0" applyAlignment="0" applyProtection="0">
      <alignment vertical="center"/>
    </xf>
    <xf numFmtId="0" fontId="1" fillId="7" borderId="0" applyNumberFormat="0" applyBorder="0" applyAlignment="0" applyProtection="0">
      <alignment vertical="center"/>
    </xf>
    <xf numFmtId="0" fontId="2" fillId="8" borderId="0" applyNumberFormat="0" applyBorder="0" applyAlignment="0" applyProtection="0">
      <alignment vertical="center"/>
    </xf>
    <xf numFmtId="0" fontId="1" fillId="8" borderId="0" applyNumberFormat="0" applyBorder="0" applyAlignment="0" applyProtection="0">
      <alignment vertical="center"/>
    </xf>
    <xf numFmtId="0" fontId="2" fillId="9" borderId="0" applyNumberFormat="0" applyBorder="0" applyAlignment="0" applyProtection="0">
      <alignment vertical="center"/>
    </xf>
    <xf numFmtId="0" fontId="1" fillId="9" borderId="0" applyNumberFormat="0" applyBorder="0" applyAlignment="0" applyProtection="0">
      <alignment vertical="center"/>
    </xf>
    <xf numFmtId="0" fontId="2" fillId="10" borderId="0" applyNumberFormat="0" applyBorder="0" applyAlignment="0" applyProtection="0">
      <alignment vertical="center"/>
    </xf>
    <xf numFmtId="0" fontId="1" fillId="10" borderId="0" applyNumberFormat="0" applyBorder="0" applyAlignment="0" applyProtection="0">
      <alignment vertical="center"/>
    </xf>
    <xf numFmtId="0" fontId="2" fillId="5" borderId="0" applyNumberFormat="0" applyBorder="0" applyAlignment="0" applyProtection="0">
      <alignment vertical="center"/>
    </xf>
    <xf numFmtId="0" fontId="1" fillId="5" borderId="0" applyNumberFormat="0" applyBorder="0" applyAlignment="0" applyProtection="0">
      <alignment vertical="center"/>
    </xf>
    <xf numFmtId="0" fontId="2" fillId="8" borderId="0" applyNumberFormat="0" applyBorder="0" applyAlignment="0" applyProtection="0">
      <alignment vertical="center"/>
    </xf>
    <xf numFmtId="0" fontId="1" fillId="8" borderId="0" applyNumberFormat="0" applyBorder="0" applyAlignment="0" applyProtection="0">
      <alignment vertical="center"/>
    </xf>
    <xf numFmtId="0" fontId="2" fillId="11" borderId="0" applyNumberFormat="0" applyBorder="0" applyAlignment="0" applyProtection="0">
      <alignment vertical="center"/>
    </xf>
    <xf numFmtId="0" fontId="1"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38" fontId="3" fillId="0" borderId="0" applyFont="0" applyFill="0" applyBorder="0" applyAlignment="0" applyProtection="0"/>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xf numFmtId="0" fontId="3" fillId="0" borderId="0"/>
    <xf numFmtId="0" fontId="50" fillId="0" borderId="0">
      <alignment vertical="center"/>
    </xf>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0"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0"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alignment vertical="center"/>
    </xf>
    <xf numFmtId="0" fontId="3" fillId="0" borderId="0"/>
    <xf numFmtId="0" fontId="21" fillId="4" borderId="0" applyNumberFormat="0" applyBorder="0" applyAlignment="0" applyProtection="0">
      <alignment vertical="center"/>
    </xf>
    <xf numFmtId="0" fontId="3" fillId="0" borderId="0"/>
  </cellStyleXfs>
  <cellXfs count="1364">
    <xf numFmtId="0" fontId="0" fillId="0" borderId="0" xfId="0">
      <alignment vertical="center"/>
    </xf>
    <xf numFmtId="0" fontId="5" fillId="0" borderId="0" xfId="0" applyFont="1" applyAlignment="1">
      <alignment vertical="center" shrinkToFit="1"/>
    </xf>
    <xf numFmtId="0" fontId="5" fillId="24" borderId="0" xfId="0" applyFont="1" applyFill="1" applyBorder="1" applyAlignment="1">
      <alignment vertical="center" shrinkToFit="1"/>
    </xf>
    <xf numFmtId="0" fontId="5" fillId="0" borderId="12" xfId="0" applyFont="1" applyBorder="1" applyAlignment="1">
      <alignment vertical="center" shrinkToFit="1"/>
    </xf>
    <xf numFmtId="0" fontId="5" fillId="0" borderId="13" xfId="0" applyFont="1" applyBorder="1" applyAlignment="1">
      <alignment vertical="center" shrinkToFit="1"/>
    </xf>
    <xf numFmtId="176" fontId="5" fillId="0" borderId="14" xfId="0" applyNumberFormat="1" applyFont="1" applyBorder="1" applyAlignment="1">
      <alignment vertical="center" shrinkToFit="1"/>
    </xf>
    <xf numFmtId="0" fontId="5" fillId="0" borderId="18"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2" xfId="0" applyFont="1" applyBorder="1" applyAlignment="1">
      <alignment horizontal="right" vertical="center" shrinkToFit="1"/>
    </xf>
    <xf numFmtId="0" fontId="5" fillId="0" borderId="14" xfId="0" applyFont="1" applyBorder="1" applyAlignment="1">
      <alignment horizontal="right" vertical="center" shrinkToFit="1"/>
    </xf>
    <xf numFmtId="0" fontId="5" fillId="0" borderId="17" xfId="0" applyFont="1" applyFill="1" applyBorder="1" applyAlignment="1">
      <alignment vertical="center" shrinkToFit="1"/>
    </xf>
    <xf numFmtId="178" fontId="5" fillId="0" borderId="26" xfId="0" applyNumberFormat="1" applyFont="1" applyFill="1" applyBorder="1" applyAlignment="1">
      <alignment vertical="center" shrinkToFit="1"/>
    </xf>
    <xf numFmtId="178" fontId="5" fillId="0" borderId="23" xfId="0" applyNumberFormat="1" applyFont="1" applyFill="1" applyBorder="1" applyAlignment="1">
      <alignment vertical="center" shrinkToFit="1"/>
    </xf>
    <xf numFmtId="177" fontId="5" fillId="0" borderId="23" xfId="0" applyNumberFormat="1" applyFont="1" applyFill="1" applyBorder="1" applyAlignment="1">
      <alignment vertical="center" shrinkToFit="1"/>
    </xf>
    <xf numFmtId="2" fontId="5" fillId="0" borderId="23" xfId="0" applyNumberFormat="1" applyFont="1" applyFill="1" applyBorder="1" applyAlignment="1">
      <alignment vertical="center" shrinkToFit="1"/>
    </xf>
    <xf numFmtId="2" fontId="5" fillId="0" borderId="15" xfId="0" applyNumberFormat="1" applyFont="1" applyFill="1" applyBorder="1" applyAlignment="1">
      <alignment vertical="center" shrinkToFit="1"/>
    </xf>
    <xf numFmtId="3" fontId="5" fillId="0" borderId="23" xfId="0" applyNumberFormat="1" applyFont="1" applyFill="1" applyBorder="1" applyAlignment="1">
      <alignment vertical="center" shrinkToFit="1"/>
    </xf>
    <xf numFmtId="0" fontId="34" fillId="0" borderId="20" xfId="0" applyFont="1" applyBorder="1" applyAlignment="1">
      <alignment horizontal="center" vertical="center" wrapText="1"/>
    </xf>
    <xf numFmtId="3" fontId="35" fillId="0" borderId="33" xfId="0" applyNumberFormat="1" applyFont="1" applyBorder="1" applyAlignment="1">
      <alignment vertical="center"/>
    </xf>
    <xf numFmtId="0" fontId="25" fillId="0" borderId="0" xfId="0" applyFont="1" applyAlignment="1">
      <alignment vertical="center"/>
    </xf>
    <xf numFmtId="0" fontId="32" fillId="0" borderId="0" xfId="100" applyFont="1" applyAlignment="1">
      <alignment horizontal="center" vertical="center"/>
    </xf>
    <xf numFmtId="0" fontId="25" fillId="0" borderId="0" xfId="100" applyFont="1" applyAlignment="1">
      <alignment vertical="center" wrapText="1"/>
    </xf>
    <xf numFmtId="0" fontId="26" fillId="0" borderId="0" xfId="0" applyFont="1" applyAlignment="1">
      <alignment vertical="center"/>
    </xf>
    <xf numFmtId="0" fontId="25" fillId="0" borderId="0" xfId="100" applyFont="1" applyAlignment="1">
      <alignment vertical="center"/>
    </xf>
    <xf numFmtId="0" fontId="25" fillId="0" borderId="34" xfId="100" applyFont="1" applyBorder="1" applyAlignment="1">
      <alignment horizontal="center" vertical="center"/>
    </xf>
    <xf numFmtId="0" fontId="25" fillId="0" borderId="34" xfId="100" applyFont="1" applyBorder="1" applyAlignment="1">
      <alignment horizontal="center" vertical="center" wrapText="1"/>
    </xf>
    <xf numFmtId="0" fontId="26" fillId="0" borderId="34" xfId="100" applyFont="1" applyBorder="1" applyAlignment="1">
      <alignment horizontal="center" vertical="center" wrapText="1"/>
    </xf>
    <xf numFmtId="0" fontId="25" fillId="0" borderId="35" xfId="100" applyFont="1" applyBorder="1" applyAlignment="1">
      <alignment horizontal="center" vertical="center"/>
    </xf>
    <xf numFmtId="0" fontId="25" fillId="0" borderId="36" xfId="100" applyFont="1" applyBorder="1" applyAlignment="1">
      <alignment horizontal="center" vertical="center"/>
    </xf>
    <xf numFmtId="0" fontId="25" fillId="0" borderId="37" xfId="100" applyFont="1" applyBorder="1" applyAlignment="1">
      <alignment horizontal="center" vertical="center"/>
    </xf>
    <xf numFmtId="0" fontId="25" fillId="0" borderId="0" xfId="100" applyFont="1" applyBorder="1" applyAlignment="1">
      <alignment horizontal="center" vertical="center"/>
    </xf>
    <xf numFmtId="9" fontId="25" fillId="0" borderId="34" xfId="100" applyNumberFormat="1" applyFont="1" applyBorder="1" applyAlignment="1">
      <alignment horizontal="center" vertical="center"/>
    </xf>
    <xf numFmtId="9" fontId="25" fillId="0" borderId="34" xfId="100" applyNumberFormat="1" applyFont="1" applyFill="1" applyBorder="1" applyAlignment="1">
      <alignment horizontal="center" vertical="center"/>
    </xf>
    <xf numFmtId="0" fontId="25" fillId="0" borderId="34" xfId="100" applyFont="1" applyFill="1" applyBorder="1" applyAlignment="1">
      <alignment horizontal="center" vertical="center"/>
    </xf>
    <xf numFmtId="0" fontId="25" fillId="25" borderId="35" xfId="100" applyFont="1" applyFill="1" applyBorder="1" applyAlignment="1">
      <alignment horizontal="center" vertical="center"/>
    </xf>
    <xf numFmtId="0" fontId="25" fillId="25" borderId="36" xfId="100" applyFont="1" applyFill="1" applyBorder="1" applyAlignment="1">
      <alignment horizontal="center" vertical="center"/>
    </xf>
    <xf numFmtId="0" fontId="25" fillId="26" borderId="34" xfId="100" applyFont="1" applyFill="1" applyBorder="1" applyAlignment="1">
      <alignment horizontal="center" vertical="center"/>
    </xf>
    <xf numFmtId="0" fontId="5" fillId="24" borderId="38" xfId="0" applyFont="1" applyFill="1" applyBorder="1" applyAlignment="1">
      <alignment vertical="center" shrinkToFit="1"/>
    </xf>
    <xf numFmtId="0" fontId="0" fillId="27" borderId="0" xfId="0" applyFill="1">
      <alignment vertical="center"/>
    </xf>
    <xf numFmtId="0" fontId="27" fillId="26" borderId="41" xfId="0" applyFont="1" applyFill="1" applyBorder="1" applyAlignment="1">
      <alignment horizontal="center" vertical="center"/>
    </xf>
    <xf numFmtId="0" fontId="27" fillId="0" borderId="0" xfId="0" applyFont="1" applyAlignment="1">
      <alignment horizontal="right" vertical="center"/>
    </xf>
    <xf numFmtId="0" fontId="27" fillId="0" borderId="0" xfId="0" applyFont="1" applyAlignment="1">
      <alignment vertical="center"/>
    </xf>
    <xf numFmtId="0" fontId="26" fillId="0" borderId="0" xfId="0" applyFont="1" applyAlignment="1">
      <alignment horizontal="center" vertical="center"/>
    </xf>
    <xf numFmtId="0" fontId="31" fillId="0" borderId="0" xfId="100" applyFont="1" applyAlignment="1">
      <alignment vertical="center"/>
    </xf>
    <xf numFmtId="0" fontId="5" fillId="0" borderId="44" xfId="0" applyFont="1" applyBorder="1" applyAlignment="1">
      <alignment horizontal="center" vertical="center" shrinkToFit="1"/>
    </xf>
    <xf numFmtId="0" fontId="5" fillId="26" borderId="37" xfId="0" applyFont="1" applyFill="1" applyBorder="1" applyAlignment="1">
      <alignment horizontal="center" vertical="center" shrinkToFit="1"/>
    </xf>
    <xf numFmtId="0" fontId="5" fillId="26" borderId="47" xfId="0" applyFont="1" applyFill="1" applyBorder="1" applyAlignment="1">
      <alignment horizontal="center" vertical="center" shrinkToFit="1"/>
    </xf>
    <xf numFmtId="0" fontId="5" fillId="26" borderId="30" xfId="0" applyFont="1" applyFill="1" applyBorder="1" applyAlignment="1">
      <alignment horizontal="center" vertical="center" shrinkToFit="1"/>
    </xf>
    <xf numFmtId="0" fontId="24" fillId="27" borderId="11" xfId="0" applyFont="1" applyFill="1" applyBorder="1" applyAlignment="1">
      <alignment vertical="center"/>
    </xf>
    <xf numFmtId="0" fontId="5" fillId="24" borderId="40" xfId="0" applyFont="1" applyFill="1" applyBorder="1" applyAlignment="1">
      <alignment vertical="center" shrinkToFit="1"/>
    </xf>
    <xf numFmtId="0" fontId="5" fillId="24" borderId="39" xfId="0" applyFont="1" applyFill="1" applyBorder="1" applyAlignment="1">
      <alignment vertical="center" shrinkToFit="1"/>
    </xf>
    <xf numFmtId="0" fontId="5" fillId="24" borderId="11" xfId="0" applyFont="1" applyFill="1" applyBorder="1" applyAlignment="1">
      <alignment vertical="center" shrinkToFit="1"/>
    </xf>
    <xf numFmtId="0" fontId="27" fillId="0" borderId="48" xfId="0" applyFont="1" applyBorder="1" applyAlignment="1">
      <alignment horizontal="center" vertical="center" wrapText="1"/>
    </xf>
    <xf numFmtId="0" fontId="27" fillId="0" borderId="0" xfId="0" applyFont="1" applyAlignment="1">
      <alignment horizontal="center" vertical="center"/>
    </xf>
    <xf numFmtId="0" fontId="27" fillId="26" borderId="34" xfId="0" applyFont="1" applyFill="1" applyBorder="1" applyAlignment="1">
      <alignment horizontal="center" vertical="center"/>
    </xf>
    <xf numFmtId="0" fontId="27" fillId="0" borderId="45" xfId="0" applyFont="1" applyBorder="1" applyAlignment="1">
      <alignment horizontal="center" vertical="center"/>
    </xf>
    <xf numFmtId="0" fontId="27" fillId="0" borderId="20" xfId="0" applyFont="1" applyBorder="1" applyAlignment="1">
      <alignment horizontal="center" vertical="center"/>
    </xf>
    <xf numFmtId="0" fontId="27" fillId="0" borderId="21" xfId="0" applyFont="1" applyBorder="1" applyAlignment="1">
      <alignment horizontal="center" vertical="center"/>
    </xf>
    <xf numFmtId="0" fontId="27" fillId="0" borderId="19" xfId="0" applyFont="1" applyBorder="1" applyAlignment="1">
      <alignment horizontal="center" vertical="center"/>
    </xf>
    <xf numFmtId="0" fontId="27" fillId="26" borderId="31" xfId="0" applyFont="1" applyFill="1" applyBorder="1" applyAlignment="1">
      <alignment horizontal="center" vertical="center"/>
    </xf>
    <xf numFmtId="3" fontId="27" fillId="0" borderId="14" xfId="0" applyNumberFormat="1" applyFont="1" applyBorder="1" applyAlignment="1">
      <alignment vertical="center"/>
    </xf>
    <xf numFmtId="3" fontId="27" fillId="0" borderId="23" xfId="0" applyNumberFormat="1" applyFont="1" applyBorder="1" applyAlignment="1">
      <alignment vertical="center"/>
    </xf>
    <xf numFmtId="3" fontId="27" fillId="0" borderId="15" xfId="0" applyNumberFormat="1" applyFont="1" applyBorder="1" applyAlignment="1">
      <alignment vertical="center"/>
    </xf>
    <xf numFmtId="3" fontId="27" fillId="0" borderId="32" xfId="0" applyNumberFormat="1" applyFont="1" applyBorder="1" applyAlignment="1">
      <alignment vertical="center"/>
    </xf>
    <xf numFmtId="0" fontId="27" fillId="26" borderId="32" xfId="0" applyFont="1" applyFill="1" applyBorder="1" applyAlignment="1">
      <alignment horizontal="center" vertical="center"/>
    </xf>
    <xf numFmtId="3" fontId="27" fillId="0" borderId="15" xfId="0" applyNumberFormat="1" applyFont="1" applyFill="1" applyBorder="1" applyAlignment="1">
      <alignment vertical="center"/>
    </xf>
    <xf numFmtId="3" fontId="27" fillId="0" borderId="33" xfId="0" applyNumberFormat="1" applyFont="1" applyBorder="1" applyAlignment="1">
      <alignment vertical="center"/>
    </xf>
    <xf numFmtId="3" fontId="27" fillId="0" borderId="53" xfId="0" applyNumberFormat="1" applyFont="1" applyBorder="1" applyAlignment="1">
      <alignment vertical="center"/>
    </xf>
    <xf numFmtId="3" fontId="27" fillId="0" borderId="54" xfId="0" applyNumberFormat="1" applyFont="1" applyFill="1" applyBorder="1" applyAlignment="1">
      <alignment vertical="center"/>
    </xf>
    <xf numFmtId="3" fontId="27" fillId="0" borderId="37" xfId="0" applyNumberFormat="1" applyFont="1" applyBorder="1" applyAlignment="1">
      <alignment vertical="center"/>
    </xf>
    <xf numFmtId="0" fontId="40" fillId="0" borderId="55" xfId="100" applyFont="1" applyBorder="1" applyAlignment="1">
      <alignment horizontal="center" vertical="center"/>
    </xf>
    <xf numFmtId="0" fontId="25" fillId="0" borderId="0" xfId="0" applyFont="1">
      <alignment vertical="center"/>
    </xf>
    <xf numFmtId="0" fontId="25" fillId="27" borderId="35" xfId="101" applyFont="1" applyFill="1" applyBorder="1" applyAlignment="1">
      <alignment horizontal="center" vertical="center"/>
    </xf>
    <xf numFmtId="0" fontId="25" fillId="27" borderId="36" xfId="101" applyFont="1" applyFill="1" applyBorder="1" applyAlignment="1">
      <alignment horizontal="center" vertical="center" wrapText="1"/>
    </xf>
    <xf numFmtId="182" fontId="25" fillId="29" borderId="34" xfId="102" applyNumberFormat="1" applyFont="1" applyFill="1" applyBorder="1" applyAlignment="1">
      <alignment horizontal="center" vertical="center" wrapText="1"/>
    </xf>
    <xf numFmtId="0" fontId="31" fillId="0" borderId="0" xfId="0" applyFont="1" applyAlignment="1">
      <alignment horizontal="center" vertical="center"/>
    </xf>
    <xf numFmtId="0" fontId="31" fillId="0" borderId="0" xfId="0" applyFont="1" applyAlignment="1">
      <alignment vertical="center"/>
    </xf>
    <xf numFmtId="0" fontId="42" fillId="0" borderId="0" xfId="0" applyFont="1" applyAlignment="1">
      <alignment vertical="center"/>
    </xf>
    <xf numFmtId="0" fontId="27" fillId="25" borderId="56" xfId="0" applyFont="1" applyFill="1" applyBorder="1" applyAlignment="1">
      <alignment horizontal="right" vertical="center" wrapText="1"/>
    </xf>
    <xf numFmtId="0" fontId="27" fillId="25" borderId="57" xfId="0" applyFont="1" applyFill="1" applyBorder="1" applyAlignment="1">
      <alignment horizontal="center" vertical="center" wrapText="1"/>
    </xf>
    <xf numFmtId="0" fontId="27" fillId="25" borderId="34" xfId="0" applyFont="1" applyFill="1" applyBorder="1" applyAlignment="1">
      <alignment horizontal="center" vertical="center" wrapText="1"/>
    </xf>
    <xf numFmtId="0" fontId="27" fillId="26" borderId="58" xfId="0" applyFont="1" applyFill="1" applyBorder="1" applyAlignment="1">
      <alignment horizontal="center" vertical="center" wrapText="1"/>
    </xf>
    <xf numFmtId="0" fontId="27" fillId="0" borderId="17"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38" xfId="0" applyFont="1" applyBorder="1" applyAlignment="1">
      <alignment horizontal="center" vertical="center" wrapText="1"/>
    </xf>
    <xf numFmtId="0" fontId="27" fillId="26" borderId="59" xfId="0" applyFont="1" applyFill="1" applyBorder="1" applyAlignment="1">
      <alignment horizontal="center" vertical="center" wrapText="1"/>
    </xf>
    <xf numFmtId="0" fontId="27" fillId="0" borderId="4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62" xfId="0" applyFont="1" applyBorder="1" applyAlignment="1">
      <alignment horizontal="center" vertical="center" wrapText="1"/>
    </xf>
    <xf numFmtId="0" fontId="27" fillId="0" borderId="63" xfId="0" applyFont="1" applyBorder="1" applyAlignment="1">
      <alignment horizontal="center" vertical="center" wrapText="1"/>
    </xf>
    <xf numFmtId="0" fontId="27" fillId="0" borderId="33" xfId="0" applyFont="1" applyBorder="1" applyAlignment="1">
      <alignment horizontal="center" vertical="center" wrapText="1"/>
    </xf>
    <xf numFmtId="0" fontId="27" fillId="26" borderId="64" xfId="0" applyFont="1" applyFill="1" applyBorder="1" applyAlignment="1">
      <alignment horizontal="center" vertical="center" wrapText="1"/>
    </xf>
    <xf numFmtId="0" fontId="27" fillId="0" borderId="11" xfId="0" applyFont="1" applyBorder="1" applyAlignment="1">
      <alignment horizontal="center" vertical="center" wrapText="1"/>
    </xf>
    <xf numFmtId="0" fontId="27" fillId="0" borderId="65"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39" xfId="0" applyFont="1" applyBorder="1" applyAlignment="1">
      <alignment horizontal="center" vertical="center" wrapText="1"/>
    </xf>
    <xf numFmtId="0" fontId="25" fillId="0" borderId="0" xfId="0" applyFont="1" applyBorder="1" applyAlignment="1">
      <alignment vertical="center" wrapText="1"/>
    </xf>
    <xf numFmtId="0" fontId="25" fillId="0" borderId="33" xfId="0" applyFont="1" applyBorder="1" applyAlignment="1">
      <alignment vertical="center" wrapText="1"/>
    </xf>
    <xf numFmtId="0" fontId="25" fillId="0" borderId="37" xfId="0" applyFont="1" applyBorder="1" applyAlignment="1">
      <alignment vertical="center" wrapText="1"/>
    </xf>
    <xf numFmtId="0" fontId="25" fillId="0" borderId="38" xfId="0" applyFont="1" applyBorder="1" applyAlignment="1">
      <alignment vertical="center" wrapText="1"/>
    </xf>
    <xf numFmtId="0" fontId="37" fillId="0" borderId="0" xfId="0" applyFont="1">
      <alignment vertical="center"/>
    </xf>
    <xf numFmtId="0" fontId="25" fillId="30" borderId="34" xfId="0" applyFont="1" applyFill="1" applyBorder="1" applyAlignment="1">
      <alignment horizontal="center" vertical="center"/>
    </xf>
    <xf numFmtId="0" fontId="25" fillId="25" borderId="34" xfId="0" applyFont="1" applyFill="1" applyBorder="1" applyAlignment="1">
      <alignment horizontal="center" vertical="center"/>
    </xf>
    <xf numFmtId="0" fontId="25" fillId="25" borderId="34" xfId="0" applyFont="1" applyFill="1" applyBorder="1" applyAlignment="1">
      <alignment horizontal="center" vertical="center" wrapText="1"/>
    </xf>
    <xf numFmtId="0" fontId="25" fillId="30" borderId="32" xfId="0" applyFont="1" applyFill="1" applyBorder="1" applyAlignment="1">
      <alignment horizontal="center" vertical="center"/>
    </xf>
    <xf numFmtId="181" fontId="25" fillId="0" borderId="32" xfId="0" applyNumberFormat="1" applyFont="1" applyBorder="1">
      <alignment vertical="center"/>
    </xf>
    <xf numFmtId="0" fontId="25" fillId="30" borderId="41" xfId="0" applyFont="1" applyFill="1" applyBorder="1" applyAlignment="1">
      <alignment horizontal="center" vertical="center"/>
    </xf>
    <xf numFmtId="181" fontId="25" fillId="0" borderId="41" xfId="0" applyNumberFormat="1" applyFont="1" applyBorder="1">
      <alignment vertical="center"/>
    </xf>
    <xf numFmtId="0" fontId="25" fillId="30" borderId="42" xfId="0" applyFont="1" applyFill="1" applyBorder="1" applyAlignment="1">
      <alignment horizontal="center" vertical="center"/>
    </xf>
    <xf numFmtId="181" fontId="25" fillId="0" borderId="42" xfId="0" applyNumberFormat="1" applyFont="1" applyBorder="1">
      <alignment vertical="center"/>
    </xf>
    <xf numFmtId="0" fontId="25" fillId="0" borderId="0" xfId="0" applyFont="1" applyFill="1" applyBorder="1" applyAlignment="1">
      <alignment horizontal="center" vertical="center"/>
    </xf>
    <xf numFmtId="0" fontId="47" fillId="0" borderId="0" xfId="0" applyFont="1" applyAlignment="1">
      <alignment horizontal="right" vertical="center"/>
    </xf>
    <xf numFmtId="0" fontId="0" fillId="0" borderId="0" xfId="0" applyBorder="1">
      <alignment vertical="center"/>
    </xf>
    <xf numFmtId="0" fontId="5" fillId="0" borderId="0" xfId="0" applyFont="1" applyFill="1" applyBorder="1" applyAlignment="1">
      <alignment vertical="center" shrinkToFit="1"/>
    </xf>
    <xf numFmtId="3" fontId="5" fillId="0" borderId="0" xfId="0" applyNumberFormat="1" applyFont="1" applyFill="1" applyBorder="1" applyAlignment="1">
      <alignment vertical="center" shrinkToFit="1"/>
    </xf>
    <xf numFmtId="3" fontId="5" fillId="0" borderId="17" xfId="0" applyNumberFormat="1" applyFont="1" applyFill="1" applyBorder="1" applyAlignment="1">
      <alignment vertical="center" shrinkToFit="1"/>
    </xf>
    <xf numFmtId="0" fontId="5" fillId="0" borderId="0" xfId="0" applyFont="1" applyFill="1" applyBorder="1" applyAlignment="1">
      <alignment horizontal="center" vertical="center" shrinkToFit="1"/>
    </xf>
    <xf numFmtId="0" fontId="0" fillId="0" borderId="0" xfId="0" applyFill="1" applyBorder="1">
      <alignment vertical="center"/>
    </xf>
    <xf numFmtId="3" fontId="49" fillId="0" borderId="0" xfId="0" applyNumberFormat="1" applyFont="1" applyFill="1" applyBorder="1" applyAlignment="1">
      <alignment vertical="center" shrinkToFit="1"/>
    </xf>
    <xf numFmtId="176" fontId="5" fillId="0" borderId="28" xfId="0" applyNumberFormat="1" applyFont="1" applyFill="1" applyBorder="1" applyAlignment="1">
      <alignment vertical="center" shrinkToFit="1"/>
    </xf>
    <xf numFmtId="176" fontId="5" fillId="0" borderId="29" xfId="0" applyNumberFormat="1" applyFont="1" applyFill="1" applyBorder="1" applyAlignment="1">
      <alignment vertical="center" shrinkToFit="1"/>
    </xf>
    <xf numFmtId="0" fontId="25" fillId="26" borderId="32" xfId="101" applyFont="1" applyFill="1" applyBorder="1" applyAlignment="1">
      <alignment horizontal="center" vertical="center"/>
    </xf>
    <xf numFmtId="0" fontId="25" fillId="26" borderId="32" xfId="101" applyFont="1" applyFill="1" applyBorder="1" applyAlignment="1">
      <alignment horizontal="left" vertical="center" indent="1"/>
    </xf>
    <xf numFmtId="0" fontId="25" fillId="26" borderId="31" xfId="101" applyFont="1" applyFill="1" applyBorder="1" applyAlignment="1">
      <alignment horizontal="left" vertical="center" indent="1"/>
    </xf>
    <xf numFmtId="0" fontId="25" fillId="27" borderId="31" xfId="102" applyFont="1" applyFill="1" applyBorder="1" applyAlignment="1">
      <alignment horizontal="center" vertical="center"/>
    </xf>
    <xf numFmtId="0" fontId="25" fillId="26" borderId="42" xfId="101" applyFont="1" applyFill="1" applyBorder="1" applyAlignment="1">
      <alignment horizontal="center" vertical="center"/>
    </xf>
    <xf numFmtId="0" fontId="25" fillId="26" borderId="42" xfId="101" applyFont="1" applyFill="1" applyBorder="1" applyAlignment="1">
      <alignment horizontal="left" vertical="center" indent="1"/>
    </xf>
    <xf numFmtId="182" fontId="25" fillId="25" borderId="34" xfId="102" applyNumberFormat="1" applyFont="1" applyFill="1" applyBorder="1" applyAlignment="1">
      <alignment horizontal="center" vertical="center" wrapText="1"/>
    </xf>
    <xf numFmtId="0" fontId="5" fillId="32" borderId="12" xfId="0" applyFont="1" applyFill="1" applyBorder="1" applyAlignment="1">
      <alignment horizontal="center" vertical="center" shrinkToFit="1"/>
    </xf>
    <xf numFmtId="0" fontId="5" fillId="31" borderId="41" xfId="0" applyFont="1" applyFill="1" applyBorder="1" applyAlignment="1">
      <alignment horizontal="center" vertical="center" shrinkToFit="1"/>
    </xf>
    <xf numFmtId="0" fontId="5" fillId="31" borderId="31" xfId="0" applyFont="1" applyFill="1" applyBorder="1" applyAlignment="1">
      <alignment horizontal="center" vertical="center" shrinkToFit="1"/>
    </xf>
    <xf numFmtId="0" fontId="5" fillId="32" borderId="70" xfId="0" applyFont="1" applyFill="1" applyBorder="1" applyAlignment="1">
      <alignment horizontal="center" vertical="center" shrinkToFit="1"/>
    </xf>
    <xf numFmtId="3" fontId="49" fillId="0" borderId="17" xfId="0" applyNumberFormat="1" applyFont="1" applyFill="1" applyBorder="1" applyAlignment="1">
      <alignment vertical="center" shrinkToFit="1"/>
    </xf>
    <xf numFmtId="178" fontId="5" fillId="0" borderId="46" xfId="0" applyNumberFormat="1" applyFont="1" applyBorder="1" applyAlignment="1">
      <alignment vertical="center" shrinkToFit="1"/>
    </xf>
    <xf numFmtId="178" fontId="5" fillId="0" borderId="23" xfId="0" applyNumberFormat="1" applyFont="1" applyBorder="1" applyAlignment="1">
      <alignment vertical="center" shrinkToFit="1"/>
    </xf>
    <xf numFmtId="178" fontId="5" fillId="0" borderId="14" xfId="0" applyNumberFormat="1" applyFont="1" applyBorder="1" applyAlignment="1">
      <alignment vertical="center" shrinkToFit="1"/>
    </xf>
    <xf numFmtId="177" fontId="5" fillId="0" borderId="23" xfId="0" applyNumberFormat="1" applyFont="1" applyBorder="1" applyAlignment="1">
      <alignment vertical="center" shrinkToFit="1"/>
    </xf>
    <xf numFmtId="177" fontId="5" fillId="0" borderId="14" xfId="0" applyNumberFormat="1" applyFont="1" applyBorder="1" applyAlignment="1">
      <alignment vertical="center" shrinkToFit="1"/>
    </xf>
    <xf numFmtId="180" fontId="25" fillId="0" borderId="0" xfId="0" applyNumberFormat="1" applyFont="1" applyBorder="1" applyAlignment="1">
      <alignment vertical="center"/>
    </xf>
    <xf numFmtId="0" fontId="47" fillId="0" borderId="0" xfId="0" applyFont="1" applyAlignment="1">
      <alignment horizontal="right" vertical="top"/>
    </xf>
    <xf numFmtId="0" fontId="25" fillId="0" borderId="0" xfId="0" applyFont="1" applyAlignment="1">
      <alignment vertical="top" wrapText="1"/>
    </xf>
    <xf numFmtId="3" fontId="27" fillId="0" borderId="30" xfId="0" applyNumberFormat="1" applyFont="1" applyBorder="1" applyAlignment="1">
      <alignment vertical="center"/>
    </xf>
    <xf numFmtId="3" fontId="27" fillId="0" borderId="47" xfId="0" applyNumberFormat="1" applyFont="1" applyBorder="1" applyAlignment="1">
      <alignment vertical="center"/>
    </xf>
    <xf numFmtId="3" fontId="27" fillId="0" borderId="85" xfId="0" applyNumberFormat="1" applyFont="1" applyFill="1" applyBorder="1" applyAlignment="1">
      <alignment vertical="center"/>
    </xf>
    <xf numFmtId="3" fontId="35" fillId="0" borderId="30" xfId="0" applyNumberFormat="1" applyFont="1" applyBorder="1" applyAlignment="1">
      <alignment vertical="center"/>
    </xf>
    <xf numFmtId="3" fontId="27" fillId="0" borderId="41" xfId="0" applyNumberFormat="1" applyFont="1" applyBorder="1" applyAlignment="1">
      <alignment vertical="center"/>
    </xf>
    <xf numFmtId="0" fontId="5" fillId="0" borderId="60" xfId="0" applyFont="1" applyFill="1" applyBorder="1" applyAlignment="1">
      <alignment vertical="center" shrinkToFit="1"/>
    </xf>
    <xf numFmtId="184" fontId="5" fillId="0" borderId="42" xfId="0" applyNumberFormat="1" applyFont="1" applyBorder="1" applyAlignment="1">
      <alignment horizontal="center" vertical="center" shrinkToFit="1"/>
    </xf>
    <xf numFmtId="0" fontId="5" fillId="0" borderId="48" xfId="0" applyFont="1" applyBorder="1" applyAlignment="1">
      <alignment vertical="center" shrinkToFit="1"/>
    </xf>
    <xf numFmtId="177" fontId="5" fillId="0" borderId="60" xfId="0" applyNumberFormat="1" applyFont="1" applyBorder="1" applyAlignment="1">
      <alignment vertical="center" shrinkToFit="1"/>
    </xf>
    <xf numFmtId="178" fontId="5" fillId="0" borderId="49" xfId="0" applyNumberFormat="1" applyFont="1" applyBorder="1" applyAlignment="1">
      <alignment vertical="center" shrinkToFit="1"/>
    </xf>
    <xf numFmtId="177" fontId="5" fillId="0" borderId="49" xfId="0" applyNumberFormat="1" applyFont="1" applyBorder="1" applyAlignment="1">
      <alignment vertical="center" shrinkToFit="1"/>
    </xf>
    <xf numFmtId="2" fontId="5" fillId="0" borderId="49" xfId="0" applyNumberFormat="1" applyFont="1" applyBorder="1" applyAlignment="1">
      <alignment vertical="center" shrinkToFit="1"/>
    </xf>
    <xf numFmtId="3" fontId="5" fillId="0" borderId="49" xfId="0" applyNumberFormat="1" applyFont="1" applyBorder="1" applyAlignment="1">
      <alignment vertical="center" shrinkToFit="1"/>
    </xf>
    <xf numFmtId="3" fontId="5" fillId="0" borderId="49" xfId="0" applyNumberFormat="1" applyFont="1" applyFill="1" applyBorder="1" applyAlignment="1">
      <alignment vertical="center" shrinkToFit="1"/>
    </xf>
    <xf numFmtId="3" fontId="5" fillId="0" borderId="0" xfId="0" applyNumberFormat="1" applyFont="1" applyBorder="1" applyAlignment="1">
      <alignment vertical="center" shrinkToFit="1"/>
    </xf>
    <xf numFmtId="0" fontId="5" fillId="0" borderId="0" xfId="0" applyFont="1" applyBorder="1" applyAlignment="1">
      <alignment vertical="center"/>
    </xf>
    <xf numFmtId="3" fontId="5" fillId="0" borderId="17" xfId="0" applyNumberFormat="1" applyFont="1" applyBorder="1" applyAlignment="1">
      <alignment vertical="center" shrinkToFit="1"/>
    </xf>
    <xf numFmtId="181" fontId="25" fillId="0" borderId="42" xfId="0" applyNumberFormat="1" applyFont="1" applyBorder="1" applyAlignment="1">
      <alignment horizontal="right" vertical="center"/>
    </xf>
    <xf numFmtId="0" fontId="25" fillId="0" borderId="0" xfId="0" applyFont="1" applyAlignment="1">
      <alignment horizontal="left" vertical="center"/>
    </xf>
    <xf numFmtId="176" fontId="5" fillId="0" borderId="81" xfId="0" applyNumberFormat="1" applyFont="1" applyFill="1" applyBorder="1" applyAlignment="1">
      <alignment vertical="center" shrinkToFit="1"/>
    </xf>
    <xf numFmtId="3" fontId="5" fillId="0" borderId="32" xfId="0" applyNumberFormat="1" applyFont="1" applyBorder="1" applyAlignment="1">
      <alignment vertical="center" shrinkToFit="1"/>
    </xf>
    <xf numFmtId="178" fontId="5" fillId="0" borderId="86" xfId="0" applyNumberFormat="1" applyFont="1" applyBorder="1" applyAlignment="1">
      <alignment vertical="center" shrinkToFit="1"/>
    </xf>
    <xf numFmtId="178" fontId="5" fillId="0" borderId="47" xfId="0" applyNumberFormat="1" applyFont="1" applyBorder="1" applyAlignment="1">
      <alignment vertical="center" shrinkToFit="1"/>
    </xf>
    <xf numFmtId="178" fontId="5" fillId="0" borderId="30" xfId="0" applyNumberFormat="1" applyFont="1" applyBorder="1" applyAlignment="1">
      <alignment vertical="center" shrinkToFit="1"/>
    </xf>
    <xf numFmtId="177" fontId="5" fillId="0" borderId="47" xfId="0" applyNumberFormat="1" applyFont="1" applyBorder="1" applyAlignment="1">
      <alignment vertical="center" shrinkToFit="1"/>
    </xf>
    <xf numFmtId="177" fontId="5" fillId="0" borderId="30" xfId="0" applyNumberFormat="1" applyFont="1" applyBorder="1" applyAlignment="1">
      <alignment vertical="center" shrinkToFit="1"/>
    </xf>
    <xf numFmtId="183" fontId="5" fillId="0" borderId="0" xfId="0" applyNumberFormat="1" applyFont="1" applyFill="1" applyBorder="1" applyAlignment="1">
      <alignment vertical="center" shrinkToFit="1"/>
    </xf>
    <xf numFmtId="1" fontId="5" fillId="0" borderId="23" xfId="0" applyNumberFormat="1" applyFont="1" applyFill="1" applyBorder="1" applyAlignment="1">
      <alignment vertical="center" shrinkToFit="1"/>
    </xf>
    <xf numFmtId="181" fontId="25" fillId="0" borderId="41" xfId="0" applyNumberFormat="1" applyFont="1" applyBorder="1" applyAlignment="1">
      <alignment horizontal="right" vertical="center"/>
    </xf>
    <xf numFmtId="0" fontId="25" fillId="27" borderId="32" xfId="102" applyFont="1" applyFill="1" applyBorder="1" applyAlignment="1">
      <alignment horizontal="center" vertical="center"/>
    </xf>
    <xf numFmtId="0" fontId="25" fillId="26" borderId="41" xfId="101" applyFont="1" applyFill="1" applyBorder="1" applyAlignment="1">
      <alignment horizontal="center" vertical="center"/>
    </xf>
    <xf numFmtId="0" fontId="25" fillId="26" borderId="31" xfId="101" applyFont="1" applyFill="1" applyBorder="1" applyAlignment="1">
      <alignment horizontal="center" vertical="center"/>
    </xf>
    <xf numFmtId="0" fontId="25" fillId="27" borderId="42" xfId="102" applyFont="1" applyFill="1" applyBorder="1" applyAlignment="1">
      <alignment horizontal="center" vertical="center"/>
    </xf>
    <xf numFmtId="0" fontId="25" fillId="27" borderId="35" xfId="101" applyFont="1" applyFill="1" applyBorder="1" applyAlignment="1">
      <alignment vertical="center" wrapText="1"/>
    </xf>
    <xf numFmtId="0" fontId="25" fillId="27" borderId="37" xfId="101" applyFont="1" applyFill="1" applyBorder="1" applyAlignment="1">
      <alignment vertical="center" wrapText="1"/>
    </xf>
    <xf numFmtId="0" fontId="25" fillId="27" borderId="36" xfId="101" applyFont="1" applyFill="1" applyBorder="1" applyAlignment="1">
      <alignment vertical="center" wrapText="1"/>
    </xf>
    <xf numFmtId="38" fontId="5" fillId="0" borderId="96" xfId="50" applyFont="1" applyBorder="1">
      <alignment vertical="center"/>
    </xf>
    <xf numFmtId="3" fontId="5" fillId="0" borderId="95" xfId="0" applyNumberFormat="1" applyFont="1" applyFill="1" applyBorder="1" applyAlignment="1">
      <alignment vertical="center" shrinkToFit="1"/>
    </xf>
    <xf numFmtId="3" fontId="5" fillId="0" borderId="37" xfId="0" applyNumberFormat="1" applyFont="1" applyBorder="1" applyAlignment="1">
      <alignment vertical="center" shrinkToFit="1"/>
    </xf>
    <xf numFmtId="177" fontId="5" fillId="0" borderId="93" xfId="0" applyNumberFormat="1" applyFont="1" applyBorder="1">
      <alignment vertical="center"/>
    </xf>
    <xf numFmtId="178" fontId="5" fillId="0" borderId="80" xfId="0" applyNumberFormat="1" applyFont="1" applyBorder="1" applyAlignment="1">
      <alignment vertical="center" shrinkToFit="1"/>
    </xf>
    <xf numFmtId="178" fontId="5" fillId="0" borderId="67" xfId="0" applyNumberFormat="1" applyFont="1" applyBorder="1" applyAlignment="1">
      <alignment vertical="center" shrinkToFit="1"/>
    </xf>
    <xf numFmtId="178" fontId="5" fillId="0" borderId="43" xfId="0" applyNumberFormat="1" applyFont="1" applyBorder="1" applyAlignment="1">
      <alignment vertical="center" shrinkToFit="1"/>
    </xf>
    <xf numFmtId="177" fontId="5" fillId="0" borderId="67" xfId="0" applyNumberFormat="1" applyFont="1" applyBorder="1" applyAlignment="1">
      <alignment vertical="center" shrinkToFit="1"/>
    </xf>
    <xf numFmtId="177" fontId="5" fillId="0" borderId="43" xfId="0" applyNumberFormat="1" applyFont="1" applyBorder="1" applyAlignment="1">
      <alignment vertical="center" shrinkToFit="1"/>
    </xf>
    <xf numFmtId="177" fontId="5" fillId="0" borderId="107" xfId="0" applyNumberFormat="1" applyFont="1" applyBorder="1" applyAlignment="1">
      <alignment vertical="center" shrinkToFit="1"/>
    </xf>
    <xf numFmtId="38" fontId="5" fillId="0" borderId="108" xfId="50" applyFont="1" applyBorder="1">
      <alignment vertical="center"/>
    </xf>
    <xf numFmtId="3" fontId="5" fillId="0" borderId="66" xfId="0" applyNumberFormat="1" applyFont="1" applyBorder="1" applyAlignment="1">
      <alignment vertical="center" shrinkToFit="1"/>
    </xf>
    <xf numFmtId="3" fontId="5" fillId="0" borderId="115" xfId="0" applyNumberFormat="1" applyFont="1" applyFill="1" applyBorder="1" applyAlignment="1">
      <alignment vertical="center" shrinkToFit="1"/>
    </xf>
    <xf numFmtId="0" fontId="37" fillId="25" borderId="44" xfId="102" applyFont="1" applyFill="1" applyBorder="1" applyAlignment="1">
      <alignment horizontal="center" vertical="center" wrapText="1"/>
    </xf>
    <xf numFmtId="189" fontId="5" fillId="0" borderId="46" xfId="0" applyNumberFormat="1" applyFont="1" applyBorder="1">
      <alignment vertical="center"/>
    </xf>
    <xf numFmtId="189" fontId="5" fillId="0" borderId="38" xfId="0" applyNumberFormat="1" applyFont="1" applyBorder="1">
      <alignment vertical="center"/>
    </xf>
    <xf numFmtId="189" fontId="5" fillId="0" borderId="80" xfId="0" applyNumberFormat="1" applyFont="1" applyBorder="1">
      <alignment vertical="center"/>
    </xf>
    <xf numFmtId="181" fontId="25" fillId="0" borderId="32" xfId="0" applyNumberFormat="1" applyFont="1" applyBorder="1" applyAlignment="1">
      <alignment horizontal="right" vertical="center"/>
    </xf>
    <xf numFmtId="178" fontId="25" fillId="0" borderId="0" xfId="177" applyNumberFormat="1" applyFont="1" applyBorder="1" applyAlignment="1" applyProtection="1">
      <alignment horizontal="center" vertical="center"/>
      <protection locked="0"/>
    </xf>
    <xf numFmtId="1" fontId="25" fillId="0" borderId="23" xfId="176" applyNumberFormat="1" applyFont="1" applyBorder="1">
      <alignment vertical="center"/>
    </xf>
    <xf numFmtId="1" fontId="25" fillId="0" borderId="15" xfId="176" applyNumberFormat="1" applyFont="1" applyBorder="1">
      <alignment vertical="center"/>
    </xf>
    <xf numFmtId="3" fontId="25" fillId="0" borderId="14" xfId="176" applyNumberFormat="1" applyFont="1" applyBorder="1">
      <alignment vertical="center"/>
    </xf>
    <xf numFmtId="3" fontId="35" fillId="0" borderId="14" xfId="0" applyNumberFormat="1" applyFont="1" applyBorder="1" applyAlignment="1">
      <alignment vertical="center"/>
    </xf>
    <xf numFmtId="38" fontId="25" fillId="0" borderId="23" xfId="50" applyFont="1" applyBorder="1" applyAlignment="1">
      <alignment vertical="center" shrinkToFit="1"/>
    </xf>
    <xf numFmtId="38" fontId="25" fillId="0" borderId="14" xfId="50" applyFont="1" applyBorder="1" applyAlignment="1">
      <alignment vertical="center" shrinkToFit="1"/>
    </xf>
    <xf numFmtId="0" fontId="25" fillId="0" borderId="32" xfId="102" applyFont="1" applyFill="1" applyBorder="1" applyAlignment="1">
      <alignment horizontal="center" vertical="center"/>
    </xf>
    <xf numFmtId="179" fontId="25" fillId="0" borderId="32" xfId="102" applyNumberFormat="1" applyFont="1" applyFill="1" applyBorder="1" applyAlignment="1">
      <alignment horizontal="center" vertical="center"/>
    </xf>
    <xf numFmtId="2" fontId="25" fillId="0" borderId="32" xfId="102" applyNumberFormat="1" applyFont="1" applyFill="1" applyBorder="1" applyAlignment="1">
      <alignment horizontal="center" vertical="center"/>
    </xf>
    <xf numFmtId="178" fontId="25" fillId="0" borderId="32" xfId="102" applyNumberFormat="1" applyFont="1" applyFill="1" applyBorder="1" applyAlignment="1">
      <alignment horizontal="center" vertical="center"/>
    </xf>
    <xf numFmtId="178" fontId="25" fillId="27" borderId="32" xfId="102" applyNumberFormat="1" applyFont="1" applyFill="1" applyBorder="1" applyAlignment="1">
      <alignment horizontal="center" vertical="center"/>
    </xf>
    <xf numFmtId="2" fontId="25" fillId="27" borderId="32" xfId="102" applyNumberFormat="1" applyFont="1" applyFill="1" applyBorder="1" applyAlignment="1">
      <alignment horizontal="center" vertical="center"/>
    </xf>
    <xf numFmtId="178" fontId="25" fillId="27" borderId="31" xfId="102" applyNumberFormat="1" applyFont="1" applyFill="1" applyBorder="1" applyAlignment="1">
      <alignment horizontal="center" vertical="center"/>
    </xf>
    <xf numFmtId="0" fontId="25" fillId="29" borderId="34" xfId="102" applyFont="1" applyFill="1" applyBorder="1" applyAlignment="1">
      <alignment horizontal="center" vertical="center" wrapText="1"/>
    </xf>
    <xf numFmtId="1" fontId="5" fillId="0" borderId="14" xfId="0" applyNumberFormat="1" applyFont="1" applyBorder="1" applyAlignment="1">
      <alignment vertical="center" shrinkToFit="1"/>
    </xf>
    <xf numFmtId="1" fontId="5" fillId="0" borderId="30" xfId="0" applyNumberFormat="1" applyFont="1" applyBorder="1" applyAlignment="1">
      <alignment vertical="center" shrinkToFit="1"/>
    </xf>
    <xf numFmtId="1" fontId="5" fillId="0" borderId="43" xfId="0" applyNumberFormat="1" applyFont="1" applyBorder="1" applyAlignment="1">
      <alignment vertical="center" shrinkToFit="1"/>
    </xf>
    <xf numFmtId="178" fontId="5" fillId="33" borderId="23" xfId="0" applyNumberFormat="1" applyFont="1" applyFill="1" applyBorder="1" applyAlignment="1">
      <alignment vertical="center" shrinkToFit="1"/>
    </xf>
    <xf numFmtId="177" fontId="5" fillId="33" borderId="23" xfId="0" applyNumberFormat="1" applyFont="1" applyFill="1" applyBorder="1" applyAlignment="1">
      <alignment vertical="center" shrinkToFit="1"/>
    </xf>
    <xf numFmtId="2" fontId="5" fillId="33" borderId="23" xfId="0" applyNumberFormat="1" applyFont="1" applyFill="1" applyBorder="1" applyAlignment="1">
      <alignment vertical="center" shrinkToFit="1"/>
    </xf>
    <xf numFmtId="3" fontId="5" fillId="33" borderId="23" xfId="0" applyNumberFormat="1" applyFont="1" applyFill="1" applyBorder="1" applyAlignment="1">
      <alignment vertical="center" shrinkToFit="1"/>
    </xf>
    <xf numFmtId="178" fontId="3" fillId="0" borderId="75" xfId="151" applyNumberFormat="1" applyFont="1" applyBorder="1" applyAlignment="1" applyProtection="1">
      <alignment horizontal="center" vertical="center"/>
      <protection locked="0"/>
    </xf>
    <xf numFmtId="178" fontId="3" fillId="0" borderId="31" xfId="151" applyNumberFormat="1" applyFont="1" applyBorder="1" applyAlignment="1" applyProtection="1">
      <alignment horizontal="center" vertical="center"/>
      <protection locked="0"/>
    </xf>
    <xf numFmtId="178" fontId="3" fillId="0" borderId="72" xfId="151" applyNumberFormat="1" applyFont="1" applyBorder="1" applyAlignment="1" applyProtection="1">
      <alignment horizontal="center" vertical="center"/>
      <protection locked="0"/>
    </xf>
    <xf numFmtId="178" fontId="3" fillId="0" borderId="32" xfId="151" applyNumberFormat="1" applyFont="1" applyBorder="1" applyAlignment="1" applyProtection="1">
      <alignment horizontal="center" vertical="center"/>
      <protection locked="0"/>
    </xf>
    <xf numFmtId="178" fontId="3" fillId="0" borderId="76" xfId="151" applyNumberFormat="1" applyFont="1" applyBorder="1" applyAlignment="1" applyProtection="1">
      <alignment horizontal="center" vertical="center"/>
      <protection locked="0"/>
    </xf>
    <xf numFmtId="178" fontId="3" fillId="0" borderId="41" xfId="151" applyNumberFormat="1" applyFont="1" applyBorder="1" applyAlignment="1" applyProtection="1">
      <alignment horizontal="center" vertical="center"/>
      <protection locked="0"/>
    </xf>
    <xf numFmtId="178" fontId="3" fillId="0" borderId="34" xfId="177" applyNumberFormat="1" applyFont="1" applyBorder="1" applyAlignment="1" applyProtection="1">
      <alignment horizontal="center" vertical="center"/>
      <protection locked="0"/>
    </xf>
    <xf numFmtId="178" fontId="3" fillId="0" borderId="18" xfId="177" applyNumberFormat="1" applyFont="1" applyBorder="1" applyAlignment="1" applyProtection="1">
      <alignment horizontal="center" vertical="center"/>
      <protection locked="0"/>
    </xf>
    <xf numFmtId="178" fontId="3" fillId="0" borderId="57" xfId="177" applyNumberFormat="1" applyFont="1" applyBorder="1" applyAlignment="1" applyProtection="1">
      <alignment horizontal="center" vertical="center"/>
      <protection locked="0"/>
    </xf>
    <xf numFmtId="178" fontId="3" fillId="27" borderId="71" xfId="151" applyNumberFormat="1" applyFont="1" applyFill="1" applyBorder="1" applyAlignment="1" applyProtection="1">
      <alignment horizontal="center" vertical="center"/>
      <protection locked="0"/>
    </xf>
    <xf numFmtId="178" fontId="3" fillId="27" borderId="73" xfId="151" applyNumberFormat="1" applyFont="1" applyFill="1" applyBorder="1" applyAlignment="1" applyProtection="1">
      <alignment horizontal="center" vertical="center"/>
      <protection locked="0"/>
    </xf>
    <xf numFmtId="178" fontId="3" fillId="0" borderId="42" xfId="151" applyNumberFormat="1" applyFont="1" applyBorder="1" applyAlignment="1" applyProtection="1">
      <alignment horizontal="center" vertical="center"/>
      <protection locked="0"/>
    </xf>
    <xf numFmtId="178" fontId="3" fillId="27" borderId="74" xfId="151" applyNumberFormat="1" applyFont="1" applyFill="1" applyBorder="1" applyAlignment="1" applyProtection="1">
      <alignment horizontal="center" vertical="center"/>
      <protection locked="0"/>
    </xf>
    <xf numFmtId="178" fontId="3" fillId="0" borderId="79" xfId="151" applyNumberFormat="1" applyFont="1" applyBorder="1" applyAlignment="1" applyProtection="1">
      <alignment horizontal="center" vertical="center"/>
      <protection locked="0"/>
    </xf>
    <xf numFmtId="178" fontId="3" fillId="0" borderId="32" xfId="177" applyNumberFormat="1" applyFont="1" applyBorder="1" applyAlignment="1" applyProtection="1">
      <alignment horizontal="center" vertical="center"/>
      <protection locked="0"/>
    </xf>
    <xf numFmtId="178" fontId="3" fillId="0" borderId="13" xfId="177" applyNumberFormat="1" applyFont="1" applyBorder="1" applyAlignment="1" applyProtection="1">
      <alignment horizontal="center" vertical="center"/>
      <protection locked="0"/>
    </xf>
    <xf numFmtId="178" fontId="3" fillId="0" borderId="72" xfId="177" applyNumberFormat="1" applyFont="1" applyBorder="1" applyAlignment="1" applyProtection="1">
      <alignment horizontal="center" vertical="center"/>
      <protection locked="0"/>
    </xf>
    <xf numFmtId="178" fontId="3" fillId="0" borderId="73" xfId="177" applyNumberFormat="1" applyFont="1" applyBorder="1" applyAlignment="1" applyProtection="1">
      <alignment horizontal="center" vertical="center"/>
      <protection locked="0"/>
    </xf>
    <xf numFmtId="178" fontId="3" fillId="0" borderId="41" xfId="177" applyNumberFormat="1" applyFont="1" applyBorder="1" applyAlignment="1" applyProtection="1">
      <alignment horizontal="center" vertical="center"/>
      <protection locked="0"/>
    </xf>
    <xf numFmtId="178" fontId="3" fillId="0" borderId="77" xfId="177" applyNumberFormat="1" applyFont="1" applyBorder="1" applyAlignment="1" applyProtection="1">
      <alignment horizontal="center" vertical="center"/>
      <protection locked="0"/>
    </xf>
    <xf numFmtId="178" fontId="3" fillId="0" borderId="76" xfId="177" applyNumberFormat="1" applyFont="1" applyBorder="1" applyAlignment="1" applyProtection="1">
      <alignment horizontal="center" vertical="center"/>
      <protection locked="0"/>
    </xf>
    <xf numFmtId="178" fontId="3" fillId="0" borderId="31" xfId="154" applyNumberFormat="1" applyFont="1" applyBorder="1" applyAlignment="1" applyProtection="1">
      <alignment horizontal="center" vertical="center"/>
      <protection locked="0"/>
    </xf>
    <xf numFmtId="178" fontId="3" fillId="27" borderId="71" xfId="154" applyNumberFormat="1" applyFont="1" applyFill="1" applyBorder="1" applyAlignment="1" applyProtection="1">
      <alignment horizontal="center" vertical="center"/>
      <protection locked="0"/>
    </xf>
    <xf numFmtId="178" fontId="3" fillId="0" borderId="75" xfId="154" applyNumberFormat="1" applyFont="1" applyBorder="1" applyAlignment="1" applyProtection="1">
      <alignment horizontal="center" vertical="center"/>
      <protection locked="0"/>
    </xf>
    <xf numFmtId="178" fontId="3" fillId="0" borderId="32" xfId="154" applyNumberFormat="1" applyFont="1" applyBorder="1" applyAlignment="1" applyProtection="1">
      <alignment horizontal="center" vertical="center"/>
      <protection locked="0"/>
    </xf>
    <xf numFmtId="178" fontId="3" fillId="27" borderId="73" xfId="154" applyNumberFormat="1" applyFont="1" applyFill="1" applyBorder="1" applyAlignment="1" applyProtection="1">
      <alignment horizontal="center" vertical="center"/>
      <protection locked="0"/>
    </xf>
    <xf numFmtId="178" fontId="3" fillId="0" borderId="72" xfId="154" applyNumberFormat="1" applyFont="1" applyBorder="1" applyAlignment="1" applyProtection="1">
      <alignment horizontal="center" vertical="center"/>
      <protection locked="0"/>
    </xf>
    <xf numFmtId="178" fontId="3" fillId="0" borderId="42" xfId="154" applyNumberFormat="1" applyFont="1" applyBorder="1" applyAlignment="1" applyProtection="1">
      <alignment horizontal="center" vertical="center"/>
      <protection locked="0"/>
    </xf>
    <xf numFmtId="178" fontId="3" fillId="0" borderId="79" xfId="154" applyNumberFormat="1" applyFont="1" applyBorder="1" applyAlignment="1" applyProtection="1">
      <alignment horizontal="center" vertical="center"/>
      <protection locked="0"/>
    </xf>
    <xf numFmtId="178" fontId="3" fillId="0" borderId="73" xfId="154" applyNumberFormat="1" applyFont="1" applyBorder="1" applyAlignment="1" applyProtection="1">
      <alignment horizontal="center" vertical="center"/>
      <protection locked="0"/>
    </xf>
    <xf numFmtId="178" fontId="3" fillId="0" borderId="74" xfId="154" applyNumberFormat="1" applyFont="1" applyBorder="1" applyAlignment="1" applyProtection="1">
      <alignment horizontal="center" vertical="center"/>
      <protection locked="0"/>
    </xf>
    <xf numFmtId="178" fontId="3" fillId="0" borderId="66" xfId="177" applyNumberFormat="1" applyFont="1" applyBorder="1" applyAlignment="1" applyProtection="1">
      <alignment horizontal="center" vertical="center"/>
      <protection locked="0"/>
    </xf>
    <xf numFmtId="178" fontId="3" fillId="0" borderId="46" xfId="177" applyNumberFormat="1" applyFont="1" applyBorder="1" applyAlignment="1" applyProtection="1">
      <alignment horizontal="center" vertical="center"/>
      <protection locked="0"/>
    </xf>
    <xf numFmtId="178" fontId="3" fillId="0" borderId="42" xfId="177" applyNumberFormat="1" applyFont="1" applyBorder="1" applyAlignment="1" applyProtection="1">
      <alignment horizontal="center" vertical="center"/>
      <protection locked="0"/>
    </xf>
    <xf numFmtId="178" fontId="3" fillId="0" borderId="74" xfId="177" applyNumberFormat="1" applyFont="1" applyBorder="1" applyAlignment="1" applyProtection="1">
      <alignment horizontal="center" vertical="center"/>
      <protection locked="0"/>
    </xf>
    <xf numFmtId="178" fontId="3" fillId="0" borderId="52" xfId="177" applyNumberFormat="1" applyFont="1" applyBorder="1" applyAlignment="1" applyProtection="1">
      <alignment horizontal="center" vertical="center"/>
      <protection locked="0"/>
    </xf>
    <xf numFmtId="178" fontId="3" fillId="0" borderId="69" xfId="177" applyNumberFormat="1" applyFont="1" applyBorder="1" applyAlignment="1" applyProtection="1">
      <alignment horizontal="center" vertical="center"/>
      <protection locked="0"/>
    </xf>
    <xf numFmtId="178" fontId="3" fillId="0" borderId="78" xfId="177" applyNumberFormat="1" applyFont="1" applyBorder="1" applyAlignment="1" applyProtection="1">
      <alignment horizontal="center" vertical="center"/>
      <protection locked="0"/>
    </xf>
    <xf numFmtId="178" fontId="3" fillId="0" borderId="13" xfId="177" applyNumberFormat="1" applyFont="1" applyBorder="1" applyAlignment="1" applyProtection="1">
      <alignment horizontal="center" vertical="center" shrinkToFit="1"/>
      <protection locked="0"/>
    </xf>
    <xf numFmtId="178" fontId="3" fillId="0" borderId="24" xfId="177" applyNumberFormat="1" applyFont="1" applyBorder="1" applyAlignment="1" applyProtection="1">
      <alignment horizontal="center" vertical="center"/>
      <protection locked="0"/>
    </xf>
    <xf numFmtId="178" fontId="3" fillId="0" borderId="79" xfId="177" applyNumberFormat="1" applyFont="1" applyBorder="1" applyAlignment="1" applyProtection="1">
      <alignment horizontal="center" vertical="center"/>
      <protection locked="0"/>
    </xf>
    <xf numFmtId="178" fontId="3" fillId="0" borderId="70" xfId="177" applyNumberFormat="1" applyFont="1" applyBorder="1" applyAlignment="1" applyProtection="1">
      <alignment horizontal="center" vertical="center"/>
      <protection locked="0"/>
    </xf>
    <xf numFmtId="1" fontId="25" fillId="27" borderId="32" xfId="102" applyNumberFormat="1" applyFont="1" applyFill="1" applyBorder="1" applyAlignment="1">
      <alignment horizontal="center" vertical="center"/>
    </xf>
    <xf numFmtId="178" fontId="3" fillId="0" borderId="31" xfId="136" applyNumberFormat="1" applyFont="1" applyBorder="1" applyAlignment="1" applyProtection="1">
      <alignment horizontal="center" vertical="center"/>
      <protection locked="0"/>
    </xf>
    <xf numFmtId="178" fontId="3" fillId="27" borderId="71" xfId="136" applyNumberFormat="1" applyFont="1" applyFill="1" applyBorder="1" applyAlignment="1" applyProtection="1">
      <alignment horizontal="center" vertical="center"/>
      <protection locked="0"/>
    </xf>
    <xf numFmtId="178" fontId="3" fillId="0" borderId="32" xfId="136" applyNumberFormat="1" applyFont="1" applyBorder="1" applyAlignment="1" applyProtection="1">
      <alignment horizontal="center" vertical="center"/>
      <protection locked="0"/>
    </xf>
    <xf numFmtId="178" fontId="3" fillId="27" borderId="73" xfId="136" applyNumberFormat="1" applyFont="1" applyFill="1" applyBorder="1" applyAlignment="1" applyProtection="1">
      <alignment horizontal="center" vertical="center"/>
      <protection locked="0"/>
    </xf>
    <xf numFmtId="178" fontId="3" fillId="0" borderId="41" xfId="136" applyNumberFormat="1" applyFont="1" applyBorder="1" applyAlignment="1" applyProtection="1">
      <alignment horizontal="center" vertical="center"/>
      <protection locked="0"/>
    </xf>
    <xf numFmtId="178" fontId="3" fillId="27" borderId="77" xfId="136" applyNumberFormat="1" applyFont="1" applyFill="1" applyBorder="1" applyAlignment="1" applyProtection="1">
      <alignment horizontal="center" vertical="center"/>
      <protection locked="0"/>
    </xf>
    <xf numFmtId="178" fontId="3" fillId="0" borderId="73" xfId="151" applyNumberFormat="1" applyFont="1" applyBorder="1" applyAlignment="1" applyProtection="1">
      <alignment horizontal="center" vertical="center"/>
      <protection locked="0"/>
    </xf>
    <xf numFmtId="178" fontId="3" fillId="0" borderId="74" xfId="151" applyNumberFormat="1" applyFont="1" applyBorder="1" applyAlignment="1" applyProtection="1">
      <alignment horizontal="center" vertical="center"/>
      <protection locked="0"/>
    </xf>
    <xf numFmtId="178" fontId="0" fillId="0" borderId="0" xfId="0" applyNumberFormat="1">
      <alignment vertical="center"/>
    </xf>
    <xf numFmtId="0" fontId="0" fillId="0" borderId="0" xfId="0" applyAlignment="1">
      <alignment vertical="center"/>
    </xf>
    <xf numFmtId="176" fontId="5" fillId="0" borderId="118" xfId="0" applyNumberFormat="1" applyFont="1" applyFill="1" applyBorder="1" applyAlignment="1">
      <alignment vertical="center" shrinkToFit="1"/>
    </xf>
    <xf numFmtId="192" fontId="3" fillId="0" borderId="32" xfId="154" applyNumberFormat="1" applyFont="1" applyBorder="1" applyAlignment="1" applyProtection="1">
      <alignment horizontal="center" vertical="center"/>
      <protection locked="0"/>
    </xf>
    <xf numFmtId="178" fontId="0" fillId="27" borderId="73" xfId="154" applyNumberFormat="1" applyFont="1" applyFill="1" applyBorder="1" applyAlignment="1" applyProtection="1">
      <alignment horizontal="center" vertical="center"/>
      <protection locked="0"/>
    </xf>
    <xf numFmtId="178" fontId="0" fillId="27" borderId="74" xfId="154" applyNumberFormat="1" applyFont="1" applyFill="1" applyBorder="1" applyAlignment="1" applyProtection="1">
      <alignment horizontal="center" vertical="center"/>
      <protection locked="0"/>
    </xf>
    <xf numFmtId="178" fontId="0" fillId="0" borderId="42" xfId="154" applyNumberFormat="1" applyFont="1" applyBorder="1" applyAlignment="1" applyProtection="1">
      <alignment horizontal="center" vertical="center"/>
      <protection locked="0"/>
    </xf>
    <xf numFmtId="178" fontId="0" fillId="0" borderId="71" xfId="154" applyNumberFormat="1" applyFont="1" applyBorder="1" applyAlignment="1" applyProtection="1">
      <alignment horizontal="center" vertical="center"/>
      <protection locked="0"/>
    </xf>
    <xf numFmtId="178" fontId="0" fillId="0" borderId="31" xfId="154" applyNumberFormat="1" applyFont="1" applyBorder="1" applyAlignment="1" applyProtection="1">
      <alignment horizontal="center" vertical="center"/>
      <protection locked="0"/>
    </xf>
    <xf numFmtId="193" fontId="5" fillId="0" borderId="42" xfId="0" applyNumberFormat="1" applyFont="1" applyBorder="1" applyAlignment="1">
      <alignment vertical="center" shrinkToFit="1"/>
    </xf>
    <xf numFmtId="193" fontId="5" fillId="0" borderId="66" xfId="0" applyNumberFormat="1" applyFont="1" applyBorder="1" applyAlignment="1">
      <alignment vertical="center" shrinkToFit="1"/>
    </xf>
    <xf numFmtId="181" fontId="25" fillId="0" borderId="0" xfId="0" applyNumberFormat="1" applyFont="1" applyBorder="1">
      <alignment vertical="center"/>
    </xf>
    <xf numFmtId="181" fontId="25" fillId="0" borderId="0" xfId="0" applyNumberFormat="1" applyFont="1" applyFill="1" applyBorder="1" applyAlignment="1">
      <alignment horizontal="center" vertical="center"/>
    </xf>
    <xf numFmtId="181" fontId="25" fillId="0" borderId="0" xfId="0" applyNumberFormat="1" applyFont="1" applyBorder="1" applyAlignment="1">
      <alignment horizontal="right" vertical="center"/>
    </xf>
    <xf numFmtId="0" fontId="27" fillId="26" borderId="42" xfId="0" applyFont="1" applyFill="1" applyBorder="1" applyAlignment="1">
      <alignment horizontal="center" vertical="center"/>
    </xf>
    <xf numFmtId="3" fontId="27" fillId="0" borderId="10" xfId="0" applyNumberFormat="1" applyFont="1" applyBorder="1" applyAlignment="1">
      <alignment vertical="center"/>
    </xf>
    <xf numFmtId="1" fontId="25" fillId="0" borderId="25" xfId="176" applyNumberFormat="1" applyFont="1" applyBorder="1">
      <alignment vertical="center"/>
    </xf>
    <xf numFmtId="1" fontId="25" fillId="0" borderId="16" xfId="176" applyNumberFormat="1" applyFont="1" applyBorder="1">
      <alignment vertical="center"/>
    </xf>
    <xf numFmtId="3" fontId="25" fillId="0" borderId="10" xfId="176" applyNumberFormat="1" applyFont="1" applyBorder="1">
      <alignment vertical="center"/>
    </xf>
    <xf numFmtId="3" fontId="27" fillId="0" borderId="25" xfId="0" applyNumberFormat="1" applyFont="1" applyBorder="1" applyAlignment="1">
      <alignment vertical="center"/>
    </xf>
    <xf numFmtId="3" fontId="35" fillId="0" borderId="10" xfId="0" applyNumberFormat="1" applyFont="1" applyBorder="1" applyAlignment="1">
      <alignment vertical="center"/>
    </xf>
    <xf numFmtId="38" fontId="25" fillId="0" borderId="25" xfId="50" applyFont="1" applyBorder="1" applyAlignment="1">
      <alignment vertical="center" shrinkToFit="1"/>
    </xf>
    <xf numFmtId="38" fontId="25" fillId="0" borderId="10" xfId="50" applyFont="1" applyBorder="1" applyAlignment="1">
      <alignment vertical="center" shrinkToFit="1"/>
    </xf>
    <xf numFmtId="3" fontId="27" fillId="0" borderId="42" xfId="0" applyNumberFormat="1" applyFont="1" applyBorder="1" applyAlignment="1">
      <alignment vertical="center"/>
    </xf>
    <xf numFmtId="3" fontId="27" fillId="0" borderId="0" xfId="0" applyNumberFormat="1" applyFont="1" applyBorder="1" applyAlignment="1">
      <alignment vertical="center"/>
    </xf>
    <xf numFmtId="1" fontId="25" fillId="0" borderId="0" xfId="176" applyNumberFormat="1" applyFont="1" applyBorder="1">
      <alignment vertical="center"/>
    </xf>
    <xf numFmtId="3" fontId="25" fillId="0" borderId="0" xfId="176" applyNumberFormat="1" applyFont="1" applyBorder="1">
      <alignment vertical="center"/>
    </xf>
    <xf numFmtId="3" fontId="35" fillId="0" borderId="0" xfId="0" applyNumberFormat="1" applyFont="1" applyBorder="1" applyAlignment="1">
      <alignment vertical="center"/>
    </xf>
    <xf numFmtId="38" fontId="25" fillId="0" borderId="0" xfId="50" applyFont="1" applyBorder="1" applyAlignment="1">
      <alignment vertical="center" shrinkToFit="1"/>
    </xf>
    <xf numFmtId="0" fontId="27" fillId="26" borderId="37" xfId="0" applyFont="1" applyFill="1" applyBorder="1" applyAlignment="1">
      <alignment horizontal="center" vertical="center"/>
    </xf>
    <xf numFmtId="1" fontId="25" fillId="0" borderId="53" xfId="176" applyNumberFormat="1" applyFont="1" applyBorder="1">
      <alignment vertical="center"/>
    </xf>
    <xf numFmtId="1" fontId="25" fillId="0" borderId="54" xfId="176" applyNumberFormat="1" applyFont="1" applyBorder="1">
      <alignment vertical="center"/>
    </xf>
    <xf numFmtId="3" fontId="25" fillId="0" borderId="33" xfId="176" applyNumberFormat="1" applyFont="1" applyBorder="1">
      <alignment vertical="center"/>
    </xf>
    <xf numFmtId="38" fontId="25" fillId="0" borderId="53" xfId="50" applyFont="1" applyBorder="1" applyAlignment="1">
      <alignment vertical="center" shrinkToFit="1"/>
    </xf>
    <xf numFmtId="38" fontId="25" fillId="0" borderId="33" xfId="50" applyFont="1" applyBorder="1" applyAlignment="1">
      <alignment vertical="center" shrinkToFit="1"/>
    </xf>
    <xf numFmtId="178" fontId="5" fillId="0" borderId="22" xfId="0" applyNumberFormat="1" applyFont="1" applyFill="1" applyBorder="1" applyAlignment="1">
      <alignment vertical="center" shrinkToFit="1"/>
    </xf>
    <xf numFmtId="178" fontId="5" fillId="0" borderId="14" xfId="0" applyNumberFormat="1" applyFont="1" applyFill="1" applyBorder="1" applyAlignment="1">
      <alignment vertical="center" shrinkToFit="1"/>
    </xf>
    <xf numFmtId="1" fontId="5" fillId="0" borderId="14" xfId="0" applyNumberFormat="1" applyFont="1" applyFill="1" applyBorder="1" applyAlignment="1">
      <alignment vertical="center" shrinkToFit="1"/>
    </xf>
    <xf numFmtId="177" fontId="5" fillId="0" borderId="14" xfId="0" applyNumberFormat="1" applyFont="1" applyFill="1" applyBorder="1" applyAlignment="1">
      <alignment vertical="center" shrinkToFit="1"/>
    </xf>
    <xf numFmtId="3" fontId="5" fillId="0" borderId="14" xfId="0" applyNumberFormat="1" applyFont="1" applyFill="1" applyBorder="1" applyAlignment="1">
      <alignment vertical="center" shrinkToFit="1"/>
    </xf>
    <xf numFmtId="2" fontId="5" fillId="0" borderId="14" xfId="0" applyNumberFormat="1" applyFont="1" applyFill="1" applyBorder="1" applyAlignment="1">
      <alignment vertical="center" shrinkToFit="1"/>
    </xf>
    <xf numFmtId="178" fontId="5" fillId="33" borderId="14" xfId="0" applyNumberFormat="1" applyFont="1" applyFill="1" applyBorder="1" applyAlignment="1">
      <alignment vertical="center" shrinkToFit="1"/>
    </xf>
    <xf numFmtId="2" fontId="5" fillId="33" borderId="14" xfId="0" applyNumberFormat="1" applyFont="1" applyFill="1" applyBorder="1" applyAlignment="1">
      <alignment vertical="center" shrinkToFit="1"/>
    </xf>
    <xf numFmtId="0" fontId="5" fillId="26" borderId="35" xfId="0" applyFont="1" applyFill="1" applyBorder="1" applyAlignment="1">
      <alignment horizontal="center" vertical="center" shrinkToFit="1"/>
    </xf>
    <xf numFmtId="0" fontId="5" fillId="26" borderId="37" xfId="0" applyFont="1" applyFill="1" applyBorder="1" applyAlignment="1">
      <alignment horizontal="center" vertical="center" shrinkToFit="1"/>
    </xf>
    <xf numFmtId="0" fontId="4" fillId="26" borderId="51" xfId="0" applyFont="1" applyFill="1" applyBorder="1" applyAlignment="1">
      <alignment horizontal="center" vertical="center" wrapText="1" shrinkToFit="1"/>
    </xf>
    <xf numFmtId="0" fontId="4" fillId="26" borderId="48" xfId="0" applyFont="1" applyFill="1" applyBorder="1" applyAlignment="1">
      <alignment horizontal="center" vertical="center" wrapText="1" shrinkToFit="1"/>
    </xf>
    <xf numFmtId="1" fontId="5" fillId="0" borderId="32" xfId="0" applyNumberFormat="1" applyFont="1" applyBorder="1" applyAlignment="1">
      <alignment vertical="center" shrinkToFit="1"/>
    </xf>
    <xf numFmtId="0" fontId="5" fillId="0" borderId="32" xfId="0" applyFont="1" applyBorder="1">
      <alignment vertical="center"/>
    </xf>
    <xf numFmtId="0" fontId="5" fillId="0" borderId="94" xfId="0" applyFont="1" applyBorder="1" applyAlignment="1">
      <alignment horizontal="center" vertical="center" shrinkToFit="1"/>
    </xf>
    <xf numFmtId="193" fontId="5" fillId="0" borderId="94" xfId="0" applyNumberFormat="1" applyFont="1" applyBorder="1" applyAlignment="1">
      <alignment vertical="center" shrinkToFit="1"/>
    </xf>
    <xf numFmtId="193" fontId="5" fillId="0" borderId="94" xfId="0" applyNumberFormat="1" applyFont="1" applyBorder="1" applyAlignment="1">
      <alignment horizontal="center" vertical="center" shrinkToFit="1"/>
    </xf>
    <xf numFmtId="0" fontId="5" fillId="0" borderId="121" xfId="0" applyFont="1" applyBorder="1" applyAlignment="1">
      <alignment vertical="center" shrinkToFit="1"/>
    </xf>
    <xf numFmtId="0" fontId="5" fillId="0" borderId="122" xfId="0" applyFont="1" applyBorder="1" applyAlignment="1">
      <alignment vertical="center" shrinkToFit="1"/>
    </xf>
    <xf numFmtId="0" fontId="5" fillId="0" borderId="95" xfId="0" applyFont="1" applyBorder="1" applyAlignment="1">
      <alignment vertical="center" wrapText="1" shrinkToFit="1"/>
    </xf>
    <xf numFmtId="189" fontId="5" fillId="0" borderId="123" xfId="0" applyNumberFormat="1" applyFont="1" applyBorder="1" applyAlignment="1">
      <alignment vertical="center" wrapText="1" shrinkToFit="1"/>
    </xf>
    <xf numFmtId="38" fontId="5" fillId="0" borderId="94" xfId="50" applyFont="1" applyBorder="1">
      <alignment vertical="center"/>
    </xf>
    <xf numFmtId="0" fontId="5" fillId="26" borderId="37" xfId="0" applyFont="1" applyFill="1" applyBorder="1" applyAlignment="1">
      <alignment horizontal="center" vertical="center" shrinkToFit="1"/>
    </xf>
    <xf numFmtId="0" fontId="5" fillId="0" borderId="84" xfId="0" applyFont="1" applyBorder="1" applyAlignment="1">
      <alignment horizontal="right" vertical="center" shrinkToFit="1"/>
    </xf>
    <xf numFmtId="0" fontId="54" fillId="0" borderId="0" xfId="0" applyFont="1">
      <alignment vertical="center"/>
    </xf>
    <xf numFmtId="0" fontId="5" fillId="0" borderId="45" xfId="0" applyFont="1" applyBorder="1" applyAlignment="1">
      <alignment horizontal="center" vertical="center" shrinkToFit="1"/>
    </xf>
    <xf numFmtId="1" fontId="5" fillId="0" borderId="46" xfId="0" applyNumberFormat="1" applyFont="1" applyFill="1" applyBorder="1" applyAlignment="1">
      <alignment vertical="center" shrinkToFit="1"/>
    </xf>
    <xf numFmtId="177" fontId="5" fillId="0" borderId="46" xfId="0" applyNumberFormat="1" applyFont="1" applyFill="1" applyBorder="1" applyAlignment="1">
      <alignment vertical="center" shrinkToFit="1"/>
    </xf>
    <xf numFmtId="0" fontId="5" fillId="0" borderId="21" xfId="0" applyFont="1" applyBorder="1" applyAlignment="1">
      <alignment horizontal="center" vertical="center" shrinkToFit="1"/>
    </xf>
    <xf numFmtId="178" fontId="5" fillId="0" borderId="27" xfId="0" applyNumberFormat="1" applyFont="1" applyFill="1" applyBorder="1" applyAlignment="1">
      <alignment vertical="center" shrinkToFit="1"/>
    </xf>
    <xf numFmtId="178" fontId="5" fillId="0" borderId="15" xfId="0" applyNumberFormat="1" applyFont="1" applyFill="1" applyBorder="1" applyAlignment="1">
      <alignment vertical="center" shrinkToFit="1"/>
    </xf>
    <xf numFmtId="1" fontId="5" fillId="0" borderId="15" xfId="0" applyNumberFormat="1" applyFont="1" applyFill="1" applyBorder="1" applyAlignment="1">
      <alignment vertical="center" shrinkToFit="1"/>
    </xf>
    <xf numFmtId="177" fontId="5" fillId="0" borderId="15" xfId="0" applyNumberFormat="1" applyFont="1" applyFill="1" applyBorder="1" applyAlignment="1">
      <alignment vertical="center" shrinkToFit="1"/>
    </xf>
    <xf numFmtId="3" fontId="5" fillId="0" borderId="15" xfId="0" applyNumberFormat="1" applyFont="1" applyFill="1" applyBorder="1" applyAlignment="1">
      <alignment vertical="center" shrinkToFit="1"/>
    </xf>
    <xf numFmtId="0" fontId="5" fillId="33" borderId="93" xfId="0" applyFont="1" applyFill="1" applyBorder="1" applyAlignment="1">
      <alignment horizontal="right" vertical="center" shrinkToFit="1"/>
    </xf>
    <xf numFmtId="178" fontId="5" fillId="33" borderId="15" xfId="0" applyNumberFormat="1" applyFont="1" applyFill="1" applyBorder="1" applyAlignment="1">
      <alignment vertical="center" shrinkToFit="1"/>
    </xf>
    <xf numFmtId="178" fontId="5" fillId="33" borderId="46" xfId="0" applyNumberFormat="1" applyFont="1" applyFill="1" applyBorder="1" applyAlignment="1">
      <alignment vertical="center" shrinkToFit="1"/>
    </xf>
    <xf numFmtId="2" fontId="5" fillId="33" borderId="15" xfId="0" applyNumberFormat="1" applyFont="1" applyFill="1" applyBorder="1" applyAlignment="1">
      <alignment vertical="center" shrinkToFit="1"/>
    </xf>
    <xf numFmtId="2" fontId="5" fillId="33" borderId="46" xfId="0" applyNumberFormat="1" applyFont="1" applyFill="1" applyBorder="1" applyAlignment="1">
      <alignment vertical="center" shrinkToFit="1"/>
    </xf>
    <xf numFmtId="1" fontId="5" fillId="33" borderId="15" xfId="0" applyNumberFormat="1" applyFont="1" applyFill="1" applyBorder="1" applyAlignment="1">
      <alignment vertical="center" shrinkToFit="1"/>
    </xf>
    <xf numFmtId="1" fontId="5" fillId="33" borderId="46" xfId="0" applyNumberFormat="1" applyFont="1" applyFill="1" applyBorder="1" applyAlignment="1">
      <alignment vertical="center" shrinkToFit="1"/>
    </xf>
    <xf numFmtId="0" fontId="5" fillId="32" borderId="31" xfId="0" applyFont="1" applyFill="1" applyBorder="1" applyAlignment="1">
      <alignment horizontal="center" vertical="center" shrinkToFit="1"/>
    </xf>
    <xf numFmtId="0" fontId="5" fillId="32" borderId="41" xfId="0" applyFont="1" applyFill="1" applyBorder="1" applyAlignment="1">
      <alignment horizontal="center" vertical="center" shrinkToFit="1"/>
    </xf>
    <xf numFmtId="38" fontId="5" fillId="0" borderId="42" xfId="50" applyFont="1" applyBorder="1">
      <alignment vertical="center"/>
    </xf>
    <xf numFmtId="38" fontId="5" fillId="0" borderId="66" xfId="50" applyFont="1" applyBorder="1">
      <alignment vertical="center"/>
    </xf>
    <xf numFmtId="0" fontId="5" fillId="32" borderId="47" xfId="0" applyFont="1" applyFill="1" applyBorder="1" applyAlignment="1">
      <alignment horizontal="center" vertical="center" shrinkToFit="1"/>
    </xf>
    <xf numFmtId="0" fontId="5" fillId="32" borderId="30" xfId="0" applyFont="1" applyFill="1" applyBorder="1" applyAlignment="1">
      <alignment horizontal="center" vertical="center" shrinkToFit="1"/>
    </xf>
    <xf numFmtId="38" fontId="5" fillId="0" borderId="126" xfId="50" applyFont="1" applyBorder="1">
      <alignment vertical="center"/>
    </xf>
    <xf numFmtId="38" fontId="5" fillId="0" borderId="10" xfId="50" applyFont="1" applyBorder="1">
      <alignment vertical="center"/>
    </xf>
    <xf numFmtId="38" fontId="5" fillId="0" borderId="43" xfId="50" applyFont="1" applyBorder="1">
      <alignment vertical="center"/>
    </xf>
    <xf numFmtId="177" fontId="5" fillId="0" borderId="84" xfId="0" applyNumberFormat="1" applyFont="1" applyBorder="1">
      <alignment vertical="center"/>
    </xf>
    <xf numFmtId="1" fontId="5" fillId="0" borderId="37" xfId="0" applyNumberFormat="1" applyFont="1" applyBorder="1">
      <alignment vertical="center"/>
    </xf>
    <xf numFmtId="0" fontId="5" fillId="0" borderId="66" xfId="0" applyFont="1" applyBorder="1">
      <alignment vertical="center"/>
    </xf>
    <xf numFmtId="0" fontId="4" fillId="26" borderId="49" xfId="0" applyFont="1" applyFill="1" applyBorder="1" applyAlignment="1">
      <alignment horizontal="center" vertical="center" wrapText="1" shrinkToFit="1"/>
    </xf>
    <xf numFmtId="0" fontId="5" fillId="26" borderId="136" xfId="0" applyFont="1" applyFill="1" applyBorder="1" applyAlignment="1">
      <alignment horizontal="center" vertical="center" shrinkToFit="1"/>
    </xf>
    <xf numFmtId="0" fontId="4" fillId="26" borderId="35" xfId="0" applyFont="1" applyFill="1" applyBorder="1" applyAlignment="1">
      <alignment horizontal="center" vertical="center" wrapText="1" shrinkToFit="1"/>
    </xf>
    <xf numFmtId="0" fontId="4" fillId="26" borderId="31" xfId="0" applyFont="1" applyFill="1" applyBorder="1" applyAlignment="1">
      <alignment horizontal="center" vertical="center" wrapText="1" shrinkToFit="1"/>
    </xf>
    <xf numFmtId="0" fontId="5" fillId="26" borderId="41" xfId="0" applyFont="1" applyFill="1" applyBorder="1" applyAlignment="1">
      <alignment horizontal="center" vertical="center" shrinkToFit="1"/>
    </xf>
    <xf numFmtId="2" fontId="5" fillId="33" borderId="93" xfId="0" applyNumberFormat="1" applyFont="1" applyFill="1" applyBorder="1" applyAlignment="1">
      <alignment horizontal="right" vertical="center" shrinkToFit="1"/>
    </xf>
    <xf numFmtId="0" fontId="5" fillId="26" borderId="119" xfId="0" applyFont="1" applyFill="1" applyBorder="1" applyAlignment="1">
      <alignment horizontal="center" vertical="center" shrinkToFit="1"/>
    </xf>
    <xf numFmtId="178" fontId="5" fillId="0" borderId="84" xfId="0" applyNumberFormat="1" applyFont="1" applyBorder="1" applyAlignment="1">
      <alignment vertical="center" shrinkToFit="1"/>
    </xf>
    <xf numFmtId="178" fontId="5" fillId="0" borderId="136" xfId="0" applyNumberFormat="1" applyFont="1" applyBorder="1" applyAlignment="1">
      <alignment vertical="center" shrinkToFit="1"/>
    </xf>
    <xf numFmtId="178" fontId="5" fillId="0" borderId="107" xfId="0" applyNumberFormat="1" applyFont="1" applyBorder="1" applyAlignment="1">
      <alignment vertical="center" shrinkToFit="1"/>
    </xf>
    <xf numFmtId="1" fontId="5" fillId="0" borderId="136" xfId="0" applyNumberFormat="1" applyFont="1" applyBorder="1" applyAlignment="1">
      <alignment vertical="center" shrinkToFit="1"/>
    </xf>
    <xf numFmtId="1" fontId="5" fillId="0" borderId="107" xfId="0" applyNumberFormat="1" applyFont="1" applyBorder="1" applyAlignment="1">
      <alignment vertical="center" shrinkToFit="1"/>
    </xf>
    <xf numFmtId="1" fontId="5" fillId="0" borderId="84" xfId="0" applyNumberFormat="1" applyFont="1" applyBorder="1" applyAlignment="1">
      <alignment vertical="center" shrinkToFit="1"/>
    </xf>
    <xf numFmtId="0" fontId="46" fillId="26" borderId="31" xfId="0" applyFont="1" applyFill="1" applyBorder="1" applyAlignment="1">
      <alignment horizontal="center" vertical="center" wrapText="1" shrinkToFit="1"/>
    </xf>
    <xf numFmtId="0" fontId="5" fillId="0" borderId="17" xfId="0" applyFont="1" applyFill="1" applyBorder="1" applyAlignment="1">
      <alignment horizontal="center" vertical="center" shrinkToFit="1"/>
    </xf>
    <xf numFmtId="191" fontId="5" fillId="33" borderId="23" xfId="0" applyNumberFormat="1" applyFont="1" applyFill="1" applyBorder="1" applyAlignment="1">
      <alignment vertical="center" shrinkToFit="1"/>
    </xf>
    <xf numFmtId="191" fontId="5" fillId="33" borderId="14" xfId="0" applyNumberFormat="1" applyFont="1" applyFill="1" applyBorder="1" applyAlignment="1">
      <alignment vertical="center" shrinkToFit="1"/>
    </xf>
    <xf numFmtId="190" fontId="5" fillId="33" borderId="23" xfId="0" applyNumberFormat="1" applyFont="1" applyFill="1" applyBorder="1" applyAlignment="1">
      <alignment vertical="center" shrinkToFit="1"/>
    </xf>
    <xf numFmtId="190" fontId="5" fillId="0" borderId="14" xfId="0" applyNumberFormat="1" applyFont="1" applyFill="1" applyBorder="1" applyAlignment="1">
      <alignment vertical="center" shrinkToFit="1"/>
    </xf>
    <xf numFmtId="0" fontId="5" fillId="26" borderId="35" xfId="0" applyFont="1" applyFill="1" applyBorder="1" applyAlignment="1">
      <alignment horizontal="center" vertical="center" shrinkToFit="1"/>
    </xf>
    <xf numFmtId="0" fontId="23" fillId="24" borderId="59" xfId="83" applyFont="1" applyFill="1" applyBorder="1" applyAlignment="1">
      <alignment horizontal="center" vertical="center"/>
    </xf>
    <xf numFmtId="0" fontId="23" fillId="24" borderId="35" xfId="83" applyFont="1" applyFill="1" applyBorder="1" applyAlignment="1">
      <alignment horizontal="center" vertical="center"/>
    </xf>
    <xf numFmtId="178" fontId="5" fillId="33" borderId="93" xfId="0" applyNumberFormat="1" applyFont="1" applyFill="1" applyBorder="1" applyAlignment="1">
      <alignment horizontal="right" vertical="center" shrinkToFit="1"/>
    </xf>
    <xf numFmtId="1" fontId="5" fillId="33" borderId="23" xfId="0" applyNumberFormat="1" applyFont="1" applyFill="1" applyBorder="1" applyAlignment="1">
      <alignment vertical="center" shrinkToFit="1"/>
    </xf>
    <xf numFmtId="178" fontId="5" fillId="33" borderId="51" xfId="0" applyNumberFormat="1" applyFont="1" applyFill="1" applyBorder="1" applyAlignment="1">
      <alignment vertical="center" shrinkToFit="1"/>
    </xf>
    <xf numFmtId="177" fontId="5" fillId="33" borderId="46" xfId="0" applyNumberFormat="1" applyFont="1" applyFill="1" applyBorder="1" applyAlignment="1">
      <alignment vertical="center" shrinkToFit="1"/>
    </xf>
    <xf numFmtId="3" fontId="5" fillId="33" borderId="46" xfId="0" applyNumberFormat="1" applyFont="1" applyFill="1" applyBorder="1" applyAlignment="1">
      <alignment vertical="center" shrinkToFit="1"/>
    </xf>
    <xf numFmtId="1" fontId="5" fillId="33" borderId="93" xfId="0" applyNumberFormat="1" applyFont="1" applyFill="1" applyBorder="1" applyAlignment="1">
      <alignment horizontal="right" vertical="center" shrinkToFit="1"/>
    </xf>
    <xf numFmtId="190" fontId="5" fillId="0" borderId="23" xfId="0" applyNumberFormat="1" applyFont="1" applyFill="1" applyBorder="1" applyAlignment="1">
      <alignment vertical="center" shrinkToFit="1"/>
    </xf>
    <xf numFmtId="191" fontId="5" fillId="0" borderId="23" xfId="0" applyNumberFormat="1" applyFont="1" applyFill="1" applyBorder="1" applyAlignment="1">
      <alignment vertical="center" shrinkToFit="1"/>
    </xf>
    <xf numFmtId="191" fontId="5" fillId="0" borderId="14" xfId="0" applyNumberFormat="1" applyFont="1" applyFill="1" applyBorder="1" applyAlignment="1">
      <alignment vertical="center" shrinkToFit="1"/>
    </xf>
    <xf numFmtId="188" fontId="5" fillId="0" borderId="23" xfId="0" applyNumberFormat="1" applyFont="1" applyFill="1" applyBorder="1" applyAlignment="1">
      <alignment vertical="center" shrinkToFit="1"/>
    </xf>
    <xf numFmtId="188" fontId="5" fillId="0" borderId="14" xfId="0" applyNumberFormat="1" applyFont="1" applyFill="1" applyBorder="1" applyAlignment="1">
      <alignment vertical="center" shrinkToFit="1"/>
    </xf>
    <xf numFmtId="186" fontId="5" fillId="0" borderId="23" xfId="0" applyNumberFormat="1" applyFont="1" applyFill="1" applyBorder="1" applyAlignment="1">
      <alignment vertical="center" shrinkToFit="1"/>
    </xf>
    <xf numFmtId="186" fontId="5" fillId="0" borderId="14" xfId="0" applyNumberFormat="1" applyFont="1" applyFill="1" applyBorder="1" applyAlignment="1">
      <alignment vertical="center" shrinkToFit="1"/>
    </xf>
    <xf numFmtId="0" fontId="27" fillId="0" borderId="0" xfId="0" applyFont="1" applyFill="1" applyBorder="1" applyAlignment="1">
      <alignment horizontal="center" vertical="center"/>
    </xf>
    <xf numFmtId="1" fontId="5" fillId="33" borderId="14" xfId="0" applyNumberFormat="1" applyFont="1" applyFill="1" applyBorder="1" applyAlignment="1">
      <alignment vertical="center" shrinkToFit="1"/>
    </xf>
    <xf numFmtId="0" fontId="5" fillId="0" borderId="13" xfId="0" applyFont="1" applyFill="1" applyBorder="1" applyAlignment="1">
      <alignment vertical="center" shrinkToFit="1"/>
    </xf>
    <xf numFmtId="0" fontId="5" fillId="0" borderId="14" xfId="0" applyFont="1" applyFill="1" applyBorder="1" applyAlignment="1">
      <alignment vertical="center" shrinkToFit="1"/>
    </xf>
    <xf numFmtId="0" fontId="5" fillId="0" borderId="23" xfId="0" applyFont="1" applyFill="1" applyBorder="1" applyAlignment="1">
      <alignment vertical="center" shrinkToFit="1"/>
    </xf>
    <xf numFmtId="0" fontId="5" fillId="0" borderId="24" xfId="0" applyFont="1" applyFill="1" applyBorder="1" applyAlignment="1">
      <alignment vertical="center" shrinkToFit="1"/>
    </xf>
    <xf numFmtId="0" fontId="5" fillId="0" borderId="10" xfId="0" applyFont="1" applyFill="1" applyBorder="1" applyAlignment="1">
      <alignment vertical="center" shrinkToFit="1"/>
    </xf>
    <xf numFmtId="0" fontId="5" fillId="0" borderId="25" xfId="0" applyFont="1" applyFill="1" applyBorder="1" applyAlignment="1">
      <alignment vertical="center" shrinkToFit="1"/>
    </xf>
    <xf numFmtId="0" fontId="5" fillId="0" borderId="93" xfId="0" applyFont="1" applyFill="1" applyBorder="1" applyAlignment="1">
      <alignment vertical="center" shrinkToFit="1"/>
    </xf>
    <xf numFmtId="0" fontId="5" fillId="0" borderId="15" xfId="0" applyFont="1" applyFill="1" applyBorder="1" applyAlignment="1">
      <alignment vertical="center" shrinkToFit="1"/>
    </xf>
    <xf numFmtId="0" fontId="5" fillId="0" borderId="46" xfId="0" applyFont="1" applyFill="1" applyBorder="1" applyAlignment="1">
      <alignment vertical="center" shrinkToFit="1"/>
    </xf>
    <xf numFmtId="0" fontId="5" fillId="0" borderId="96" xfId="0" applyFont="1" applyFill="1" applyBorder="1" applyAlignment="1">
      <alignment vertical="center" shrinkToFit="1"/>
    </xf>
    <xf numFmtId="0" fontId="5" fillId="0" borderId="16" xfId="0" applyFont="1" applyFill="1" applyBorder="1" applyAlignment="1">
      <alignment vertical="center" shrinkToFit="1"/>
    </xf>
    <xf numFmtId="0" fontId="5" fillId="0" borderId="52" xfId="0" applyFont="1" applyFill="1" applyBorder="1" applyAlignment="1">
      <alignment vertical="center" shrinkToFit="1"/>
    </xf>
    <xf numFmtId="178" fontId="5" fillId="0" borderId="10" xfId="0" applyNumberFormat="1" applyFont="1" applyFill="1" applyBorder="1" applyAlignment="1">
      <alignment vertical="center" shrinkToFit="1"/>
    </xf>
    <xf numFmtId="0" fontId="5" fillId="0" borderId="68" xfId="0" applyFont="1" applyFill="1" applyBorder="1" applyAlignment="1">
      <alignment horizontal="right" vertical="center" shrinkToFit="1"/>
    </xf>
    <xf numFmtId="0" fontId="5" fillId="0" borderId="93" xfId="0" applyFont="1" applyFill="1" applyBorder="1" applyAlignment="1">
      <alignment horizontal="right" vertical="center" shrinkToFit="1"/>
    </xf>
    <xf numFmtId="195" fontId="5" fillId="33" borderId="23" xfId="0" applyNumberFormat="1" applyFont="1" applyFill="1" applyBorder="1" applyAlignment="1">
      <alignment horizontal="right" vertical="center" shrinkToFit="1"/>
    </xf>
    <xf numFmtId="195" fontId="5" fillId="33" borderId="14" xfId="0" applyNumberFormat="1" applyFont="1" applyFill="1" applyBorder="1" applyAlignment="1">
      <alignment horizontal="right" vertical="center" shrinkToFit="1"/>
    </xf>
    <xf numFmtId="188" fontId="5" fillId="33" borderId="23" xfId="0" applyNumberFormat="1" applyFont="1" applyFill="1" applyBorder="1" applyAlignment="1">
      <alignment vertical="center" shrinkToFit="1"/>
    </xf>
    <xf numFmtId="188" fontId="5" fillId="33" borderId="14" xfId="0" applyNumberFormat="1" applyFont="1" applyFill="1" applyBorder="1" applyAlignment="1">
      <alignment vertical="center" shrinkToFit="1"/>
    </xf>
    <xf numFmtId="186" fontId="5" fillId="33" borderId="23" xfId="0" applyNumberFormat="1" applyFont="1" applyFill="1" applyBorder="1" applyAlignment="1">
      <alignment vertical="center" shrinkToFit="1"/>
    </xf>
    <xf numFmtId="186" fontId="5" fillId="33" borderId="14" xfId="0" applyNumberFormat="1" applyFont="1" applyFill="1" applyBorder="1" applyAlignment="1">
      <alignment vertical="center" shrinkToFit="1"/>
    </xf>
    <xf numFmtId="178" fontId="5" fillId="0" borderId="47" xfId="0" applyNumberFormat="1" applyFont="1" applyFill="1" applyBorder="1" applyAlignment="1">
      <alignment vertical="center" shrinkToFit="1"/>
    </xf>
    <xf numFmtId="3" fontId="5" fillId="0" borderId="86" xfId="0" applyNumberFormat="1" applyFont="1" applyFill="1" applyBorder="1" applyAlignment="1">
      <alignment vertical="center" shrinkToFit="1"/>
    </xf>
    <xf numFmtId="0" fontId="5" fillId="0" borderId="67" xfId="0" applyFont="1" applyFill="1" applyBorder="1" applyAlignment="1">
      <alignment vertical="center" shrinkToFit="1"/>
    </xf>
    <xf numFmtId="0" fontId="5" fillId="0" borderId="43" xfId="0" applyFont="1" applyFill="1" applyBorder="1" applyAlignment="1">
      <alignment vertical="center" shrinkToFit="1"/>
    </xf>
    <xf numFmtId="56" fontId="5" fillId="0" borderId="24" xfId="0" applyNumberFormat="1" applyFont="1" applyBorder="1" applyAlignment="1">
      <alignment horizontal="center" vertical="center" shrinkToFit="1"/>
    </xf>
    <xf numFmtId="182" fontId="23" fillId="0" borderId="0" xfId="83" applyNumberFormat="1" applyFont="1" applyFill="1" applyAlignment="1">
      <alignment horizontal="center" vertical="center"/>
    </xf>
    <xf numFmtId="182" fontId="23" fillId="0" borderId="31" xfId="0" applyNumberFormat="1" applyFont="1" applyFill="1" applyBorder="1" applyAlignment="1">
      <alignment horizontal="center" vertical="center" shrinkToFit="1"/>
    </xf>
    <xf numFmtId="182" fontId="23" fillId="0" borderId="32" xfId="0" applyNumberFormat="1" applyFont="1" applyFill="1" applyBorder="1" applyAlignment="1">
      <alignment horizontal="center" vertical="center" shrinkToFit="1"/>
    </xf>
    <xf numFmtId="182" fontId="23" fillId="0" borderId="42" xfId="0" applyNumberFormat="1" applyFont="1" applyFill="1" applyBorder="1" applyAlignment="1">
      <alignment horizontal="center" vertical="center" shrinkToFit="1"/>
    </xf>
    <xf numFmtId="14" fontId="0" fillId="0" borderId="0" xfId="0" applyNumberFormat="1" applyFill="1">
      <alignment vertical="center"/>
    </xf>
    <xf numFmtId="0" fontId="0" fillId="0" borderId="0" xfId="0" applyFill="1">
      <alignment vertical="center"/>
    </xf>
    <xf numFmtId="182" fontId="23" fillId="0" borderId="60" xfId="83" applyNumberFormat="1" applyFont="1" applyFill="1" applyBorder="1" applyAlignment="1">
      <alignment horizontal="center" vertical="center" shrinkToFit="1"/>
    </xf>
    <xf numFmtId="182" fontId="23" fillId="0" borderId="66" xfId="0" applyNumberFormat="1" applyFont="1" applyFill="1" applyBorder="1" applyAlignment="1">
      <alignment horizontal="center" vertical="center" shrinkToFit="1"/>
    </xf>
    <xf numFmtId="182" fontId="23" fillId="0" borderId="41" xfId="0" applyNumberFormat="1" applyFont="1" applyFill="1" applyBorder="1" applyAlignment="1">
      <alignment horizontal="center" vertical="center" shrinkToFit="1"/>
    </xf>
    <xf numFmtId="176" fontId="0" fillId="0" borderId="31" xfId="0" applyNumberFormat="1" applyFont="1" applyFill="1" applyBorder="1" applyAlignment="1">
      <alignment horizontal="center" vertical="center" shrinkToFit="1"/>
    </xf>
    <xf numFmtId="176" fontId="0" fillId="0" borderId="66" xfId="0" applyNumberFormat="1" applyFont="1" applyFill="1" applyBorder="1" applyAlignment="1">
      <alignment horizontal="center" vertical="center" shrinkToFit="1"/>
    </xf>
    <xf numFmtId="176" fontId="0" fillId="0" borderId="37" xfId="0" applyNumberFormat="1" applyFont="1" applyFill="1" applyBorder="1" applyAlignment="1">
      <alignment horizontal="center" vertical="center" shrinkToFit="1"/>
    </xf>
    <xf numFmtId="0" fontId="5" fillId="26" borderId="37" xfId="0" applyFont="1" applyFill="1" applyBorder="1" applyAlignment="1">
      <alignment vertical="center" shrinkToFit="1"/>
    </xf>
    <xf numFmtId="0" fontId="5" fillId="26" borderId="35" xfId="0" applyFont="1" applyFill="1" applyBorder="1" applyAlignment="1">
      <alignment horizontal="center" vertical="center" wrapText="1" shrinkToFit="1"/>
    </xf>
    <xf numFmtId="14" fontId="0" fillId="0" borderId="51" xfId="0" applyNumberFormat="1" applyFont="1" applyBorder="1" applyAlignment="1">
      <alignment horizontal="centerContinuous" vertical="center"/>
    </xf>
    <xf numFmtId="14" fontId="0" fillId="0" borderId="46" xfId="0" applyNumberFormat="1" applyFont="1" applyBorder="1" applyAlignment="1">
      <alignment horizontal="centerContinuous" vertical="center"/>
    </xf>
    <xf numFmtId="182" fontId="23" fillId="0" borderId="45" xfId="0" applyNumberFormat="1" applyFont="1" applyFill="1" applyBorder="1" applyAlignment="1">
      <alignment horizontal="centerContinuous" vertical="center" shrinkToFit="1"/>
    </xf>
    <xf numFmtId="182" fontId="23" fillId="0" borderId="18" xfId="0" applyNumberFormat="1" applyFont="1" applyFill="1" applyBorder="1" applyAlignment="1">
      <alignment horizontal="centerContinuous" vertical="center" shrinkToFit="1"/>
    </xf>
    <xf numFmtId="182" fontId="23" fillId="0" borderId="35" xfId="83" applyNumberFormat="1" applyFont="1" applyFill="1" applyBorder="1" applyAlignment="1">
      <alignment horizontal="center" vertical="center" shrinkToFit="1"/>
    </xf>
    <xf numFmtId="0" fontId="23" fillId="24" borderId="35" xfId="83" applyFont="1" applyFill="1" applyBorder="1" applyAlignment="1">
      <alignment horizontal="center" vertical="center" wrapText="1"/>
    </xf>
    <xf numFmtId="0" fontId="23" fillId="24" borderId="50" xfId="83" applyFont="1" applyFill="1" applyBorder="1" applyAlignment="1">
      <alignment horizontal="center" vertical="center" wrapText="1"/>
    </xf>
    <xf numFmtId="176" fontId="0" fillId="0" borderId="32" xfId="0" applyNumberFormat="1" applyFont="1" applyFill="1" applyBorder="1" applyAlignment="1">
      <alignment horizontal="center" vertical="center" shrinkToFit="1"/>
    </xf>
    <xf numFmtId="176" fontId="0" fillId="0" borderId="42" xfId="0" applyNumberFormat="1" applyFont="1" applyFill="1" applyBorder="1" applyAlignment="1">
      <alignment horizontal="center" vertical="center" shrinkToFit="1"/>
    </xf>
    <xf numFmtId="0" fontId="5" fillId="0" borderId="35" xfId="0" applyFont="1" applyBorder="1" applyAlignment="1">
      <alignment horizontal="center" vertical="center" shrinkToFit="1"/>
    </xf>
    <xf numFmtId="0" fontId="5" fillId="0" borderId="36" xfId="0" applyFont="1" applyBorder="1" applyAlignment="1">
      <alignment vertical="center" shrinkToFit="1"/>
    </xf>
    <xf numFmtId="176" fontId="5" fillId="0" borderId="31" xfId="0" applyNumberFormat="1" applyFont="1" applyBorder="1" applyAlignment="1">
      <alignment vertical="center" shrinkToFit="1"/>
    </xf>
    <xf numFmtId="176" fontId="5" fillId="0" borderId="32" xfId="0" applyNumberFormat="1" applyFont="1" applyBorder="1" applyAlignment="1">
      <alignment vertical="center" shrinkToFit="1"/>
    </xf>
    <xf numFmtId="176" fontId="5" fillId="0" borderId="42" xfId="0" applyNumberFormat="1" applyFont="1" applyBorder="1" applyAlignment="1">
      <alignment vertical="center" shrinkToFit="1"/>
    </xf>
    <xf numFmtId="0" fontId="5" fillId="0" borderId="37" xfId="0" applyFont="1" applyBorder="1" applyAlignment="1">
      <alignment vertical="center" shrinkToFit="1"/>
    </xf>
    <xf numFmtId="0" fontId="5" fillId="0" borderId="48" xfId="0" applyFont="1" applyBorder="1" applyAlignment="1">
      <alignment horizontal="center" vertical="center" shrinkToFit="1"/>
    </xf>
    <xf numFmtId="0" fontId="5" fillId="0" borderId="39" xfId="0" applyFont="1" applyBorder="1" applyAlignment="1">
      <alignment vertical="center" shrinkToFit="1"/>
    </xf>
    <xf numFmtId="176" fontId="5" fillId="0" borderId="51" xfId="0" applyNumberFormat="1" applyFont="1" applyBorder="1" applyAlignment="1">
      <alignment vertical="center" shrinkToFit="1"/>
    </xf>
    <xf numFmtId="176" fontId="5" fillId="0" borderId="46" xfId="0" applyNumberFormat="1" applyFont="1" applyBorder="1" applyAlignment="1">
      <alignment vertical="center" shrinkToFit="1"/>
    </xf>
    <xf numFmtId="176" fontId="5" fillId="0" borderId="52" xfId="0" applyNumberFormat="1" applyFont="1" applyBorder="1" applyAlignment="1">
      <alignment vertical="center" shrinkToFit="1"/>
    </xf>
    <xf numFmtId="0" fontId="5" fillId="0" borderId="38" xfId="0" applyFont="1" applyBorder="1" applyAlignment="1">
      <alignment vertical="center" shrinkToFit="1"/>
    </xf>
    <xf numFmtId="176" fontId="5" fillId="0" borderId="32" xfId="0" applyNumberFormat="1" applyFont="1" applyFill="1" applyBorder="1" applyAlignment="1">
      <alignment vertical="center" shrinkToFit="1"/>
    </xf>
    <xf numFmtId="14" fontId="0" fillId="0" borderId="31" xfId="0" applyNumberFormat="1" applyFont="1" applyBorder="1" applyAlignment="1">
      <alignment horizontal="centerContinuous" vertical="center"/>
    </xf>
    <xf numFmtId="14" fontId="0" fillId="0" borderId="32" xfId="0" applyNumberFormat="1" applyFont="1" applyBorder="1" applyAlignment="1">
      <alignment horizontal="centerContinuous" vertical="center" shrinkToFit="1"/>
    </xf>
    <xf numFmtId="14" fontId="0" fillId="0" borderId="32" xfId="0" applyNumberFormat="1" applyFont="1" applyBorder="1" applyAlignment="1">
      <alignment horizontal="centerContinuous" vertical="center"/>
    </xf>
    <xf numFmtId="14" fontId="0" fillId="0" borderId="42" xfId="0" applyNumberFormat="1" applyFont="1" applyBorder="1" applyAlignment="1">
      <alignment horizontal="centerContinuous" vertical="center"/>
    </xf>
    <xf numFmtId="0" fontId="5" fillId="0" borderId="17" xfId="0" applyFont="1" applyFill="1" applyBorder="1" applyAlignment="1">
      <alignment horizontal="left" vertical="center" shrinkToFit="1"/>
    </xf>
    <xf numFmtId="56" fontId="22" fillId="0" borderId="38" xfId="0" applyNumberFormat="1" applyFont="1" applyFill="1" applyBorder="1" applyAlignment="1">
      <alignment horizontal="centerContinuous" vertical="center" shrinkToFit="1"/>
    </xf>
    <xf numFmtId="56" fontId="5" fillId="0" borderId="0" xfId="0" applyNumberFormat="1" applyFont="1" applyFill="1" applyBorder="1" applyAlignment="1">
      <alignment horizontal="centerContinuous" vertical="center" shrinkToFit="1"/>
    </xf>
    <xf numFmtId="56" fontId="5" fillId="0" borderId="17" xfId="0" applyNumberFormat="1" applyFont="1" applyFill="1" applyBorder="1" applyAlignment="1">
      <alignment horizontal="centerContinuous" vertical="center" shrinkToFit="1"/>
    </xf>
    <xf numFmtId="0" fontId="22" fillId="0" borderId="33" xfId="0" applyFont="1" applyFill="1" applyBorder="1" applyAlignment="1">
      <alignment horizontal="center" vertical="center" shrinkToFit="1"/>
    </xf>
    <xf numFmtId="56" fontId="5" fillId="0" borderId="24" xfId="0" applyNumberFormat="1" applyFont="1" applyBorder="1" applyAlignment="1">
      <alignment horizontal="left" vertical="center" shrinkToFit="1"/>
    </xf>
    <xf numFmtId="0" fontId="5" fillId="0" borderId="10" xfId="0" applyFont="1" applyBorder="1" applyAlignment="1">
      <alignment horizontal="center" vertical="center" shrinkToFit="1"/>
    </xf>
    <xf numFmtId="0" fontId="22" fillId="0" borderId="0" xfId="0" applyFont="1" applyFill="1" applyBorder="1" applyAlignment="1">
      <alignment horizontal="centerContinuous" vertical="center" shrinkToFit="1"/>
    </xf>
    <xf numFmtId="0" fontId="5" fillId="0" borderId="38" xfId="0" applyFont="1" applyFill="1" applyBorder="1" applyAlignment="1">
      <alignment horizontal="centerContinuous" vertical="center" shrinkToFit="1"/>
    </xf>
    <xf numFmtId="0" fontId="5" fillId="0" borderId="24" xfId="0" applyFont="1" applyBorder="1" applyAlignment="1">
      <alignment horizontal="centerContinuous" vertical="center" shrinkToFit="1"/>
    </xf>
    <xf numFmtId="0" fontId="5" fillId="0" borderId="52" xfId="0" applyFont="1" applyBorder="1" applyAlignment="1">
      <alignment horizontal="centerContinuous" vertical="center" shrinkToFit="1"/>
    </xf>
    <xf numFmtId="56" fontId="5" fillId="0" borderId="38" xfId="0" applyNumberFormat="1" applyFont="1" applyFill="1" applyBorder="1" applyAlignment="1">
      <alignment horizontal="centerContinuous" vertical="center" shrinkToFit="1"/>
    </xf>
    <xf numFmtId="0" fontId="5" fillId="0" borderId="137" xfId="0" applyFont="1" applyBorder="1" applyAlignment="1">
      <alignment horizontal="center" vertical="center" shrinkToFit="1"/>
    </xf>
    <xf numFmtId="178" fontId="5" fillId="0" borderId="28" xfId="0" applyNumberFormat="1" applyFont="1" applyFill="1" applyBorder="1" applyAlignment="1">
      <alignment vertical="center" shrinkToFit="1"/>
    </xf>
    <xf numFmtId="178" fontId="5" fillId="0" borderId="29" xfId="0" applyNumberFormat="1" applyFont="1" applyFill="1" applyBorder="1" applyAlignment="1">
      <alignment vertical="center" shrinkToFit="1"/>
    </xf>
    <xf numFmtId="1" fontId="5" fillId="33" borderId="29" xfId="0" applyNumberFormat="1" applyFont="1" applyFill="1" applyBorder="1" applyAlignment="1">
      <alignment vertical="center" shrinkToFit="1"/>
    </xf>
    <xf numFmtId="0" fontId="5" fillId="0" borderId="33" xfId="0" applyFont="1" applyFill="1" applyBorder="1" applyAlignment="1">
      <alignment horizontal="center" vertical="center" shrinkToFit="1"/>
    </xf>
    <xf numFmtId="0" fontId="5" fillId="0" borderId="96" xfId="0" applyFont="1" applyBorder="1" applyAlignment="1">
      <alignment horizontal="centerContinuous" vertical="center" shrinkToFit="1"/>
    </xf>
    <xf numFmtId="0" fontId="5" fillId="0" borderId="60" xfId="0" applyFont="1" applyFill="1" applyBorder="1" applyAlignment="1">
      <alignment horizontal="left" vertical="center" shrinkToFit="1"/>
    </xf>
    <xf numFmtId="56" fontId="5" fillId="0" borderId="48" xfId="0" applyNumberFormat="1" applyFont="1" applyFill="1" applyBorder="1" applyAlignment="1">
      <alignment horizontal="centerContinuous" vertical="center" shrinkToFit="1"/>
    </xf>
    <xf numFmtId="0" fontId="5" fillId="0" borderId="10" xfId="0" applyFont="1" applyBorder="1" applyAlignment="1">
      <alignment horizontal="centerContinuous" vertical="center" shrinkToFit="1"/>
    </xf>
    <xf numFmtId="0" fontId="5" fillId="0" borderId="68" xfId="0" applyFont="1" applyFill="1" applyBorder="1" applyAlignment="1">
      <alignment horizontal="center" vertical="center" shrinkToFit="1"/>
    </xf>
    <xf numFmtId="0" fontId="5" fillId="0" borderId="82" xfId="0" applyFont="1" applyBorder="1" applyAlignment="1">
      <alignment horizontal="center" vertical="center" shrinkToFit="1"/>
    </xf>
    <xf numFmtId="56" fontId="5" fillId="0" borderId="60" xfId="0" applyNumberFormat="1" applyFont="1" applyFill="1" applyBorder="1" applyAlignment="1">
      <alignment horizontal="centerContinuous" vertical="center" shrinkToFit="1"/>
    </xf>
    <xf numFmtId="0" fontId="5" fillId="0" borderId="25" xfId="0" applyFont="1" applyBorder="1" applyAlignment="1">
      <alignment horizontal="centerContinuous" vertical="center" shrinkToFit="1"/>
    </xf>
    <xf numFmtId="0" fontId="22" fillId="0" borderId="62" xfId="0" applyFont="1" applyFill="1" applyBorder="1" applyAlignment="1">
      <alignment horizontal="center" vertical="center" shrinkToFit="1"/>
    </xf>
    <xf numFmtId="0" fontId="5" fillId="0" borderId="10" xfId="0" applyFont="1" applyBorder="1" applyAlignment="1">
      <alignment horizontal="right" vertical="center" shrinkToFit="1"/>
    </xf>
    <xf numFmtId="0" fontId="54" fillId="24" borderId="17" xfId="0" applyFont="1" applyFill="1" applyBorder="1" applyAlignment="1">
      <alignment vertical="top" wrapText="1" shrinkToFit="1"/>
    </xf>
    <xf numFmtId="0" fontId="54" fillId="24" borderId="0" xfId="0" applyFont="1" applyFill="1" applyBorder="1" applyAlignment="1">
      <alignment vertical="top" wrapText="1" shrinkToFit="1"/>
    </xf>
    <xf numFmtId="0" fontId="54" fillId="24" borderId="38" xfId="0" applyFont="1" applyFill="1" applyBorder="1" applyAlignment="1">
      <alignment vertical="top" wrapText="1" shrinkToFit="1"/>
    </xf>
    <xf numFmtId="0" fontId="54" fillId="24" borderId="0" xfId="0" applyFont="1" applyFill="1" applyBorder="1" applyAlignment="1">
      <alignment horizontal="centerContinuous" vertical="top" wrapText="1" shrinkToFit="1"/>
    </xf>
    <xf numFmtId="0" fontId="54" fillId="24" borderId="38" xfId="0" applyFont="1" applyFill="1" applyBorder="1" applyAlignment="1">
      <alignment horizontal="centerContinuous" vertical="top" wrapText="1" shrinkToFit="1"/>
    </xf>
    <xf numFmtId="0" fontId="54" fillId="24" borderId="17" xfId="0" applyFont="1" applyFill="1" applyBorder="1" applyAlignment="1">
      <alignment horizontal="centerContinuous" vertical="top" shrinkToFit="1"/>
    </xf>
    <xf numFmtId="178" fontId="5" fillId="33" borderId="29" xfId="0" applyNumberFormat="1" applyFont="1" applyFill="1" applyBorder="1" applyAlignment="1">
      <alignment vertical="center" shrinkToFit="1"/>
    </xf>
    <xf numFmtId="0" fontId="5" fillId="0" borderId="84" xfId="0" applyFont="1" applyFill="1" applyBorder="1" applyAlignment="1">
      <alignment horizontal="right" vertical="center" shrinkToFit="1"/>
    </xf>
    <xf numFmtId="178" fontId="5" fillId="0" borderId="25" xfId="0" applyNumberFormat="1" applyFont="1" applyFill="1" applyBorder="1" applyAlignment="1">
      <alignment vertical="center" shrinkToFit="1"/>
    </xf>
    <xf numFmtId="3" fontId="5" fillId="0" borderId="37" xfId="0" applyNumberFormat="1" applyFont="1" applyFill="1" applyBorder="1" applyAlignment="1">
      <alignment vertical="center" shrinkToFit="1"/>
    </xf>
    <xf numFmtId="178" fontId="5" fillId="0" borderId="84" xfId="0" applyNumberFormat="1" applyFont="1" applyFill="1" applyBorder="1" applyAlignment="1">
      <alignment vertical="center" shrinkToFit="1"/>
    </xf>
    <xf numFmtId="0" fontId="5" fillId="0" borderId="14" xfId="0" applyFont="1" applyFill="1" applyBorder="1" applyAlignment="1">
      <alignment horizontal="right" vertical="center" shrinkToFit="1"/>
    </xf>
    <xf numFmtId="0" fontId="5" fillId="0" borderId="82" xfId="0" applyFont="1" applyFill="1" applyBorder="1" applyAlignment="1">
      <alignment horizontal="right" vertical="center" shrinkToFit="1"/>
    </xf>
    <xf numFmtId="178" fontId="5" fillId="0" borderId="138" xfId="0" applyNumberFormat="1" applyFont="1" applyFill="1" applyBorder="1" applyAlignment="1">
      <alignment vertical="center" shrinkToFit="1"/>
    </xf>
    <xf numFmtId="0" fontId="5" fillId="0" borderId="10" xfId="0" applyFont="1" applyFill="1" applyBorder="1" applyAlignment="1">
      <alignment horizontal="right" vertical="center" shrinkToFit="1"/>
    </xf>
    <xf numFmtId="0" fontId="5" fillId="0" borderId="17" xfId="0" applyFont="1" applyBorder="1" applyAlignment="1">
      <alignment vertical="center" shrinkToFit="1"/>
    </xf>
    <xf numFmtId="178" fontId="5" fillId="0" borderId="82" xfId="0" applyNumberFormat="1" applyFont="1" applyFill="1" applyBorder="1" applyAlignment="1">
      <alignment vertical="center" shrinkToFit="1"/>
    </xf>
    <xf numFmtId="0" fontId="5" fillId="24" borderId="17" xfId="0" applyFont="1" applyFill="1" applyBorder="1" applyAlignment="1">
      <alignment vertical="top" shrinkToFit="1"/>
    </xf>
    <xf numFmtId="0" fontId="5" fillId="24" borderId="0" xfId="0" applyFont="1" applyFill="1" applyBorder="1" applyAlignment="1">
      <alignment vertical="top" shrinkToFit="1"/>
    </xf>
    <xf numFmtId="0" fontId="5" fillId="24" borderId="38" xfId="0" applyFont="1" applyFill="1" applyBorder="1" applyAlignment="1">
      <alignment vertical="top" shrinkToFit="1"/>
    </xf>
    <xf numFmtId="0" fontId="5" fillId="24" borderId="17" xfId="0" applyFont="1" applyFill="1" applyBorder="1" applyAlignment="1">
      <alignment horizontal="centerContinuous" vertical="top" shrinkToFit="1"/>
    </xf>
    <xf numFmtId="0" fontId="5" fillId="24" borderId="0" xfId="0" applyFont="1" applyFill="1" applyBorder="1" applyAlignment="1">
      <alignment horizontal="centerContinuous" vertical="top" shrinkToFit="1"/>
    </xf>
    <xf numFmtId="0" fontId="5" fillId="24" borderId="38" xfId="0" applyFont="1" applyFill="1" applyBorder="1" applyAlignment="1">
      <alignment horizontal="centerContinuous" vertical="top" shrinkToFit="1"/>
    </xf>
    <xf numFmtId="178" fontId="5" fillId="0" borderId="96" xfId="0" applyNumberFormat="1" applyFont="1" applyBorder="1" applyAlignment="1">
      <alignment horizontal="centerContinuous" vertical="center" shrinkToFit="1"/>
    </xf>
    <xf numFmtId="0" fontId="5" fillId="0" borderId="70" xfId="0" applyFont="1" applyFill="1" applyBorder="1" applyAlignment="1">
      <alignment vertical="center" shrinkToFit="1"/>
    </xf>
    <xf numFmtId="0" fontId="5" fillId="0" borderId="30" xfId="0" applyFont="1" applyFill="1" applyBorder="1" applyAlignment="1">
      <alignment vertical="center" shrinkToFit="1"/>
    </xf>
    <xf numFmtId="0" fontId="5" fillId="0" borderId="47" xfId="0" applyFont="1" applyFill="1" applyBorder="1" applyAlignment="1">
      <alignment vertical="center" shrinkToFit="1"/>
    </xf>
    <xf numFmtId="0" fontId="5" fillId="0" borderId="26" xfId="0" applyFont="1" applyFill="1" applyBorder="1" applyAlignment="1">
      <alignment horizontal="left" vertical="center" shrinkToFit="1"/>
    </xf>
    <xf numFmtId="56" fontId="5" fillId="0" borderId="25" xfId="0" applyNumberFormat="1" applyFont="1" applyBorder="1" applyAlignment="1">
      <alignment horizontal="left" vertical="center" shrinkToFit="1"/>
    </xf>
    <xf numFmtId="0" fontId="5" fillId="35" borderId="70" xfId="0" applyFont="1" applyFill="1" applyBorder="1" applyAlignment="1">
      <alignment horizontal="center" vertical="center" shrinkToFit="1"/>
    </xf>
    <xf numFmtId="0" fontId="5" fillId="32" borderId="86" xfId="0" applyFont="1" applyFill="1" applyBorder="1" applyAlignment="1">
      <alignment horizontal="center" vertical="center" shrinkToFit="1"/>
    </xf>
    <xf numFmtId="0" fontId="5" fillId="35" borderId="85" xfId="0" applyFont="1" applyFill="1" applyBorder="1" applyAlignment="1">
      <alignment horizontal="center" vertical="center" shrinkToFit="1"/>
    </xf>
    <xf numFmtId="0" fontId="22" fillId="27" borderId="0" xfId="0" applyFont="1" applyFill="1">
      <alignment vertical="center"/>
    </xf>
    <xf numFmtId="182" fontId="23" fillId="0" borderId="0" xfId="83" applyNumberFormat="1" applyFont="1" applyFill="1" applyAlignment="1">
      <alignment horizontal="centerContinuous" vertical="center"/>
    </xf>
    <xf numFmtId="182" fontId="36" fillId="0" borderId="0" xfId="83" applyNumberFormat="1" applyFont="1" applyFill="1" applyAlignment="1">
      <alignment horizontal="centerContinuous" vertical="center"/>
    </xf>
    <xf numFmtId="0" fontId="22" fillId="0" borderId="0" xfId="0" applyFont="1" applyAlignment="1">
      <alignment horizontal="centerContinuous" vertical="center"/>
    </xf>
    <xf numFmtId="177" fontId="5" fillId="0" borderId="32" xfId="0" applyNumberFormat="1" applyFont="1" applyBorder="1" applyAlignment="1">
      <alignment vertical="center" shrinkToFit="1"/>
    </xf>
    <xf numFmtId="177" fontId="5" fillId="0" borderId="41" xfId="0" applyNumberFormat="1" applyFont="1" applyBorder="1" applyAlignment="1">
      <alignment vertical="center" shrinkToFit="1"/>
    </xf>
    <xf numFmtId="177" fontId="5" fillId="0" borderId="66" xfId="0" applyNumberFormat="1" applyFont="1" applyBorder="1" applyAlignment="1">
      <alignment vertical="center" shrinkToFit="1"/>
    </xf>
    <xf numFmtId="1" fontId="5" fillId="0" borderId="41" xfId="0" applyNumberFormat="1" applyFont="1" applyBorder="1" applyAlignment="1">
      <alignment vertical="center" shrinkToFit="1"/>
    </xf>
    <xf numFmtId="3" fontId="5" fillId="0" borderId="11" xfId="0" applyNumberFormat="1" applyFont="1" applyBorder="1" applyAlignment="1">
      <alignment vertical="center" shrinkToFit="1"/>
    </xf>
    <xf numFmtId="0" fontId="5" fillId="0" borderId="67" xfId="0" applyFont="1" applyFill="1" applyBorder="1" applyAlignment="1">
      <alignment horizontal="left" vertical="center" shrinkToFit="1"/>
    </xf>
    <xf numFmtId="0" fontId="5" fillId="0" borderId="108" xfId="0" applyFont="1" applyFill="1" applyBorder="1" applyAlignment="1">
      <alignment horizontal="center" vertical="center" shrinkToFit="1"/>
    </xf>
    <xf numFmtId="0" fontId="5" fillId="0" borderId="60" xfId="0" applyFont="1" applyFill="1" applyBorder="1" applyAlignment="1">
      <alignment horizontal="center" vertical="center" shrinkToFit="1"/>
    </xf>
    <xf numFmtId="56" fontId="22" fillId="0" borderId="48" xfId="0" applyNumberFormat="1" applyFont="1" applyFill="1" applyBorder="1" applyAlignment="1">
      <alignment horizontal="centerContinuous" vertical="center" shrinkToFit="1"/>
    </xf>
    <xf numFmtId="0" fontId="5" fillId="0" borderId="143" xfId="0" applyFont="1" applyBorder="1" applyAlignment="1">
      <alignment vertical="center" shrinkToFit="1"/>
    </xf>
    <xf numFmtId="38" fontId="5" fillId="0" borderId="145" xfId="50" applyFont="1" applyBorder="1">
      <alignment vertical="center"/>
    </xf>
    <xf numFmtId="176" fontId="5" fillId="0" borderId="66" xfId="0" applyNumberFormat="1" applyFont="1" applyBorder="1" applyAlignment="1">
      <alignment vertical="center" shrinkToFit="1"/>
    </xf>
    <xf numFmtId="176" fontId="5" fillId="0" borderId="41" xfId="0" applyNumberFormat="1" applyFont="1" applyBorder="1" applyAlignment="1">
      <alignment vertical="center" shrinkToFit="1"/>
    </xf>
    <xf numFmtId="176" fontId="5" fillId="0" borderId="66" xfId="0" applyNumberFormat="1" applyFont="1" applyFill="1" applyBorder="1" applyAlignment="1">
      <alignment vertical="center" shrinkToFit="1"/>
    </xf>
    <xf numFmtId="176" fontId="5" fillId="0" borderId="31" xfId="0" applyNumberFormat="1" applyFont="1" applyFill="1" applyBorder="1" applyAlignment="1">
      <alignment vertical="center" shrinkToFit="1"/>
    </xf>
    <xf numFmtId="176" fontId="5" fillId="0" borderId="42" xfId="0" applyNumberFormat="1" applyFont="1" applyFill="1" applyBorder="1" applyAlignment="1">
      <alignment vertical="center" shrinkToFit="1"/>
    </xf>
    <xf numFmtId="176" fontId="5" fillId="0" borderId="37" xfId="0" applyNumberFormat="1" applyFont="1" applyFill="1" applyBorder="1" applyAlignment="1">
      <alignment vertical="center" shrinkToFit="1"/>
    </xf>
    <xf numFmtId="14" fontId="5" fillId="0" borderId="31" xfId="0" applyNumberFormat="1" applyFont="1" applyBorder="1" applyAlignment="1">
      <alignment horizontal="centerContinuous" vertical="center"/>
    </xf>
    <xf numFmtId="14" fontId="5" fillId="0" borderId="32" xfId="0" applyNumberFormat="1" applyFont="1" applyBorder="1" applyAlignment="1">
      <alignment horizontal="centerContinuous" vertical="center" shrinkToFit="1"/>
    </xf>
    <xf numFmtId="0" fontId="5" fillId="0" borderId="49" xfId="0" applyFont="1" applyBorder="1" applyAlignment="1">
      <alignment vertical="center" shrinkToFit="1"/>
    </xf>
    <xf numFmtId="176" fontId="5" fillId="0" borderId="46" xfId="0" applyNumberFormat="1" applyFont="1" applyFill="1" applyBorder="1" applyAlignment="1">
      <alignment vertical="center" shrinkToFit="1"/>
    </xf>
    <xf numFmtId="176" fontId="5" fillId="0" borderId="80" xfId="0" applyNumberFormat="1" applyFont="1" applyBorder="1" applyAlignment="1">
      <alignment vertical="center" shrinkToFit="1"/>
    </xf>
    <xf numFmtId="176" fontId="5" fillId="0" borderId="138" xfId="0" applyNumberFormat="1" applyFont="1" applyFill="1" applyBorder="1" applyAlignment="1">
      <alignment vertical="center" shrinkToFit="1"/>
    </xf>
    <xf numFmtId="14" fontId="5" fillId="0" borderId="42" xfId="0" applyNumberFormat="1" applyFont="1" applyBorder="1" applyAlignment="1">
      <alignment horizontal="centerContinuous" vertical="center"/>
    </xf>
    <xf numFmtId="14" fontId="0" fillId="0" borderId="52" xfId="0" applyNumberFormat="1" applyFont="1" applyBorder="1" applyAlignment="1">
      <alignment horizontal="centerContinuous" vertical="center"/>
    </xf>
    <xf numFmtId="0" fontId="5" fillId="0" borderId="95" xfId="0" applyFont="1" applyBorder="1" applyAlignment="1">
      <alignment vertical="center" shrinkToFit="1"/>
    </xf>
    <xf numFmtId="0" fontId="5" fillId="0" borderId="12" xfId="0" applyFont="1" applyFill="1" applyBorder="1" applyAlignment="1">
      <alignment horizontal="left" vertical="center" shrinkToFit="1"/>
    </xf>
    <xf numFmtId="0" fontId="5" fillId="0" borderId="22" xfId="0" applyFont="1" applyFill="1" applyBorder="1" applyAlignment="1">
      <alignment horizontal="center" vertical="center" shrinkToFit="1"/>
    </xf>
    <xf numFmtId="56" fontId="5" fillId="0" borderId="68" xfId="0" applyNumberFormat="1" applyFont="1" applyFill="1" applyBorder="1" applyAlignment="1">
      <alignment horizontal="centerContinuous" vertical="center" shrinkToFit="1"/>
    </xf>
    <xf numFmtId="56" fontId="5" fillId="0" borderId="51" xfId="0" applyNumberFormat="1" applyFont="1" applyFill="1" applyBorder="1" applyAlignment="1">
      <alignment horizontal="centerContinuous" vertical="center" shrinkToFit="1"/>
    </xf>
    <xf numFmtId="192" fontId="3" fillId="0" borderId="31" xfId="136" applyNumberFormat="1" applyFont="1" applyBorder="1" applyAlignment="1" applyProtection="1">
      <alignment horizontal="center" vertical="center"/>
      <protection locked="0"/>
    </xf>
    <xf numFmtId="192" fontId="3" fillId="0" borderId="32" xfId="136" applyNumberFormat="1" applyFont="1" applyBorder="1" applyAlignment="1" applyProtection="1">
      <alignment horizontal="center" vertical="center"/>
      <protection locked="0"/>
    </xf>
    <xf numFmtId="192" fontId="3" fillId="0" borderId="41" xfId="136" applyNumberFormat="1" applyFont="1" applyBorder="1" applyAlignment="1" applyProtection="1">
      <alignment horizontal="center" vertical="center"/>
      <protection locked="0"/>
    </xf>
    <xf numFmtId="192" fontId="3" fillId="0" borderId="34" xfId="177" applyNumberFormat="1" applyFont="1" applyBorder="1" applyAlignment="1" applyProtection="1">
      <alignment horizontal="center" vertical="center"/>
      <protection locked="0"/>
    </xf>
    <xf numFmtId="192" fontId="3" fillId="0" borderId="31" xfId="151" applyNumberFormat="1" applyFont="1" applyBorder="1" applyAlignment="1" applyProtection="1">
      <alignment horizontal="center" vertical="center"/>
      <protection locked="0"/>
    </xf>
    <xf numFmtId="192" fontId="3" fillId="0" borderId="32" xfId="151" applyNumberFormat="1" applyFont="1" applyBorder="1" applyAlignment="1" applyProtection="1">
      <alignment horizontal="center" vertical="center"/>
      <protection locked="0"/>
    </xf>
    <xf numFmtId="192" fontId="3" fillId="0" borderId="42" xfId="151" applyNumberFormat="1" applyFont="1" applyBorder="1" applyAlignment="1" applyProtection="1">
      <alignment horizontal="center" vertical="center"/>
      <protection locked="0"/>
    </xf>
    <xf numFmtId="192" fontId="3" fillId="0" borderId="32" xfId="177" applyNumberFormat="1" applyFont="1" applyBorder="1" applyAlignment="1" applyProtection="1">
      <alignment horizontal="center" vertical="center"/>
      <protection locked="0"/>
    </xf>
    <xf numFmtId="192" fontId="3" fillId="0" borderId="41" xfId="177" applyNumberFormat="1" applyFont="1" applyBorder="1" applyAlignment="1" applyProtection="1">
      <alignment horizontal="center" vertical="center"/>
      <protection locked="0"/>
    </xf>
    <xf numFmtId="192" fontId="3" fillId="0" borderId="31" xfId="154" applyNumberFormat="1" applyFont="1" applyBorder="1" applyAlignment="1" applyProtection="1">
      <alignment horizontal="center" vertical="center"/>
      <protection locked="0"/>
    </xf>
    <xf numFmtId="192" fontId="0" fillId="0" borderId="42" xfId="154" applyNumberFormat="1" applyFont="1" applyBorder="1" applyAlignment="1" applyProtection="1">
      <alignment horizontal="center" vertical="center"/>
      <protection locked="0"/>
    </xf>
    <xf numFmtId="192" fontId="0" fillId="0" borderId="31" xfId="154" applyNumberFormat="1" applyFont="1" applyBorder="1" applyAlignment="1" applyProtection="1">
      <alignment horizontal="center" vertical="center"/>
      <protection locked="0"/>
    </xf>
    <xf numFmtId="192" fontId="3" fillId="0" borderId="42" xfId="154" applyNumberFormat="1" applyFont="1" applyBorder="1" applyAlignment="1" applyProtection="1">
      <alignment horizontal="center" vertical="center"/>
      <protection locked="0"/>
    </xf>
    <xf numFmtId="192" fontId="3" fillId="0" borderId="66" xfId="177" applyNumberFormat="1" applyFont="1" applyBorder="1" applyAlignment="1" applyProtection="1">
      <alignment horizontal="center" vertical="center"/>
      <protection locked="0"/>
    </xf>
    <xf numFmtId="192" fontId="3" fillId="0" borderId="42" xfId="177" applyNumberFormat="1" applyFont="1" applyBorder="1" applyAlignment="1" applyProtection="1">
      <alignment horizontal="center" vertical="center"/>
      <protection locked="0"/>
    </xf>
    <xf numFmtId="192" fontId="3" fillId="0" borderId="41" xfId="151" applyNumberFormat="1" applyFont="1" applyBorder="1" applyAlignment="1" applyProtection="1">
      <alignment horizontal="center" vertical="center"/>
      <protection locked="0"/>
    </xf>
    <xf numFmtId="1" fontId="5" fillId="0" borderId="66" xfId="0" applyNumberFormat="1" applyFont="1" applyBorder="1" applyAlignment="1">
      <alignment vertical="center" shrinkToFit="1"/>
    </xf>
    <xf numFmtId="176" fontId="5" fillId="0" borderId="26" xfId="0" applyNumberFormat="1" applyFont="1" applyFill="1" applyBorder="1" applyAlignment="1">
      <alignment vertical="center" shrinkToFit="1"/>
    </xf>
    <xf numFmtId="176" fontId="5" fillId="0" borderId="22" xfId="0" applyNumberFormat="1" applyFont="1" applyBorder="1" applyAlignment="1">
      <alignment vertical="center" shrinkToFit="1"/>
    </xf>
    <xf numFmtId="0" fontId="5" fillId="0" borderId="152" xfId="0" applyFont="1" applyBorder="1" applyAlignment="1">
      <alignment horizontal="center" vertical="center" shrinkToFit="1"/>
    </xf>
    <xf numFmtId="0" fontId="5" fillId="0" borderId="145" xfId="0" applyFont="1" applyBorder="1" applyAlignment="1">
      <alignment horizontal="center" vertical="center" shrinkToFit="1"/>
    </xf>
    <xf numFmtId="0" fontId="5" fillId="0" borderId="152" xfId="0" applyFont="1" applyBorder="1" applyAlignment="1">
      <alignment vertical="center" shrinkToFit="1"/>
    </xf>
    <xf numFmtId="0" fontId="5" fillId="0" borderId="124" xfId="0" applyFont="1" applyBorder="1" applyAlignment="1">
      <alignment vertical="center" shrinkToFit="1"/>
    </xf>
    <xf numFmtId="0" fontId="5" fillId="0" borderId="144" xfId="0" applyFont="1" applyBorder="1" applyAlignment="1">
      <alignment vertical="center" wrapText="1" shrinkToFit="1"/>
    </xf>
    <xf numFmtId="0" fontId="5" fillId="0" borderId="144" xfId="0" applyFont="1" applyBorder="1" applyAlignment="1">
      <alignment vertical="center" shrinkToFit="1"/>
    </xf>
    <xf numFmtId="0" fontId="5" fillId="0" borderId="37" xfId="0" applyFont="1" applyFill="1" applyBorder="1" applyAlignment="1">
      <alignment vertical="center" shrinkToFit="1"/>
    </xf>
    <xf numFmtId="0" fontId="5" fillId="0" borderId="37" xfId="0" applyFont="1" applyFill="1" applyBorder="1" applyAlignment="1">
      <alignment horizontal="center" vertical="center" shrinkToFit="1"/>
    </xf>
    <xf numFmtId="183" fontId="5" fillId="0" borderId="37" xfId="0" applyNumberFormat="1" applyFont="1" applyFill="1" applyBorder="1" applyAlignment="1">
      <alignment vertical="center" shrinkToFit="1"/>
    </xf>
    <xf numFmtId="178" fontId="3" fillId="0" borderId="71" xfId="151" applyNumberFormat="1" applyFont="1" applyBorder="1" applyAlignment="1" applyProtection="1">
      <alignment horizontal="center" vertical="center"/>
      <protection locked="0"/>
    </xf>
    <xf numFmtId="38" fontId="5" fillId="0" borderId="133" xfId="50" applyFont="1" applyBorder="1">
      <alignment vertical="center"/>
    </xf>
    <xf numFmtId="176" fontId="0" fillId="0" borderId="41" xfId="0" applyNumberFormat="1" applyFont="1" applyFill="1" applyBorder="1" applyAlignment="1">
      <alignment horizontal="center" vertical="center" shrinkToFit="1"/>
    </xf>
    <xf numFmtId="38" fontId="5" fillId="0" borderId="162" xfId="50" applyFont="1" applyBorder="1">
      <alignment vertical="center"/>
    </xf>
    <xf numFmtId="38" fontId="5" fillId="0" borderId="163" xfId="50" applyFont="1" applyBorder="1">
      <alignment vertical="center"/>
    </xf>
    <xf numFmtId="196" fontId="5" fillId="33" borderId="23" xfId="0" applyNumberFormat="1" applyFont="1" applyFill="1" applyBorder="1" applyAlignment="1">
      <alignment vertical="center" shrinkToFit="1"/>
    </xf>
    <xf numFmtId="0" fontId="5" fillId="0" borderId="12" xfId="0" applyFont="1" applyFill="1" applyBorder="1" applyAlignment="1">
      <alignment horizontal="center" vertical="center" shrinkToFit="1"/>
    </xf>
    <xf numFmtId="0" fontId="22" fillId="0" borderId="22" xfId="0" applyFont="1" applyFill="1" applyBorder="1" applyAlignment="1">
      <alignment horizontal="center" vertical="center" shrinkToFit="1"/>
    </xf>
    <xf numFmtId="0" fontId="22" fillId="0" borderId="68" xfId="0" applyFont="1" applyFill="1" applyBorder="1" applyAlignment="1">
      <alignment horizontal="centerContinuous" vertical="center" shrinkToFit="1"/>
    </xf>
    <xf numFmtId="0" fontId="5" fillId="0" borderId="51" xfId="0" applyFont="1" applyFill="1" applyBorder="1" applyAlignment="1">
      <alignment horizontal="centerContinuous" vertical="center" shrinkToFit="1"/>
    </xf>
    <xf numFmtId="176" fontId="0" fillId="0" borderId="35" xfId="0" applyNumberFormat="1" applyFont="1" applyFill="1" applyBorder="1" applyAlignment="1">
      <alignment horizontal="center" vertical="center" shrinkToFit="1"/>
    </xf>
    <xf numFmtId="176" fontId="5" fillId="0" borderId="31" xfId="0" applyNumberFormat="1" applyFont="1" applyBorder="1" applyAlignment="1">
      <alignment horizontal="center" vertical="center" shrinkToFit="1"/>
    </xf>
    <xf numFmtId="176" fontId="5" fillId="0" borderId="32" xfId="0" applyNumberFormat="1" applyFont="1" applyBorder="1" applyAlignment="1">
      <alignment horizontal="center" vertical="center" shrinkToFit="1"/>
    </xf>
    <xf numFmtId="176" fontId="5" fillId="0" borderId="42" xfId="0" applyNumberFormat="1" applyFont="1" applyBorder="1" applyAlignment="1">
      <alignment horizontal="center" vertical="center" shrinkToFit="1"/>
    </xf>
    <xf numFmtId="197" fontId="5" fillId="33" borderId="14" xfId="0" applyNumberFormat="1" applyFont="1" applyFill="1" applyBorder="1" applyAlignment="1">
      <alignment horizontal="right" vertical="center" shrinkToFit="1"/>
    </xf>
    <xf numFmtId="0" fontId="5" fillId="26" borderId="36" xfId="0" applyFont="1" applyFill="1" applyBorder="1" applyAlignment="1">
      <alignment vertical="center" shrinkToFit="1"/>
    </xf>
    <xf numFmtId="0" fontId="5" fillId="26" borderId="36" xfId="0" applyFont="1" applyFill="1" applyBorder="1" applyAlignment="1">
      <alignment horizontal="center" vertical="center" shrinkToFit="1"/>
    </xf>
    <xf numFmtId="0" fontId="5" fillId="26" borderId="25" xfId="0" applyFont="1" applyFill="1" applyBorder="1" applyAlignment="1">
      <alignment horizontal="center" vertical="center" shrinkToFit="1"/>
    </xf>
    <xf numFmtId="0" fontId="5" fillId="26" borderId="10" xfId="0" applyFont="1" applyFill="1" applyBorder="1" applyAlignment="1">
      <alignment horizontal="center" vertical="center" shrinkToFit="1"/>
    </xf>
    <xf numFmtId="0" fontId="5" fillId="26" borderId="82" xfId="0" applyFont="1" applyFill="1" applyBorder="1" applyAlignment="1">
      <alignment horizontal="center" vertical="center" shrinkToFit="1"/>
    </xf>
    <xf numFmtId="0" fontId="5" fillId="26" borderId="42" xfId="0" applyFont="1" applyFill="1" applyBorder="1" applyAlignment="1">
      <alignment horizontal="center" vertical="center" shrinkToFit="1"/>
    </xf>
    <xf numFmtId="0" fontId="5" fillId="32" borderId="42" xfId="0" applyFont="1" applyFill="1" applyBorder="1" applyAlignment="1">
      <alignment horizontal="center" vertical="center" shrinkToFit="1"/>
    </xf>
    <xf numFmtId="0" fontId="5" fillId="0" borderId="35"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60" xfId="0" applyFont="1" applyBorder="1" applyAlignment="1">
      <alignment horizontal="center" vertical="center" shrinkToFit="1"/>
    </xf>
    <xf numFmtId="0" fontId="5" fillId="0" borderId="40" xfId="0" applyFont="1" applyBorder="1" applyAlignment="1">
      <alignment horizontal="center" vertical="center" shrinkToFit="1"/>
    </xf>
    <xf numFmtId="0" fontId="5" fillId="0" borderId="17" xfId="0" applyFont="1" applyBorder="1" applyAlignment="1">
      <alignment horizontal="center" vertical="center" shrinkToFit="1"/>
    </xf>
    <xf numFmtId="176" fontId="23" fillId="0" borderId="31" xfId="0" applyNumberFormat="1" applyFont="1" applyFill="1" applyBorder="1" applyAlignment="1">
      <alignment horizontal="center" vertical="center" shrinkToFit="1"/>
    </xf>
    <xf numFmtId="176" fontId="23" fillId="0" borderId="32" xfId="0" applyNumberFormat="1" applyFont="1" applyFill="1" applyBorder="1" applyAlignment="1">
      <alignment horizontal="center" vertical="center" shrinkToFit="1"/>
    </xf>
    <xf numFmtId="176" fontId="23" fillId="0" borderId="42" xfId="0" applyNumberFormat="1" applyFont="1" applyFill="1" applyBorder="1" applyAlignment="1">
      <alignment horizontal="center" vertical="center" shrinkToFit="1"/>
    </xf>
    <xf numFmtId="178" fontId="5" fillId="0" borderId="24" xfId="0" applyNumberFormat="1" applyFont="1" applyBorder="1" applyAlignment="1">
      <alignment horizontal="centerContinuous" vertical="center" shrinkToFit="1"/>
    </xf>
    <xf numFmtId="0" fontId="0" fillId="0" borderId="34" xfId="0" applyBorder="1" applyAlignment="1">
      <alignment horizontal="center" vertical="center"/>
    </xf>
    <xf numFmtId="178" fontId="3" fillId="0" borderId="31" xfId="177" applyNumberFormat="1" applyFont="1" applyBorder="1" applyAlignment="1" applyProtection="1">
      <alignment horizontal="center" vertical="center"/>
      <protection locked="0"/>
    </xf>
    <xf numFmtId="192" fontId="3" fillId="0" borderId="31" xfId="177" applyNumberFormat="1" applyFont="1" applyBorder="1" applyAlignment="1" applyProtection="1">
      <alignment horizontal="center" vertical="center"/>
      <protection locked="0"/>
    </xf>
    <xf numFmtId="178" fontId="3" fillId="0" borderId="71" xfId="177" applyNumberFormat="1" applyFont="1" applyBorder="1" applyAlignment="1" applyProtection="1">
      <alignment horizontal="center" vertical="center"/>
      <protection locked="0"/>
    </xf>
    <xf numFmtId="178" fontId="3" fillId="0" borderId="51" xfId="177" applyNumberFormat="1" applyFont="1" applyBorder="1" applyAlignment="1" applyProtection="1">
      <alignment horizontal="center" vertical="center"/>
      <protection locked="0"/>
    </xf>
    <xf numFmtId="187" fontId="5" fillId="0" borderId="23" xfId="0" applyNumberFormat="1" applyFont="1" applyFill="1" applyBorder="1" applyAlignment="1">
      <alignment vertical="center" shrinkToFit="1"/>
    </xf>
    <xf numFmtId="187" fontId="5" fillId="0" borderId="14" xfId="0" applyNumberFormat="1" applyFont="1" applyFill="1" applyBorder="1" applyAlignment="1">
      <alignment vertical="center" shrinkToFit="1"/>
    </xf>
    <xf numFmtId="0" fontId="3" fillId="0" borderId="18" xfId="179" applyFont="1" applyBorder="1" applyAlignment="1">
      <alignment vertical="center"/>
    </xf>
    <xf numFmtId="182" fontId="3" fillId="0" borderId="44" xfId="0" applyNumberFormat="1" applyFont="1" applyBorder="1" applyAlignment="1">
      <alignment horizontal="center" vertical="center"/>
    </xf>
    <xf numFmtId="56" fontId="3" fillId="0" borderId="18" xfId="83" applyNumberFormat="1" applyFont="1" applyFill="1" applyBorder="1" applyAlignment="1">
      <alignment horizontal="center" vertical="center"/>
    </xf>
    <xf numFmtId="56" fontId="3" fillId="0" borderId="34" xfId="83" applyNumberFormat="1" applyFont="1" applyFill="1" applyBorder="1" applyAlignment="1">
      <alignment horizontal="center" vertical="center"/>
    </xf>
    <xf numFmtId="0" fontId="3" fillId="0" borderId="45" xfId="179" applyFont="1" applyBorder="1" applyAlignment="1">
      <alignment horizontal="center" vertical="center"/>
    </xf>
    <xf numFmtId="180" fontId="3" fillId="0" borderId="18" xfId="179" applyNumberFormat="1" applyFont="1" applyBorder="1" applyAlignment="1" applyProtection="1">
      <alignment horizontal="center" vertical="center"/>
      <protection locked="0"/>
    </xf>
    <xf numFmtId="180" fontId="3" fillId="0" borderId="34" xfId="179" applyNumberFormat="1" applyFont="1" applyBorder="1" applyAlignment="1" applyProtection="1">
      <alignment horizontal="center" vertical="center"/>
      <protection locked="0"/>
    </xf>
    <xf numFmtId="0" fontId="3" fillId="0" borderId="45" xfId="179" applyFont="1" applyBorder="1" applyAlignment="1">
      <alignment horizontal="right" vertical="center"/>
    </xf>
    <xf numFmtId="198" fontId="3" fillId="0" borderId="18" xfId="179" applyNumberFormat="1" applyFont="1" applyBorder="1" applyAlignment="1" applyProtection="1">
      <alignment horizontal="center" vertical="center"/>
      <protection locked="0"/>
    </xf>
    <xf numFmtId="198" fontId="3" fillId="0" borderId="34" xfId="179" applyNumberFormat="1" applyFont="1" applyBorder="1" applyAlignment="1" applyProtection="1">
      <alignment horizontal="center" vertical="center"/>
      <protection locked="0"/>
    </xf>
    <xf numFmtId="0" fontId="3" fillId="0" borderId="18" xfId="179" applyNumberFormat="1" applyFont="1" applyBorder="1" applyAlignment="1" applyProtection="1">
      <alignment horizontal="center" vertical="center"/>
      <protection locked="0"/>
    </xf>
    <xf numFmtId="0" fontId="3" fillId="0" borderId="34" xfId="179" applyNumberFormat="1" applyFont="1" applyBorder="1" applyAlignment="1" applyProtection="1">
      <alignment horizontal="center" vertical="center"/>
      <protection locked="0"/>
    </xf>
    <xf numFmtId="199" fontId="3" fillId="0" borderId="18" xfId="179" applyNumberFormat="1" applyFont="1" applyBorder="1" applyAlignment="1" applyProtection="1">
      <alignment horizontal="center" vertical="center"/>
      <protection locked="0"/>
    </xf>
    <xf numFmtId="199" fontId="3" fillId="0" borderId="34" xfId="179" applyNumberFormat="1" applyFont="1" applyBorder="1" applyAlignment="1" applyProtection="1">
      <alignment horizontal="center" vertical="center"/>
      <protection locked="0"/>
    </xf>
    <xf numFmtId="200" fontId="3" fillId="0" borderId="18" xfId="179" applyNumberFormat="1" applyFont="1" applyBorder="1" applyAlignment="1" applyProtection="1">
      <alignment horizontal="center" vertical="center"/>
      <protection locked="0"/>
    </xf>
    <xf numFmtId="200" fontId="3" fillId="0" borderId="34" xfId="179" applyNumberFormat="1" applyFont="1" applyBorder="1" applyAlignment="1" applyProtection="1">
      <alignment horizontal="center" vertical="center"/>
      <protection locked="0"/>
    </xf>
    <xf numFmtId="201" fontId="3" fillId="0" borderId="34" xfId="179" applyNumberFormat="1" applyFont="1" applyBorder="1" applyAlignment="1" applyProtection="1">
      <alignment horizontal="center" vertical="center"/>
      <protection locked="0"/>
    </xf>
    <xf numFmtId="2" fontId="3" fillId="0" borderId="18" xfId="179" applyNumberFormat="1" applyFont="1" applyBorder="1" applyAlignment="1" applyProtection="1">
      <alignment horizontal="center" vertical="center"/>
      <protection locked="0"/>
    </xf>
    <xf numFmtId="178" fontId="3" fillId="0" borderId="34" xfId="179" applyNumberFormat="1" applyFont="1" applyBorder="1" applyAlignment="1" applyProtection="1">
      <alignment horizontal="center" vertical="center"/>
      <protection locked="0"/>
    </xf>
    <xf numFmtId="190" fontId="3" fillId="0" borderId="18" xfId="179" applyNumberFormat="1" applyFont="1" applyBorder="1" applyAlignment="1" applyProtection="1">
      <alignment horizontal="center" vertical="center"/>
      <protection locked="0"/>
    </xf>
    <xf numFmtId="190" fontId="3" fillId="0" borderId="34" xfId="179" applyNumberFormat="1" applyFont="1" applyBorder="1" applyAlignment="1" applyProtection="1">
      <alignment horizontal="center" vertical="center"/>
      <protection locked="0"/>
    </xf>
    <xf numFmtId="2" fontId="3" fillId="0" borderId="34" xfId="179" applyNumberFormat="1" applyFont="1" applyBorder="1" applyAlignment="1" applyProtection="1">
      <alignment horizontal="center" vertical="center"/>
      <protection locked="0"/>
    </xf>
    <xf numFmtId="197" fontId="3" fillId="0" borderId="18" xfId="179" applyNumberFormat="1" applyFont="1" applyBorder="1" applyAlignment="1" applyProtection="1">
      <alignment horizontal="center" vertical="center"/>
      <protection locked="0"/>
    </xf>
    <xf numFmtId="197" fontId="3" fillId="0" borderId="34" xfId="179" applyNumberFormat="1" applyFont="1" applyBorder="1" applyAlignment="1" applyProtection="1">
      <alignment horizontal="center" vertical="center"/>
      <protection locked="0"/>
    </xf>
    <xf numFmtId="0" fontId="0" fillId="0" borderId="18" xfId="179" applyNumberFormat="1" applyFont="1" applyBorder="1" applyAlignment="1" applyProtection="1">
      <alignment horizontal="center" vertical="center"/>
      <protection locked="0"/>
    </xf>
    <xf numFmtId="0" fontId="0" fillId="0" borderId="34" xfId="179" applyFont="1" applyBorder="1" applyAlignment="1" applyProtection="1">
      <alignment horizontal="center" vertical="center"/>
      <protection locked="0"/>
    </xf>
    <xf numFmtId="0" fontId="0" fillId="0" borderId="34" xfId="179" applyNumberFormat="1" applyFont="1" applyBorder="1" applyAlignment="1" applyProtection="1">
      <alignment horizontal="center" vertical="center"/>
      <protection locked="0"/>
    </xf>
    <xf numFmtId="0" fontId="0" fillId="0" borderId="45" xfId="179" applyFont="1" applyBorder="1" applyAlignment="1">
      <alignment horizontal="right" vertical="center"/>
    </xf>
    <xf numFmtId="0" fontId="0" fillId="25" borderId="37" xfId="83" applyFont="1" applyFill="1" applyBorder="1" applyAlignment="1">
      <alignment horizontal="center" vertical="center"/>
    </xf>
    <xf numFmtId="192" fontId="0" fillId="0" borderId="18" xfId="179" applyNumberFormat="1" applyFont="1" applyBorder="1" applyAlignment="1" applyProtection="1">
      <alignment horizontal="center" vertical="center"/>
      <protection locked="0"/>
    </xf>
    <xf numFmtId="192" fontId="3" fillId="0" borderId="34" xfId="179" applyNumberFormat="1" applyFont="1" applyBorder="1" applyAlignment="1" applyProtection="1">
      <alignment horizontal="center" vertical="center"/>
      <protection locked="0"/>
    </xf>
    <xf numFmtId="189" fontId="3" fillId="0" borderId="18" xfId="179" applyNumberFormat="1" applyFont="1" applyBorder="1" applyAlignment="1" applyProtection="1">
      <alignment horizontal="center" vertical="center"/>
      <protection locked="0"/>
    </xf>
    <xf numFmtId="189" fontId="3" fillId="0" borderId="34" xfId="179" applyNumberFormat="1" applyFont="1" applyBorder="1" applyAlignment="1" applyProtection="1">
      <alignment horizontal="center" vertical="center"/>
      <protection locked="0"/>
    </xf>
    <xf numFmtId="192" fontId="3" fillId="0" borderId="18" xfId="179" applyNumberFormat="1" applyFont="1" applyBorder="1" applyAlignment="1" applyProtection="1">
      <alignment horizontal="center" vertical="center"/>
      <protection locked="0"/>
    </xf>
    <xf numFmtId="176" fontId="23" fillId="0" borderId="41" xfId="0" applyNumberFormat="1" applyFont="1" applyFill="1" applyBorder="1" applyAlignment="1">
      <alignment horizontal="center" vertical="center" shrinkToFit="1"/>
    </xf>
    <xf numFmtId="178" fontId="25" fillId="27" borderId="42" xfId="102" applyNumberFormat="1" applyFont="1" applyFill="1" applyBorder="1" applyAlignment="1">
      <alignment horizontal="center" vertical="center"/>
    </xf>
    <xf numFmtId="200" fontId="5" fillId="33" borderId="23" xfId="0" applyNumberFormat="1" applyFont="1" applyFill="1" applyBorder="1" applyAlignment="1">
      <alignment vertical="center" shrinkToFit="1"/>
    </xf>
    <xf numFmtId="200" fontId="5" fillId="33" borderId="14" xfId="0" applyNumberFormat="1" applyFont="1" applyFill="1" applyBorder="1" applyAlignment="1">
      <alignment vertical="center" shrinkToFit="1"/>
    </xf>
    <xf numFmtId="178" fontId="5" fillId="0" borderId="52" xfId="0" applyNumberFormat="1" applyFont="1" applyBorder="1" applyAlignment="1">
      <alignment horizontal="centerContinuous" vertical="center" shrinkToFit="1"/>
    </xf>
    <xf numFmtId="56" fontId="5" fillId="0" borderId="12" xfId="0" applyNumberFormat="1" applyFont="1" applyFill="1" applyBorder="1" applyAlignment="1">
      <alignment horizontal="centerContinuous" vertical="center" shrinkToFit="1"/>
    </xf>
    <xf numFmtId="0" fontId="5" fillId="0" borderId="31" xfId="0" applyFont="1" applyFill="1" applyBorder="1" applyAlignment="1">
      <alignment horizontal="center" vertical="center" shrinkToFit="1"/>
    </xf>
    <xf numFmtId="193" fontId="5" fillId="0" borderId="31" xfId="0" applyNumberFormat="1" applyFont="1" applyFill="1" applyBorder="1" applyAlignment="1">
      <alignment vertical="center" shrinkToFit="1"/>
    </xf>
    <xf numFmtId="178" fontId="5" fillId="0" borderId="31" xfId="0" applyNumberFormat="1" applyFont="1" applyFill="1" applyBorder="1" applyAlignment="1">
      <alignment vertical="center" shrinkToFit="1"/>
    </xf>
    <xf numFmtId="177" fontId="5" fillId="0" borderId="26" xfId="0" applyNumberFormat="1" applyFont="1" applyFill="1" applyBorder="1" applyAlignment="1">
      <alignment vertical="center" shrinkToFit="1"/>
    </xf>
    <xf numFmtId="177" fontId="5" fillId="0" borderId="22" xfId="0" applyNumberFormat="1" applyFont="1" applyFill="1" applyBorder="1" applyAlignment="1">
      <alignment vertical="center" shrinkToFit="1"/>
    </xf>
    <xf numFmtId="1" fontId="5" fillId="0" borderId="22" xfId="0" applyNumberFormat="1" applyFont="1" applyFill="1" applyBorder="1" applyAlignment="1">
      <alignment vertical="center" shrinkToFit="1"/>
    </xf>
    <xf numFmtId="3" fontId="5" fillId="0" borderId="22" xfId="0" applyNumberFormat="1" applyFont="1" applyFill="1" applyBorder="1" applyAlignment="1">
      <alignment vertical="center" shrinkToFit="1"/>
    </xf>
    <xf numFmtId="189" fontId="5" fillId="0" borderId="22" xfId="0" applyNumberFormat="1" applyFont="1" applyFill="1" applyBorder="1" applyAlignment="1">
      <alignment vertical="center" shrinkToFit="1"/>
    </xf>
    <xf numFmtId="181" fontId="5" fillId="0" borderId="12" xfId="0" applyNumberFormat="1" applyFont="1" applyFill="1" applyBorder="1" applyAlignment="1">
      <alignment vertical="center" shrinkToFit="1"/>
    </xf>
    <xf numFmtId="3" fontId="5" fillId="0" borderId="31" xfId="0" applyNumberFormat="1" applyFont="1" applyFill="1" applyBorder="1" applyAlignment="1">
      <alignment vertical="center" shrinkToFit="1"/>
    </xf>
    <xf numFmtId="0" fontId="5" fillId="0" borderId="32" xfId="0" applyFont="1" applyFill="1" applyBorder="1" applyAlignment="1">
      <alignment horizontal="center" vertical="center" shrinkToFit="1"/>
    </xf>
    <xf numFmtId="193" fontId="5" fillId="0" borderId="32" xfId="0" applyNumberFormat="1" applyFont="1" applyFill="1" applyBorder="1" applyAlignment="1">
      <alignment vertical="center" shrinkToFit="1"/>
    </xf>
    <xf numFmtId="178" fontId="5" fillId="0" borderId="32" xfId="0" applyNumberFormat="1" applyFont="1" applyFill="1" applyBorder="1" applyAlignment="1">
      <alignment vertical="center" shrinkToFit="1"/>
    </xf>
    <xf numFmtId="189" fontId="5" fillId="0" borderId="14" xfId="0" applyNumberFormat="1" applyFont="1" applyFill="1" applyBorder="1" applyAlignment="1">
      <alignment vertical="center" shrinkToFit="1"/>
    </xf>
    <xf numFmtId="181" fontId="5" fillId="0" borderId="13" xfId="0" applyNumberFormat="1" applyFont="1" applyFill="1" applyBorder="1" applyAlignment="1">
      <alignment vertical="center" shrinkToFit="1"/>
    </xf>
    <xf numFmtId="3" fontId="5" fillId="0" borderId="32" xfId="0" applyNumberFormat="1" applyFont="1" applyFill="1" applyBorder="1" applyAlignment="1">
      <alignment vertical="center" shrinkToFit="1"/>
    </xf>
    <xf numFmtId="0" fontId="5" fillId="0" borderId="32" xfId="0" applyFont="1" applyFill="1" applyBorder="1" applyAlignment="1" applyProtection="1">
      <alignment horizontal="center" vertical="center" shrinkToFit="1"/>
    </xf>
    <xf numFmtId="0" fontId="5" fillId="0" borderId="120" xfId="0" applyFont="1" applyFill="1" applyBorder="1" applyAlignment="1">
      <alignment horizontal="center" vertical="center" shrinkToFit="1"/>
    </xf>
    <xf numFmtId="178" fontId="5" fillId="0" borderId="51" xfId="0" applyNumberFormat="1" applyFont="1" applyFill="1" applyBorder="1" applyAlignment="1">
      <alignment vertical="center" shrinkToFit="1"/>
    </xf>
    <xf numFmtId="1" fontId="5" fillId="0" borderId="68" xfId="0" applyNumberFormat="1" applyFont="1" applyFill="1" applyBorder="1" applyAlignment="1">
      <alignment vertical="center" shrinkToFit="1"/>
    </xf>
    <xf numFmtId="1" fontId="5" fillId="0" borderId="31" xfId="0" applyNumberFormat="1" applyFont="1" applyFill="1" applyBorder="1" applyAlignment="1">
      <alignment vertical="center" shrinkToFit="1"/>
    </xf>
    <xf numFmtId="177" fontId="5" fillId="0" borderId="68" xfId="0" applyNumberFormat="1" applyFont="1" applyFill="1" applyBorder="1" applyAlignment="1">
      <alignment vertical="center" shrinkToFit="1"/>
    </xf>
    <xf numFmtId="0" fontId="5" fillId="0" borderId="31" xfId="0" applyFont="1" applyFill="1" applyBorder="1">
      <alignment vertical="center"/>
    </xf>
    <xf numFmtId="189" fontId="5" fillId="0" borderId="51" xfId="0" applyNumberFormat="1" applyFont="1" applyFill="1" applyBorder="1">
      <alignment vertical="center"/>
    </xf>
    <xf numFmtId="38" fontId="5" fillId="0" borderId="31" xfId="50" applyFont="1" applyFill="1" applyBorder="1">
      <alignment vertical="center"/>
    </xf>
    <xf numFmtId="0" fontId="5" fillId="0" borderId="94" xfId="0" applyFont="1" applyFill="1" applyBorder="1" applyAlignment="1">
      <alignment horizontal="center" vertical="center" shrinkToFit="1"/>
    </xf>
    <xf numFmtId="193" fontId="5" fillId="0" borderId="94" xfId="0" applyNumberFormat="1" applyFont="1" applyFill="1" applyBorder="1" applyAlignment="1">
      <alignment vertical="center" shrinkToFit="1"/>
    </xf>
    <xf numFmtId="178" fontId="5" fillId="0" borderId="46" xfId="0" applyNumberFormat="1" applyFont="1" applyFill="1" applyBorder="1" applyAlignment="1">
      <alignment vertical="center" shrinkToFit="1"/>
    </xf>
    <xf numFmtId="1" fontId="5" fillId="0" borderId="93" xfId="0" applyNumberFormat="1" applyFont="1" applyFill="1" applyBorder="1" applyAlignment="1">
      <alignment vertical="center" shrinkToFit="1"/>
    </xf>
    <xf numFmtId="1" fontId="5" fillId="0" borderId="32" xfId="0" applyNumberFormat="1" applyFont="1" applyFill="1" applyBorder="1" applyAlignment="1">
      <alignment vertical="center" shrinkToFit="1"/>
    </xf>
    <xf numFmtId="177" fontId="5" fillId="0" borderId="93" xfId="0" applyNumberFormat="1" applyFont="1" applyFill="1" applyBorder="1">
      <alignment vertical="center"/>
    </xf>
    <xf numFmtId="0" fontId="5" fillId="0" borderId="32" xfId="0" applyFont="1" applyFill="1" applyBorder="1">
      <alignment vertical="center"/>
    </xf>
    <xf numFmtId="189" fontId="5" fillId="0" borderId="46" xfId="0" applyNumberFormat="1" applyFont="1" applyFill="1" applyBorder="1">
      <alignment vertical="center"/>
    </xf>
    <xf numFmtId="38" fontId="5" fillId="0" borderId="94" xfId="50" applyFont="1" applyFill="1" applyBorder="1">
      <alignment vertical="center"/>
    </xf>
    <xf numFmtId="193" fontId="5" fillId="0" borderId="94" xfId="0" applyNumberFormat="1" applyFont="1" applyFill="1" applyBorder="1" applyAlignment="1">
      <alignment horizontal="center" vertical="center" shrinkToFit="1"/>
    </xf>
    <xf numFmtId="178" fontId="5" fillId="0" borderId="86" xfId="0" applyNumberFormat="1" applyFont="1" applyFill="1" applyBorder="1" applyAlignment="1">
      <alignment vertical="center" shrinkToFit="1"/>
    </xf>
    <xf numFmtId="1" fontId="5" fillId="0" borderId="32" xfId="0" applyNumberFormat="1" applyFont="1" applyFill="1" applyBorder="1">
      <alignment vertical="center"/>
    </xf>
    <xf numFmtId="0" fontId="5" fillId="0" borderId="95" xfId="0" applyFont="1" applyFill="1" applyBorder="1" applyAlignment="1">
      <alignment horizontal="center" vertical="center" shrinkToFit="1"/>
    </xf>
    <xf numFmtId="193" fontId="5" fillId="0" borderId="42" xfId="0" applyNumberFormat="1" applyFont="1" applyFill="1" applyBorder="1" applyAlignment="1">
      <alignment vertical="center" shrinkToFit="1"/>
    </xf>
    <xf numFmtId="0" fontId="5" fillId="0" borderId="121" xfId="0" applyFont="1" applyFill="1" applyBorder="1" applyAlignment="1">
      <alignment vertical="center" shrinkToFit="1"/>
    </xf>
    <xf numFmtId="0" fontId="5" fillId="0" borderId="122" xfId="0" applyFont="1" applyFill="1" applyBorder="1" applyAlignment="1">
      <alignment vertical="center" shrinkToFit="1"/>
    </xf>
    <xf numFmtId="0" fontId="5" fillId="0" borderId="123" xfId="0" applyFont="1" applyFill="1" applyBorder="1" applyAlignment="1">
      <alignment vertical="center" shrinkToFit="1"/>
    </xf>
    <xf numFmtId="178" fontId="5" fillId="0" borderId="122" xfId="0" applyNumberFormat="1" applyFont="1" applyFill="1" applyBorder="1" applyAlignment="1">
      <alignment vertical="center" shrinkToFit="1"/>
    </xf>
    <xf numFmtId="178" fontId="5" fillId="0" borderId="124" xfId="0" applyNumberFormat="1" applyFont="1" applyFill="1" applyBorder="1" applyAlignment="1">
      <alignment vertical="center" shrinkToFit="1"/>
    </xf>
    <xf numFmtId="177" fontId="5" fillId="0" borderId="122" xfId="0" applyNumberFormat="1" applyFont="1" applyFill="1" applyBorder="1" applyAlignment="1">
      <alignment vertical="center" shrinkToFit="1"/>
    </xf>
    <xf numFmtId="177" fontId="5" fillId="0" borderId="123" xfId="0" applyNumberFormat="1" applyFont="1" applyFill="1" applyBorder="1" applyAlignment="1">
      <alignment vertical="center" shrinkToFit="1"/>
    </xf>
    <xf numFmtId="1" fontId="5" fillId="0" borderId="124" xfId="0" applyNumberFormat="1" applyFont="1" applyFill="1" applyBorder="1" applyAlignment="1">
      <alignment vertical="center" shrinkToFit="1"/>
    </xf>
    <xf numFmtId="1" fontId="5" fillId="0" borderId="95" xfId="0" applyNumberFormat="1" applyFont="1" applyFill="1" applyBorder="1" applyAlignment="1">
      <alignment vertical="center" shrinkToFit="1"/>
    </xf>
    <xf numFmtId="177" fontId="5" fillId="0" borderId="124" xfId="0" applyNumberFormat="1" applyFont="1" applyFill="1" applyBorder="1" applyAlignment="1">
      <alignment vertical="center" wrapText="1" shrinkToFit="1"/>
    </xf>
    <xf numFmtId="0" fontId="5" fillId="0" borderId="95" xfId="0" applyFont="1" applyFill="1" applyBorder="1" applyAlignment="1">
      <alignment vertical="center" wrapText="1" shrinkToFit="1"/>
    </xf>
    <xf numFmtId="189" fontId="5" fillId="0" borderId="123" xfId="0" applyNumberFormat="1" applyFont="1" applyFill="1" applyBorder="1" applyAlignment="1">
      <alignment vertical="center" wrapText="1" shrinkToFit="1"/>
    </xf>
    <xf numFmtId="3" fontId="5" fillId="0" borderId="96" xfId="0" applyNumberFormat="1" applyFont="1" applyFill="1" applyBorder="1">
      <alignment vertical="center"/>
    </xf>
    <xf numFmtId="38" fontId="5" fillId="0" borderId="31" xfId="0" applyNumberFormat="1" applyFont="1" applyFill="1" applyBorder="1" applyAlignment="1">
      <alignment vertical="center" shrinkToFit="1"/>
    </xf>
    <xf numFmtId="38" fontId="5" fillId="0" borderId="32" xfId="0" applyNumberFormat="1" applyFont="1" applyFill="1" applyBorder="1" applyAlignment="1">
      <alignment vertical="center" shrinkToFit="1"/>
    </xf>
    <xf numFmtId="0" fontId="5" fillId="0" borderId="41" xfId="0" applyFont="1" applyFill="1" applyBorder="1" applyAlignment="1" applyProtection="1">
      <alignment horizontal="center" vertical="center" shrinkToFit="1"/>
    </xf>
    <xf numFmtId="193" fontId="5" fillId="0" borderId="41" xfId="0" applyNumberFormat="1" applyFont="1" applyFill="1" applyBorder="1" applyAlignment="1">
      <alignment vertical="center" shrinkToFit="1"/>
    </xf>
    <xf numFmtId="178" fontId="5" fillId="0" borderId="41" xfId="0" applyNumberFormat="1" applyFont="1" applyFill="1" applyBorder="1" applyAlignment="1">
      <alignment vertical="center" shrinkToFit="1"/>
    </xf>
    <xf numFmtId="178" fontId="5" fillId="0" borderId="30" xfId="0" applyNumberFormat="1" applyFont="1" applyFill="1" applyBorder="1" applyAlignment="1">
      <alignment vertical="center" shrinkToFit="1"/>
    </xf>
    <xf numFmtId="177" fontId="5" fillId="0" borderId="47" xfId="0" applyNumberFormat="1" applyFont="1" applyFill="1" applyBorder="1" applyAlignment="1">
      <alignment vertical="center" shrinkToFit="1"/>
    </xf>
    <xf numFmtId="177" fontId="5" fillId="0" borderId="30" xfId="0" applyNumberFormat="1" applyFont="1" applyFill="1" applyBorder="1" applyAlignment="1">
      <alignment vertical="center" shrinkToFit="1"/>
    </xf>
    <xf numFmtId="1" fontId="5" fillId="0" borderId="30" xfId="0" applyNumberFormat="1" applyFont="1" applyFill="1" applyBorder="1" applyAlignment="1">
      <alignment vertical="center" shrinkToFit="1"/>
    </xf>
    <xf numFmtId="177" fontId="5" fillId="0" borderId="136" xfId="0" applyNumberFormat="1" applyFont="1" applyFill="1" applyBorder="1" applyAlignment="1">
      <alignment vertical="center" shrinkToFit="1"/>
    </xf>
    <xf numFmtId="3" fontId="5" fillId="0" borderId="41" xfId="0" applyNumberFormat="1" applyFont="1" applyFill="1" applyBorder="1" applyAlignment="1">
      <alignment vertical="center" shrinkToFit="1"/>
    </xf>
    <xf numFmtId="189" fontId="5" fillId="0" borderId="86" xfId="0" applyNumberFormat="1" applyFont="1" applyFill="1" applyBorder="1" applyAlignment="1">
      <alignment vertical="center" shrinkToFit="1"/>
    </xf>
    <xf numFmtId="185" fontId="5" fillId="0" borderId="42" xfId="0" applyNumberFormat="1" applyFont="1" applyFill="1" applyBorder="1" applyAlignment="1">
      <alignment vertical="center" shrinkToFit="1"/>
    </xf>
    <xf numFmtId="38" fontId="5" fillId="0" borderId="41" xfId="0" applyNumberFormat="1" applyFont="1" applyFill="1" applyBorder="1" applyAlignment="1">
      <alignment vertical="center" shrinkToFit="1"/>
    </xf>
    <xf numFmtId="177" fontId="5" fillId="0" borderId="83" xfId="0" applyNumberFormat="1" applyFont="1" applyFill="1" applyBorder="1" applyAlignment="1">
      <alignment vertical="center" shrinkToFit="1"/>
    </xf>
    <xf numFmtId="38" fontId="5" fillId="0" borderId="68" xfId="50" applyFont="1" applyFill="1" applyBorder="1">
      <alignment vertical="center"/>
    </xf>
    <xf numFmtId="177" fontId="5" fillId="0" borderId="84" xfId="0" applyNumberFormat="1" applyFont="1" applyFill="1" applyBorder="1">
      <alignment vertical="center"/>
    </xf>
    <xf numFmtId="1" fontId="5" fillId="0" borderId="37" xfId="0" applyNumberFormat="1" applyFont="1" applyFill="1" applyBorder="1">
      <alignment vertical="center"/>
    </xf>
    <xf numFmtId="189" fontId="5" fillId="0" borderId="38" xfId="0" applyNumberFormat="1" applyFont="1" applyFill="1" applyBorder="1">
      <alignment vertical="center"/>
    </xf>
    <xf numFmtId="38" fontId="5" fillId="0" borderId="145" xfId="50" applyFont="1" applyFill="1" applyBorder="1">
      <alignment vertical="center"/>
    </xf>
    <xf numFmtId="0" fontId="5" fillId="0" borderId="143" xfId="0" applyFont="1" applyFill="1" applyBorder="1" applyAlignment="1">
      <alignment vertical="center" shrinkToFit="1"/>
    </xf>
    <xf numFmtId="177" fontId="5" fillId="0" borderId="121" xfId="0" applyNumberFormat="1" applyFont="1" applyFill="1" applyBorder="1" applyAlignment="1">
      <alignment vertical="center" shrinkToFit="1"/>
    </xf>
    <xf numFmtId="177" fontId="5" fillId="0" borderId="143" xfId="0" applyNumberFormat="1" applyFont="1" applyFill="1" applyBorder="1" applyAlignment="1">
      <alignment vertical="center" shrinkToFit="1"/>
    </xf>
    <xf numFmtId="1" fontId="5" fillId="0" borderId="143" xfId="0" applyNumberFormat="1" applyFont="1" applyFill="1" applyBorder="1" applyAlignment="1">
      <alignment vertical="center" shrinkToFit="1"/>
    </xf>
    <xf numFmtId="177" fontId="5" fillId="0" borderId="144" xfId="0" applyNumberFormat="1" applyFont="1" applyFill="1" applyBorder="1" applyAlignment="1">
      <alignment vertical="center" wrapText="1" shrinkToFit="1"/>
    </xf>
    <xf numFmtId="38" fontId="5" fillId="0" borderId="96" xfId="50" applyFont="1" applyFill="1" applyBorder="1">
      <alignment vertical="center"/>
    </xf>
    <xf numFmtId="177" fontId="5" fillId="0" borderId="31" xfId="0" applyNumberFormat="1" applyFont="1" applyFill="1" applyBorder="1" applyAlignment="1">
      <alignment horizontal="center" vertical="center" shrinkToFit="1"/>
    </xf>
    <xf numFmtId="189" fontId="5" fillId="0" borderId="51" xfId="0" applyNumberFormat="1" applyFont="1" applyFill="1" applyBorder="1" applyAlignment="1">
      <alignment vertical="center" shrinkToFit="1"/>
    </xf>
    <xf numFmtId="177" fontId="5" fillId="0" borderId="32" xfId="0" applyNumberFormat="1" applyFont="1" applyFill="1" applyBorder="1" applyAlignment="1">
      <alignment horizontal="center" vertical="center" shrinkToFit="1"/>
    </xf>
    <xf numFmtId="177" fontId="5" fillId="0" borderId="84" xfId="0" applyNumberFormat="1" applyFont="1" applyFill="1" applyBorder="1" applyAlignment="1">
      <alignment vertical="center" shrinkToFit="1"/>
    </xf>
    <xf numFmtId="189" fontId="5" fillId="0" borderId="46" xfId="0" applyNumberFormat="1" applyFont="1" applyFill="1" applyBorder="1" applyAlignment="1">
      <alignment vertical="center" shrinkToFit="1"/>
    </xf>
    <xf numFmtId="177" fontId="5" fillId="0" borderId="42" xfId="0" applyNumberFormat="1" applyFont="1" applyFill="1" applyBorder="1" applyAlignment="1">
      <alignment horizontal="center" vertical="center" shrinkToFit="1"/>
    </xf>
    <xf numFmtId="178" fontId="5" fillId="0" borderId="42" xfId="0" applyNumberFormat="1" applyFont="1" applyFill="1" applyBorder="1" applyAlignment="1">
      <alignment vertical="center" shrinkToFit="1"/>
    </xf>
    <xf numFmtId="177" fontId="5" fillId="0" borderId="10" xfId="0" applyNumberFormat="1" applyFont="1" applyFill="1" applyBorder="1" applyAlignment="1">
      <alignment vertical="center" shrinkToFit="1"/>
    </xf>
    <xf numFmtId="177" fontId="5" fillId="0" borderId="25" xfId="0" applyNumberFormat="1" applyFont="1" applyFill="1" applyBorder="1" applyAlignment="1">
      <alignment vertical="center" shrinkToFit="1"/>
    </xf>
    <xf numFmtId="1" fontId="5" fillId="0" borderId="10" xfId="0" applyNumberFormat="1" applyFont="1" applyFill="1" applyBorder="1" applyAlignment="1">
      <alignment vertical="center" shrinkToFit="1"/>
    </xf>
    <xf numFmtId="177" fontId="5" fillId="0" borderId="82" xfId="0" applyNumberFormat="1" applyFont="1" applyFill="1" applyBorder="1" applyAlignment="1">
      <alignment vertical="center" shrinkToFit="1"/>
    </xf>
    <xf numFmtId="3" fontId="5" fillId="0" borderId="42" xfId="0" applyNumberFormat="1" applyFont="1" applyFill="1" applyBorder="1" applyAlignment="1">
      <alignment vertical="center" shrinkToFit="1"/>
    </xf>
    <xf numFmtId="189" fontId="5" fillId="0" borderId="52" xfId="0" applyNumberFormat="1" applyFont="1" applyFill="1" applyBorder="1" applyAlignment="1">
      <alignment vertical="center" shrinkToFit="1"/>
    </xf>
    <xf numFmtId="181" fontId="5" fillId="0" borderId="24" xfId="0" applyNumberFormat="1" applyFont="1" applyFill="1" applyBorder="1" applyAlignment="1">
      <alignment vertical="center" shrinkToFit="1"/>
    </xf>
    <xf numFmtId="1" fontId="5" fillId="0" borderId="123" xfId="0" applyNumberFormat="1" applyFont="1" applyFill="1" applyBorder="1" applyAlignment="1">
      <alignment vertical="center" shrinkToFit="1"/>
    </xf>
    <xf numFmtId="177" fontId="5" fillId="0" borderId="32" xfId="0" applyNumberFormat="1" applyFont="1" applyFill="1" applyBorder="1" applyAlignment="1" applyProtection="1">
      <alignment horizontal="center" vertical="center" shrinkToFit="1"/>
    </xf>
    <xf numFmtId="0" fontId="5" fillId="0" borderId="42" xfId="0" applyFont="1" applyFill="1" applyBorder="1" applyAlignment="1" applyProtection="1">
      <alignment horizontal="center" vertical="center" shrinkToFit="1"/>
    </xf>
    <xf numFmtId="185" fontId="5" fillId="0" borderId="24" xfId="0" applyNumberFormat="1" applyFont="1" applyFill="1" applyBorder="1" applyAlignment="1">
      <alignment vertical="center" shrinkToFit="1"/>
    </xf>
    <xf numFmtId="38" fontId="5" fillId="0" borderId="42" xfId="0" applyNumberFormat="1" applyFont="1" applyFill="1" applyBorder="1" applyAlignment="1">
      <alignment vertical="center" shrinkToFit="1"/>
    </xf>
    <xf numFmtId="178" fontId="5" fillId="0" borderId="22" xfId="0" applyNumberFormat="1" applyFont="1" applyFill="1" applyBorder="1" applyAlignment="1" applyProtection="1">
      <alignment vertical="center" shrinkToFit="1"/>
    </xf>
    <xf numFmtId="178" fontId="5" fillId="0" borderId="14" xfId="0" applyNumberFormat="1" applyFont="1" applyFill="1" applyBorder="1" applyAlignment="1" applyProtection="1">
      <alignment vertical="center" shrinkToFit="1"/>
    </xf>
    <xf numFmtId="0" fontId="5" fillId="0" borderId="42" xfId="0" applyFont="1" applyFill="1" applyBorder="1" applyAlignment="1">
      <alignment horizontal="center" vertical="center" shrinkToFit="1"/>
    </xf>
    <xf numFmtId="178" fontId="5" fillId="0" borderId="10" xfId="0" applyNumberFormat="1" applyFont="1" applyFill="1" applyBorder="1" applyAlignment="1" applyProtection="1">
      <alignment vertical="center" shrinkToFit="1"/>
    </xf>
    <xf numFmtId="38" fontId="5" fillId="0" borderId="32" xfId="0" applyNumberFormat="1" applyFont="1" applyFill="1" applyBorder="1" applyAlignment="1">
      <alignment horizontal="center" vertical="center" shrinkToFit="1"/>
    </xf>
    <xf numFmtId="1" fontId="5" fillId="0" borderId="51" xfId="0" applyNumberFormat="1" applyFont="1" applyFill="1" applyBorder="1" applyAlignment="1">
      <alignment vertical="center" shrinkToFit="1"/>
    </xf>
    <xf numFmtId="181" fontId="5" fillId="0" borderId="69" xfId="0" applyNumberFormat="1" applyFont="1" applyFill="1" applyBorder="1" applyAlignment="1">
      <alignment vertical="center" shrinkToFit="1"/>
    </xf>
    <xf numFmtId="38" fontId="5" fillId="0" borderId="66" xfId="0" applyNumberFormat="1" applyFont="1" applyFill="1" applyBorder="1" applyAlignment="1">
      <alignment vertical="center" shrinkToFit="1"/>
    </xf>
    <xf numFmtId="185" fontId="5" fillId="0" borderId="70" xfId="0" applyNumberFormat="1" applyFont="1" applyFill="1" applyBorder="1" applyAlignment="1">
      <alignment vertical="center" shrinkToFit="1"/>
    </xf>
    <xf numFmtId="177" fontId="5" fillId="0" borderId="66" xfId="0" applyNumberFormat="1" applyFont="1" applyFill="1" applyBorder="1" applyAlignment="1">
      <alignment horizontal="center" vertical="center" shrinkToFit="1"/>
    </xf>
    <xf numFmtId="193" fontId="5" fillId="0" borderId="66" xfId="0" applyNumberFormat="1" applyFont="1" applyFill="1" applyBorder="1" applyAlignment="1">
      <alignment vertical="center" shrinkToFit="1"/>
    </xf>
    <xf numFmtId="178" fontId="5" fillId="0" borderId="66" xfId="0" applyNumberFormat="1" applyFont="1" applyFill="1" applyBorder="1" applyAlignment="1">
      <alignment vertical="center" shrinkToFit="1"/>
    </xf>
    <xf numFmtId="178" fontId="5" fillId="0" borderId="67" xfId="0" applyNumberFormat="1" applyFont="1" applyFill="1" applyBorder="1" applyAlignment="1">
      <alignment vertical="center" shrinkToFit="1"/>
    </xf>
    <xf numFmtId="177" fontId="5" fillId="0" borderId="43" xfId="0" applyNumberFormat="1" applyFont="1" applyFill="1" applyBorder="1" applyAlignment="1">
      <alignment vertical="center" shrinkToFit="1"/>
    </xf>
    <xf numFmtId="177" fontId="5" fillId="0" borderId="67" xfId="0" applyNumberFormat="1" applyFont="1" applyFill="1" applyBorder="1" applyAlignment="1">
      <alignment vertical="center" shrinkToFit="1"/>
    </xf>
    <xf numFmtId="178" fontId="5" fillId="0" borderId="43" xfId="0" applyNumberFormat="1" applyFont="1" applyFill="1" applyBorder="1" applyAlignment="1">
      <alignment vertical="center" shrinkToFit="1"/>
    </xf>
    <xf numFmtId="177" fontId="5" fillId="0" borderId="80" xfId="0" applyNumberFormat="1" applyFont="1" applyFill="1" applyBorder="1" applyAlignment="1">
      <alignment vertical="center" shrinkToFit="1"/>
    </xf>
    <xf numFmtId="1" fontId="5" fillId="0" borderId="80" xfId="0" applyNumberFormat="1" applyFont="1" applyFill="1" applyBorder="1" applyAlignment="1">
      <alignment vertical="center" shrinkToFit="1"/>
    </xf>
    <xf numFmtId="1" fontId="5" fillId="0" borderId="43" xfId="0" applyNumberFormat="1" applyFont="1" applyFill="1" applyBorder="1" applyAlignment="1">
      <alignment vertical="center" shrinkToFit="1"/>
    </xf>
    <xf numFmtId="177" fontId="5" fillId="0" borderId="107" xfId="0" applyNumberFormat="1" applyFont="1" applyFill="1" applyBorder="1" applyAlignment="1">
      <alignment vertical="center" shrinkToFit="1"/>
    </xf>
    <xf numFmtId="3" fontId="5" fillId="0" borderId="66" xfId="0" applyNumberFormat="1" applyFont="1" applyFill="1" applyBorder="1" applyAlignment="1">
      <alignment vertical="center" shrinkToFit="1"/>
    </xf>
    <xf numFmtId="189" fontId="5" fillId="0" borderId="80" xfId="0" applyNumberFormat="1" applyFont="1" applyFill="1" applyBorder="1" applyAlignment="1">
      <alignment vertical="center" shrinkToFit="1"/>
    </xf>
    <xf numFmtId="0" fontId="5" fillId="0" borderId="152" xfId="0" applyFont="1" applyFill="1" applyBorder="1" applyAlignment="1">
      <alignment horizontal="center" vertical="center" shrinkToFit="1"/>
    </xf>
    <xf numFmtId="0" fontId="5" fillId="0" borderId="95" xfId="0" applyFont="1" applyFill="1" applyBorder="1" applyAlignment="1">
      <alignment vertical="center" shrinkToFit="1"/>
    </xf>
    <xf numFmtId="177" fontId="5" fillId="0" borderId="51" xfId="0" applyNumberFormat="1" applyFont="1" applyFill="1" applyBorder="1" applyAlignment="1">
      <alignment vertical="center" shrinkToFit="1"/>
    </xf>
    <xf numFmtId="177" fontId="5" fillId="0" borderId="93" xfId="0" applyNumberFormat="1" applyFont="1" applyFill="1" applyBorder="1" applyAlignment="1">
      <alignment vertical="center" shrinkToFit="1"/>
    </xf>
    <xf numFmtId="177" fontId="5" fillId="0" borderId="41" xfId="0" applyNumberFormat="1" applyFont="1" applyFill="1" applyBorder="1" applyAlignment="1">
      <alignment horizontal="center" vertical="center" shrinkToFit="1"/>
    </xf>
    <xf numFmtId="181" fontId="5" fillId="0" borderId="70" xfId="0" applyNumberFormat="1" applyFont="1" applyFill="1" applyBorder="1" applyAlignment="1">
      <alignment vertical="center" shrinkToFit="1"/>
    </xf>
    <xf numFmtId="181" fontId="5" fillId="0" borderId="32" xfId="0" applyNumberFormat="1" applyFont="1" applyFill="1" applyBorder="1" applyAlignment="1">
      <alignment vertical="center" shrinkToFit="1"/>
    </xf>
    <xf numFmtId="38" fontId="5" fillId="0" borderId="46" xfId="0" applyNumberFormat="1" applyFont="1" applyFill="1" applyBorder="1" applyAlignment="1">
      <alignment vertical="center" shrinkToFit="1"/>
    </xf>
    <xf numFmtId="181" fontId="5" fillId="0" borderId="41" xfId="0" applyNumberFormat="1" applyFont="1" applyFill="1" applyBorder="1" applyAlignment="1">
      <alignment vertical="center" shrinkToFit="1"/>
    </xf>
    <xf numFmtId="0" fontId="5" fillId="0" borderId="12" xfId="0" applyFont="1" applyFill="1" applyBorder="1">
      <alignment vertical="center"/>
    </xf>
    <xf numFmtId="0" fontId="5" fillId="0" borderId="94" xfId="0" applyFont="1" applyFill="1" applyBorder="1">
      <alignment vertical="center"/>
    </xf>
    <xf numFmtId="183" fontId="5" fillId="0" borderId="94" xfId="0" applyNumberFormat="1" applyFont="1" applyFill="1" applyBorder="1">
      <alignment vertical="center"/>
    </xf>
    <xf numFmtId="178" fontId="5" fillId="0" borderId="143" xfId="0" applyNumberFormat="1" applyFont="1" applyFill="1" applyBorder="1" applyAlignment="1">
      <alignment vertical="center" shrinkToFit="1"/>
    </xf>
    <xf numFmtId="177" fontId="52" fillId="0" borderId="124" xfId="0" applyNumberFormat="1" applyFont="1" applyFill="1" applyBorder="1" applyAlignment="1">
      <alignment vertical="center" wrapText="1" shrinkToFit="1"/>
    </xf>
    <xf numFmtId="3" fontId="5" fillId="0" borderId="13" xfId="0" applyNumberFormat="1" applyFont="1" applyFill="1" applyBorder="1" applyAlignment="1">
      <alignment vertical="center" shrinkToFit="1"/>
    </xf>
    <xf numFmtId="0" fontId="5" fillId="0" borderId="41" xfId="0" applyFont="1" applyFill="1" applyBorder="1" applyAlignment="1">
      <alignment horizontal="center" vertical="center" shrinkToFit="1"/>
    </xf>
    <xf numFmtId="3" fontId="5" fillId="0" borderId="70" xfId="0" applyNumberFormat="1" applyFont="1" applyFill="1" applyBorder="1" applyAlignment="1">
      <alignment vertical="center" shrinkToFit="1"/>
    </xf>
    <xf numFmtId="3" fontId="5" fillId="0" borderId="24" xfId="0" applyNumberFormat="1" applyFont="1" applyFill="1" applyBorder="1" applyAlignment="1">
      <alignment vertical="center" shrinkToFit="1"/>
    </xf>
    <xf numFmtId="0" fontId="5" fillId="0" borderId="115" xfId="0" applyFont="1" applyFill="1" applyBorder="1" applyAlignment="1">
      <alignment vertical="center" shrinkToFit="1"/>
    </xf>
    <xf numFmtId="193" fontId="5" fillId="0" borderId="105" xfId="0" applyNumberFormat="1" applyFont="1" applyFill="1" applyBorder="1" applyAlignment="1">
      <alignment vertical="center" shrinkToFit="1"/>
    </xf>
    <xf numFmtId="0" fontId="5" fillId="0" borderId="153" xfId="0" applyFont="1" applyFill="1" applyBorder="1" applyAlignment="1">
      <alignment vertical="center" shrinkToFit="1"/>
    </xf>
    <xf numFmtId="0" fontId="5" fillId="0" borderId="154" xfId="0" applyFont="1" applyFill="1" applyBorder="1" applyAlignment="1">
      <alignment vertical="center" shrinkToFit="1"/>
    </xf>
    <xf numFmtId="178" fontId="5" fillId="0" borderId="155" xfId="0" applyNumberFormat="1" applyFont="1" applyFill="1" applyBorder="1" applyAlignment="1">
      <alignment vertical="center" shrinkToFit="1"/>
    </xf>
    <xf numFmtId="178" fontId="5" fillId="0" borderId="156" xfId="0" applyNumberFormat="1" applyFont="1" applyFill="1" applyBorder="1" applyAlignment="1">
      <alignment vertical="center" shrinkToFit="1"/>
    </xf>
    <xf numFmtId="177" fontId="5" fillId="0" borderId="153" xfId="0" applyNumberFormat="1" applyFont="1" applyFill="1" applyBorder="1" applyAlignment="1">
      <alignment vertical="center" shrinkToFit="1"/>
    </xf>
    <xf numFmtId="177" fontId="5" fillId="0" borderId="154" xfId="0" applyNumberFormat="1" applyFont="1" applyFill="1" applyBorder="1" applyAlignment="1">
      <alignment vertical="center" shrinkToFit="1"/>
    </xf>
    <xf numFmtId="1" fontId="5" fillId="0" borderId="154" xfId="0" applyNumberFormat="1" applyFont="1" applyFill="1" applyBorder="1" applyAlignment="1">
      <alignment vertical="center" shrinkToFit="1"/>
    </xf>
    <xf numFmtId="177" fontId="5" fillId="0" borderId="157" xfId="0" applyNumberFormat="1" applyFont="1" applyFill="1" applyBorder="1" applyAlignment="1">
      <alignment vertical="center" wrapText="1" shrinkToFit="1"/>
    </xf>
    <xf numFmtId="0" fontId="5" fillId="0" borderId="115" xfId="0" applyFont="1" applyFill="1" applyBorder="1" applyAlignment="1">
      <alignment vertical="center" wrapText="1" shrinkToFit="1"/>
    </xf>
    <xf numFmtId="189" fontId="5" fillId="0" borderId="158" xfId="0" applyNumberFormat="1" applyFont="1" applyFill="1" applyBorder="1" applyAlignment="1">
      <alignment vertical="center" wrapText="1" shrinkToFit="1"/>
    </xf>
    <xf numFmtId="38" fontId="5" fillId="0" borderId="114" xfId="50" applyFont="1" applyFill="1" applyBorder="1">
      <alignment vertical="center"/>
    </xf>
    <xf numFmtId="0" fontId="5" fillId="0" borderId="38" xfId="0" applyFont="1" applyFill="1" applyBorder="1" applyAlignment="1">
      <alignment vertical="center" shrinkToFit="1"/>
    </xf>
    <xf numFmtId="0" fontId="54" fillId="0" borderId="17" xfId="0" applyFont="1" applyFill="1" applyBorder="1" applyAlignment="1">
      <alignment horizontal="centerContinuous" vertical="top" shrinkToFit="1"/>
    </xf>
    <xf numFmtId="0" fontId="54" fillId="0" borderId="0" xfId="0" applyFont="1" applyFill="1" applyBorder="1" applyAlignment="1">
      <alignment horizontal="centerContinuous" vertical="top" wrapText="1" shrinkToFit="1"/>
    </xf>
    <xf numFmtId="0" fontId="54" fillId="0" borderId="38" xfId="0" applyFont="1" applyFill="1" applyBorder="1" applyAlignment="1">
      <alignment horizontal="centerContinuous" vertical="top" wrapText="1" shrinkToFit="1"/>
    </xf>
    <xf numFmtId="0" fontId="54" fillId="0" borderId="17" xfId="0" applyFont="1" applyFill="1" applyBorder="1" applyAlignment="1">
      <alignment vertical="top" wrapText="1" shrinkToFit="1"/>
    </xf>
    <xf numFmtId="0" fontId="54" fillId="0" borderId="0" xfId="0" applyFont="1" applyFill="1" applyBorder="1" applyAlignment="1">
      <alignment vertical="top" wrapText="1" shrinkToFit="1"/>
    </xf>
    <xf numFmtId="0" fontId="54" fillId="0" borderId="38" xfId="0" applyFont="1" applyFill="1" applyBorder="1" applyAlignment="1">
      <alignment vertical="top" wrapText="1" shrinkToFit="1"/>
    </xf>
    <xf numFmtId="0" fontId="54" fillId="0" borderId="40" xfId="0" applyFont="1" applyFill="1" applyBorder="1" applyAlignment="1">
      <alignment vertical="top" wrapText="1" shrinkToFit="1"/>
    </xf>
    <xf numFmtId="0" fontId="54" fillId="0" borderId="11" xfId="0" applyFont="1" applyFill="1" applyBorder="1" applyAlignment="1">
      <alignment vertical="top" wrapText="1" shrinkToFit="1"/>
    </xf>
    <xf numFmtId="0" fontId="54" fillId="0" borderId="39" xfId="0" applyFont="1" applyFill="1" applyBorder="1" applyAlignment="1">
      <alignment vertical="top" wrapText="1" shrinkToFit="1"/>
    </xf>
    <xf numFmtId="0" fontId="54" fillId="0" borderId="0" xfId="0" applyFont="1" applyFill="1" applyBorder="1" applyAlignment="1">
      <alignment horizontal="centerContinuous" vertical="top" shrinkToFit="1"/>
    </xf>
    <xf numFmtId="0" fontId="54" fillId="0" borderId="38" xfId="0" applyFont="1" applyFill="1" applyBorder="1" applyAlignment="1">
      <alignment horizontal="centerContinuous" vertical="top" shrinkToFit="1"/>
    </xf>
    <xf numFmtId="0" fontId="54" fillId="0" borderId="17" xfId="0" applyFont="1" applyFill="1" applyBorder="1" applyAlignment="1">
      <alignment vertical="top" shrinkToFit="1"/>
    </xf>
    <xf numFmtId="0" fontId="54" fillId="0" borderId="0" xfId="0" applyFont="1" applyFill="1" applyBorder="1" applyAlignment="1">
      <alignment vertical="top" shrinkToFit="1"/>
    </xf>
    <xf numFmtId="0" fontId="54" fillId="0" borderId="38" xfId="0" applyFont="1" applyFill="1" applyBorder="1" applyAlignment="1">
      <alignment vertical="top" shrinkToFit="1"/>
    </xf>
    <xf numFmtId="0" fontId="5" fillId="0" borderId="40" xfId="0" applyFont="1" applyFill="1" applyBorder="1" applyAlignment="1">
      <alignment vertical="center" shrinkToFit="1"/>
    </xf>
    <xf numFmtId="0" fontId="5" fillId="0" borderId="11" xfId="0" applyFont="1" applyFill="1" applyBorder="1" applyAlignment="1">
      <alignment vertical="center" shrinkToFit="1"/>
    </xf>
    <xf numFmtId="0" fontId="5" fillId="0" borderId="39" xfId="0" applyFont="1" applyFill="1" applyBorder="1" applyAlignment="1">
      <alignment vertical="center" shrinkToFit="1"/>
    </xf>
    <xf numFmtId="0" fontId="5" fillId="0" borderId="11" xfId="0" applyFont="1" applyFill="1" applyBorder="1" applyAlignment="1">
      <alignment horizontal="right" vertical="center" shrinkToFit="1"/>
    </xf>
    <xf numFmtId="177" fontId="5" fillId="0" borderId="11" xfId="0" applyNumberFormat="1" applyFont="1" applyFill="1" applyBorder="1" applyAlignment="1">
      <alignment vertical="center" shrinkToFit="1"/>
    </xf>
    <xf numFmtId="177" fontId="5" fillId="0" borderId="39" xfId="0" applyNumberFormat="1" applyFont="1" applyFill="1" applyBorder="1" applyAlignment="1">
      <alignment vertical="center" shrinkToFit="1"/>
    </xf>
    <xf numFmtId="178" fontId="5" fillId="0" borderId="11" xfId="0" applyNumberFormat="1" applyFont="1" applyFill="1" applyBorder="1" applyAlignment="1">
      <alignment vertical="center" shrinkToFit="1"/>
    </xf>
    <xf numFmtId="178" fontId="5" fillId="0" borderId="39" xfId="0" applyNumberFormat="1" applyFont="1" applyFill="1" applyBorder="1" applyAlignment="1">
      <alignment vertical="center" shrinkToFit="1"/>
    </xf>
    <xf numFmtId="0" fontId="54" fillId="0" borderId="40" xfId="0" applyFont="1" applyFill="1" applyBorder="1" applyAlignment="1">
      <alignment vertical="top" shrinkToFit="1"/>
    </xf>
    <xf numFmtId="0" fontId="54" fillId="0" borderId="11" xfId="0" applyFont="1" applyFill="1" applyBorder="1" applyAlignment="1">
      <alignment vertical="top" shrinkToFit="1"/>
    </xf>
    <xf numFmtId="0" fontId="54" fillId="0" borderId="39" xfId="0" applyFont="1" applyFill="1" applyBorder="1" applyAlignment="1">
      <alignment vertical="top" shrinkToFit="1"/>
    </xf>
    <xf numFmtId="1" fontId="5" fillId="0" borderId="83" xfId="0" applyNumberFormat="1" applyFont="1" applyFill="1" applyBorder="1" applyAlignment="1">
      <alignment vertical="center" shrinkToFit="1"/>
    </xf>
    <xf numFmtId="1" fontId="5" fillId="0" borderId="26" xfId="0" applyNumberFormat="1" applyFont="1" applyFill="1" applyBorder="1" applyAlignment="1">
      <alignment vertical="center" shrinkToFit="1"/>
    </xf>
    <xf numFmtId="178" fontId="5" fillId="0" borderId="68" xfId="0" applyNumberFormat="1" applyFont="1" applyFill="1" applyBorder="1" applyAlignment="1">
      <alignment vertical="center" shrinkToFit="1"/>
    </xf>
    <xf numFmtId="187" fontId="5" fillId="0" borderId="68" xfId="0" applyNumberFormat="1" applyFont="1" applyFill="1" applyBorder="1" applyAlignment="1">
      <alignment horizontal="right" vertical="center" shrinkToFit="1"/>
    </xf>
    <xf numFmtId="190" fontId="5" fillId="0" borderId="31" xfId="0" applyNumberFormat="1" applyFont="1" applyFill="1" applyBorder="1" applyAlignment="1">
      <alignment horizontal="right" vertical="center" shrinkToFit="1"/>
    </xf>
    <xf numFmtId="185" fontId="5" fillId="0" borderId="12" xfId="0" applyNumberFormat="1" applyFont="1" applyFill="1" applyBorder="1" applyAlignment="1">
      <alignment vertical="center" shrinkToFit="1"/>
    </xf>
    <xf numFmtId="185" fontId="5" fillId="0" borderId="27" xfId="0" applyNumberFormat="1" applyFont="1" applyFill="1" applyBorder="1" applyAlignment="1">
      <alignment vertical="center" shrinkToFit="1"/>
    </xf>
    <xf numFmtId="181" fontId="5" fillId="0" borderId="51" xfId="0" applyNumberFormat="1" applyFont="1" applyFill="1" applyBorder="1" applyAlignment="1">
      <alignment vertical="center" shrinkToFit="1"/>
    </xf>
    <xf numFmtId="1" fontId="5" fillId="0" borderId="84" xfId="0" applyNumberFormat="1" applyFont="1" applyFill="1" applyBorder="1" applyAlignment="1">
      <alignment vertical="center" shrinkToFit="1"/>
    </xf>
    <xf numFmtId="178" fontId="5" fillId="0" borderId="93" xfId="0" applyNumberFormat="1" applyFont="1" applyFill="1" applyBorder="1" applyAlignment="1">
      <alignment vertical="center" shrinkToFit="1"/>
    </xf>
    <xf numFmtId="187" fontId="5" fillId="0" borderId="93" xfId="0" applyNumberFormat="1" applyFont="1" applyFill="1" applyBorder="1" applyAlignment="1">
      <alignment horizontal="right" vertical="center" shrinkToFit="1"/>
    </xf>
    <xf numFmtId="190" fontId="5" fillId="0" borderId="32" xfId="0" applyNumberFormat="1" applyFont="1" applyFill="1" applyBorder="1" applyAlignment="1">
      <alignment horizontal="right" vertical="center" shrinkToFit="1"/>
    </xf>
    <xf numFmtId="185" fontId="5" fillId="0" borderId="13" xfId="0" applyNumberFormat="1" applyFont="1" applyFill="1" applyBorder="1" applyAlignment="1">
      <alignment vertical="center" shrinkToFit="1"/>
    </xf>
    <xf numFmtId="185" fontId="5" fillId="0" borderId="15" xfId="0" applyNumberFormat="1" applyFont="1" applyFill="1" applyBorder="1" applyAlignment="1">
      <alignment vertical="center" shrinkToFit="1"/>
    </xf>
    <xf numFmtId="181" fontId="5" fillId="0" borderId="46" xfId="0" applyNumberFormat="1" applyFont="1" applyFill="1" applyBorder="1" applyAlignment="1">
      <alignment vertical="center" shrinkToFit="1"/>
    </xf>
    <xf numFmtId="0" fontId="5" fillId="0" borderId="32" xfId="0" applyFont="1" applyFill="1" applyBorder="1" applyAlignment="1">
      <alignment vertical="center" shrinkToFit="1"/>
    </xf>
    <xf numFmtId="187" fontId="5" fillId="0" borderId="93" xfId="0" applyNumberFormat="1" applyFont="1" applyFill="1" applyBorder="1" applyAlignment="1">
      <alignment vertical="center" shrinkToFit="1"/>
    </xf>
    <xf numFmtId="178" fontId="5" fillId="0" borderId="83" xfId="0" applyNumberFormat="1" applyFont="1" applyFill="1" applyBorder="1" applyAlignment="1">
      <alignment vertical="center" shrinkToFit="1"/>
    </xf>
    <xf numFmtId="1" fontId="5" fillId="0" borderId="12" xfId="0" applyNumberFormat="1" applyFont="1" applyFill="1" applyBorder="1" applyAlignment="1">
      <alignment vertical="center" shrinkToFit="1"/>
    </xf>
    <xf numFmtId="3" fontId="5" fillId="0" borderId="26" xfId="0" applyNumberFormat="1" applyFont="1" applyFill="1" applyBorder="1" applyAlignment="1">
      <alignment vertical="center" shrinkToFit="1"/>
    </xf>
    <xf numFmtId="187" fontId="5" fillId="0" borderId="31" xfId="0" applyNumberFormat="1" applyFont="1" applyFill="1" applyBorder="1">
      <alignment vertical="center"/>
    </xf>
    <xf numFmtId="190" fontId="5" fillId="0" borderId="31" xfId="0" applyNumberFormat="1" applyFont="1" applyFill="1" applyBorder="1">
      <alignment vertical="center"/>
    </xf>
    <xf numFmtId="185" fontId="5" fillId="0" borderId="12" xfId="0" applyNumberFormat="1" applyFont="1" applyFill="1" applyBorder="1" applyAlignment="1">
      <alignment vertical="center"/>
    </xf>
    <xf numFmtId="185" fontId="5" fillId="0" borderId="27" xfId="0" applyNumberFormat="1" applyFont="1" applyFill="1" applyBorder="1" applyAlignment="1">
      <alignment vertical="center"/>
    </xf>
    <xf numFmtId="0" fontId="5" fillId="0" borderId="51" xfId="0" applyFont="1" applyFill="1" applyBorder="1" applyAlignment="1">
      <alignment vertical="center"/>
    </xf>
    <xf numFmtId="1" fontId="5" fillId="0" borderId="13" xfId="0" applyNumberFormat="1" applyFont="1" applyFill="1" applyBorder="1" applyAlignment="1">
      <alignment vertical="center" shrinkToFit="1"/>
    </xf>
    <xf numFmtId="3" fontId="5" fillId="0" borderId="46" xfId="0" applyNumberFormat="1" applyFont="1" applyFill="1" applyBorder="1" applyAlignment="1">
      <alignment vertical="center" shrinkToFit="1"/>
    </xf>
    <xf numFmtId="178" fontId="5" fillId="0" borderId="23" xfId="0" applyNumberFormat="1" applyFont="1" applyFill="1" applyBorder="1">
      <alignment vertical="center"/>
    </xf>
    <xf numFmtId="178" fontId="5" fillId="0" borderId="93" xfId="0" applyNumberFormat="1" applyFont="1" applyFill="1" applyBorder="1">
      <alignment vertical="center"/>
    </xf>
    <xf numFmtId="187" fontId="5" fillId="0" borderId="32" xfId="0" applyNumberFormat="1" applyFont="1" applyFill="1" applyBorder="1">
      <alignment vertical="center"/>
    </xf>
    <xf numFmtId="190" fontId="5" fillId="0" borderId="32" xfId="0" applyNumberFormat="1" applyFont="1" applyFill="1" applyBorder="1">
      <alignment vertical="center"/>
    </xf>
    <xf numFmtId="185" fontId="5" fillId="0" borderId="133" xfId="50" applyNumberFormat="1" applyFont="1" applyFill="1" applyBorder="1" applyAlignment="1">
      <alignment vertical="center"/>
    </xf>
    <xf numFmtId="185" fontId="5" fillId="0" borderId="140" xfId="50" applyNumberFormat="1" applyFont="1" applyFill="1" applyBorder="1" applyAlignment="1">
      <alignment vertical="center"/>
    </xf>
    <xf numFmtId="38" fontId="5" fillId="0" borderId="139" xfId="50" applyFont="1" applyFill="1" applyBorder="1" applyAlignment="1">
      <alignment vertical="center"/>
    </xf>
    <xf numFmtId="1" fontId="5" fillId="0" borderId="121" xfId="0" applyNumberFormat="1" applyFont="1" applyFill="1" applyBorder="1" applyAlignment="1">
      <alignment vertical="center" shrinkToFit="1"/>
    </xf>
    <xf numFmtId="1" fontId="5" fillId="0" borderId="144" xfId="0" applyNumberFormat="1" applyFont="1" applyFill="1" applyBorder="1" applyAlignment="1">
      <alignment vertical="center" shrinkToFit="1"/>
    </xf>
    <xf numFmtId="1" fontId="5" fillId="0" borderId="122" xfId="0" applyNumberFormat="1" applyFont="1" applyFill="1" applyBorder="1" applyAlignment="1">
      <alignment vertical="center" shrinkToFit="1"/>
    </xf>
    <xf numFmtId="178" fontId="5" fillId="0" borderId="124" xfId="0" applyNumberFormat="1" applyFont="1" applyFill="1" applyBorder="1" applyAlignment="1">
      <alignment vertical="center" wrapText="1" shrinkToFit="1"/>
    </xf>
    <xf numFmtId="177" fontId="5" fillId="0" borderId="122" xfId="0" applyNumberFormat="1" applyFont="1" applyFill="1" applyBorder="1" applyAlignment="1">
      <alignment vertical="center" wrapText="1" shrinkToFit="1"/>
    </xf>
    <xf numFmtId="177" fontId="5" fillId="0" borderId="143" xfId="0" applyNumberFormat="1" applyFont="1" applyFill="1" applyBorder="1" applyAlignment="1">
      <alignment vertical="center" wrapText="1" shrinkToFit="1"/>
    </xf>
    <xf numFmtId="187" fontId="5" fillId="0" borderId="124" xfId="0" applyNumberFormat="1" applyFont="1" applyFill="1" applyBorder="1" applyAlignment="1">
      <alignment vertical="center" shrinkToFit="1"/>
    </xf>
    <xf numFmtId="190" fontId="5" fillId="0" borderId="95" xfId="0" applyNumberFormat="1" applyFont="1" applyFill="1" applyBorder="1" applyAlignment="1">
      <alignment vertical="center" wrapText="1" shrinkToFit="1"/>
    </xf>
    <xf numFmtId="185" fontId="5" fillId="0" borderId="25" xfId="0" applyNumberFormat="1" applyFont="1" applyFill="1" applyBorder="1" applyAlignment="1">
      <alignment vertical="center"/>
    </xf>
    <xf numFmtId="185" fontId="5" fillId="0" borderId="16" xfId="0" applyNumberFormat="1" applyFont="1" applyFill="1" applyBorder="1" applyAlignment="1">
      <alignment vertical="center"/>
    </xf>
    <xf numFmtId="3" fontId="5" fillId="0" borderId="52" xfId="0" applyNumberFormat="1" applyFont="1" applyFill="1" applyBorder="1" applyAlignment="1">
      <alignment vertical="center"/>
    </xf>
    <xf numFmtId="187" fontId="5" fillId="0" borderId="68" xfId="0" applyNumberFormat="1" applyFont="1" applyFill="1" applyBorder="1" applyAlignment="1">
      <alignment vertical="center" shrinkToFit="1"/>
    </xf>
    <xf numFmtId="190" fontId="5" fillId="0" borderId="31" xfId="0" applyNumberFormat="1" applyFont="1" applyFill="1" applyBorder="1" applyAlignment="1">
      <alignment vertical="center" shrinkToFit="1"/>
    </xf>
    <xf numFmtId="190" fontId="5" fillId="0" borderId="32" xfId="0" applyNumberFormat="1" applyFont="1" applyFill="1" applyBorder="1" applyAlignment="1">
      <alignment vertical="center" shrinkToFit="1"/>
    </xf>
    <xf numFmtId="178" fontId="5" fillId="0" borderId="136" xfId="0" applyNumberFormat="1" applyFont="1" applyFill="1" applyBorder="1" applyAlignment="1">
      <alignment vertical="center" shrinkToFit="1"/>
    </xf>
    <xf numFmtId="1" fontId="5" fillId="0" borderId="47" xfId="0" applyNumberFormat="1" applyFont="1" applyFill="1" applyBorder="1" applyAlignment="1">
      <alignment vertical="center" shrinkToFit="1"/>
    </xf>
    <xf numFmtId="1" fontId="5" fillId="0" borderId="136" xfId="0" applyNumberFormat="1" applyFont="1" applyFill="1" applyBorder="1" applyAlignment="1">
      <alignment vertical="center" shrinkToFit="1"/>
    </xf>
    <xf numFmtId="178" fontId="5" fillId="0" borderId="119" xfId="0" applyNumberFormat="1" applyFont="1" applyFill="1" applyBorder="1" applyAlignment="1">
      <alignment vertical="center" shrinkToFit="1"/>
    </xf>
    <xf numFmtId="187" fontId="5" fillId="0" borderId="119" xfId="0" applyNumberFormat="1" applyFont="1" applyFill="1" applyBorder="1" applyAlignment="1">
      <alignment vertical="center" shrinkToFit="1"/>
    </xf>
    <xf numFmtId="190" fontId="5" fillId="0" borderId="41" xfId="0" applyNumberFormat="1" applyFont="1" applyFill="1" applyBorder="1" applyAlignment="1">
      <alignment vertical="center" shrinkToFit="1"/>
    </xf>
    <xf numFmtId="185" fontId="5" fillId="0" borderId="85" xfId="0" applyNumberFormat="1" applyFont="1" applyFill="1" applyBorder="1" applyAlignment="1">
      <alignment vertical="center" shrinkToFit="1"/>
    </xf>
    <xf numFmtId="185" fontId="5" fillId="0" borderId="52" xfId="0" applyNumberFormat="1" applyFont="1" applyFill="1" applyBorder="1" applyAlignment="1">
      <alignment vertical="center" shrinkToFit="1"/>
    </xf>
    <xf numFmtId="38" fontId="5" fillId="0" borderId="51" xfId="50" applyFont="1" applyFill="1" applyBorder="1" applyAlignment="1">
      <alignment vertical="center"/>
    </xf>
    <xf numFmtId="190" fontId="5" fillId="0" borderId="37" xfId="0" applyNumberFormat="1" applyFont="1" applyFill="1" applyBorder="1">
      <alignment vertical="center"/>
    </xf>
    <xf numFmtId="38" fontId="5" fillId="0" borderId="146" xfId="50" applyFont="1" applyFill="1" applyBorder="1" applyAlignment="1">
      <alignment vertical="center"/>
    </xf>
    <xf numFmtId="185" fontId="5" fillId="0" borderId="24" xfId="0" applyNumberFormat="1" applyFont="1" applyFill="1" applyBorder="1" applyAlignment="1">
      <alignment vertical="center"/>
    </xf>
    <xf numFmtId="38" fontId="5" fillId="0" borderId="52" xfId="50" applyFont="1" applyFill="1" applyBorder="1" applyAlignment="1">
      <alignment vertical="center"/>
    </xf>
    <xf numFmtId="1" fontId="5" fillId="0" borderId="25" xfId="0" applyNumberFormat="1" applyFont="1" applyFill="1" applyBorder="1" applyAlignment="1">
      <alignment vertical="center" shrinkToFit="1"/>
    </xf>
    <xf numFmtId="1" fontId="5" fillId="0" borderId="82" xfId="0" applyNumberFormat="1" applyFont="1" applyFill="1" applyBorder="1" applyAlignment="1">
      <alignment vertical="center" shrinkToFit="1"/>
    </xf>
    <xf numFmtId="178" fontId="5" fillId="0" borderId="96" xfId="0" applyNumberFormat="1" applyFont="1" applyFill="1" applyBorder="1" applyAlignment="1">
      <alignment vertical="center" shrinkToFit="1"/>
    </xf>
    <xf numFmtId="187" fontId="5" fillId="0" borderId="96" xfId="0" applyNumberFormat="1" applyFont="1" applyFill="1" applyBorder="1" applyAlignment="1">
      <alignment vertical="center" shrinkToFit="1"/>
    </xf>
    <xf numFmtId="190" fontId="5" fillId="0" borderId="42" xfId="0" applyNumberFormat="1" applyFont="1" applyFill="1" applyBorder="1" applyAlignment="1">
      <alignment vertical="center" shrinkToFit="1"/>
    </xf>
    <xf numFmtId="185" fontId="5" fillId="0" borderId="16" xfId="0" applyNumberFormat="1" applyFont="1" applyFill="1" applyBorder="1" applyAlignment="1">
      <alignment vertical="center" shrinkToFit="1"/>
    </xf>
    <xf numFmtId="181" fontId="5" fillId="0" borderId="52" xfId="0" applyNumberFormat="1" applyFont="1" applyFill="1" applyBorder="1" applyAlignment="1">
      <alignment vertical="center" shrinkToFit="1"/>
    </xf>
    <xf numFmtId="187" fontId="5" fillId="0" borderId="51" xfId="0" applyNumberFormat="1" applyFont="1" applyFill="1" applyBorder="1">
      <alignment vertical="center"/>
    </xf>
    <xf numFmtId="178" fontId="5" fillId="0" borderId="14" xfId="0" applyNumberFormat="1" applyFont="1" applyFill="1" applyBorder="1">
      <alignment vertical="center"/>
    </xf>
    <xf numFmtId="177" fontId="5" fillId="0" borderId="14" xfId="0" applyNumberFormat="1" applyFont="1" applyFill="1" applyBorder="1">
      <alignment vertical="center"/>
    </xf>
    <xf numFmtId="187" fontId="5" fillId="0" borderId="93" xfId="0" applyNumberFormat="1" applyFont="1" applyFill="1" applyBorder="1">
      <alignment vertical="center"/>
    </xf>
    <xf numFmtId="1" fontId="5" fillId="0" borderId="159" xfId="0" applyNumberFormat="1" applyFont="1" applyFill="1" applyBorder="1" applyAlignment="1">
      <alignment vertical="center" shrinkToFit="1"/>
    </xf>
    <xf numFmtId="178" fontId="5" fillId="0" borderId="143" xfId="0" applyNumberFormat="1" applyFont="1" applyFill="1" applyBorder="1" applyAlignment="1">
      <alignment vertical="center" wrapText="1" shrinkToFit="1"/>
    </xf>
    <xf numFmtId="185" fontId="5" fillId="0" borderId="68" xfId="50" applyNumberFormat="1" applyFont="1" applyFill="1" applyBorder="1" applyAlignment="1">
      <alignment vertical="center"/>
    </xf>
    <xf numFmtId="185" fontId="5" fillId="0" borderId="27" xfId="50" applyNumberFormat="1" applyFont="1" applyFill="1" applyBorder="1" applyAlignment="1">
      <alignment vertical="center"/>
    </xf>
    <xf numFmtId="178" fontId="5" fillId="0" borderId="84" xfId="0" applyNumberFormat="1" applyFont="1" applyFill="1" applyBorder="1">
      <alignment vertical="center"/>
    </xf>
    <xf numFmtId="185" fontId="5" fillId="0" borderId="133" xfId="0" applyNumberFormat="1" applyFont="1" applyFill="1" applyBorder="1" applyAlignment="1">
      <alignment vertical="center"/>
    </xf>
    <xf numFmtId="185" fontId="5" fillId="0" borderId="140" xfId="0" applyNumberFormat="1" applyFont="1" applyFill="1" applyBorder="1" applyAlignment="1">
      <alignment vertical="center"/>
    </xf>
    <xf numFmtId="185" fontId="5" fillId="0" borderId="151" xfId="0" applyNumberFormat="1" applyFont="1" applyFill="1" applyBorder="1" applyAlignment="1">
      <alignment vertical="center"/>
    </xf>
    <xf numFmtId="185" fontId="5" fillId="0" borderId="160" xfId="0" applyNumberFormat="1" applyFont="1" applyFill="1" applyBorder="1" applyAlignment="1">
      <alignment vertical="center"/>
    </xf>
    <xf numFmtId="185" fontId="5" fillId="0" borderId="96" xfId="50" applyNumberFormat="1" applyFont="1" applyFill="1" applyBorder="1" applyAlignment="1">
      <alignment vertical="center"/>
    </xf>
    <xf numFmtId="185" fontId="5" fillId="0" borderId="16" xfId="50" applyNumberFormat="1" applyFont="1" applyFill="1" applyBorder="1" applyAlignment="1">
      <alignment vertical="center"/>
    </xf>
    <xf numFmtId="185" fontId="5" fillId="0" borderId="26" xfId="50" applyNumberFormat="1" applyFont="1" applyFill="1" applyBorder="1" applyAlignment="1">
      <alignment vertical="center"/>
    </xf>
    <xf numFmtId="38" fontId="5" fillId="0" borderId="22" xfId="50" applyFont="1" applyFill="1" applyBorder="1" applyAlignment="1">
      <alignment vertical="center"/>
    </xf>
    <xf numFmtId="185" fontId="5" fillId="0" borderId="25" xfId="50" applyNumberFormat="1" applyFont="1" applyFill="1" applyBorder="1" applyAlignment="1">
      <alignment vertical="center"/>
    </xf>
    <xf numFmtId="38" fontId="5" fillId="0" borderId="10" xfId="50" applyFont="1" applyFill="1" applyBorder="1" applyAlignment="1">
      <alignment vertical="center"/>
    </xf>
    <xf numFmtId="185" fontId="5" fillId="0" borderId="96" xfId="0" applyNumberFormat="1" applyFont="1" applyFill="1" applyBorder="1" applyAlignment="1">
      <alignment vertical="center"/>
    </xf>
    <xf numFmtId="38" fontId="5" fillId="0" borderId="68" xfId="50" applyFont="1" applyFill="1" applyBorder="1" applyAlignment="1">
      <alignment vertical="center"/>
    </xf>
    <xf numFmtId="38" fontId="5" fillId="0" borderId="27" xfId="50" applyFont="1" applyFill="1" applyBorder="1" applyAlignment="1">
      <alignment vertical="center"/>
    </xf>
    <xf numFmtId="38" fontId="5" fillId="0" borderId="96" xfId="50" applyFont="1" applyFill="1" applyBorder="1" applyAlignment="1">
      <alignment vertical="center"/>
    </xf>
    <xf numFmtId="38" fontId="5" fillId="0" borderId="16" xfId="50" applyFont="1" applyFill="1" applyBorder="1" applyAlignment="1">
      <alignment vertical="center"/>
    </xf>
    <xf numFmtId="178" fontId="5" fillId="0" borderId="121" xfId="0" applyNumberFormat="1" applyFont="1" applyFill="1" applyBorder="1" applyAlignment="1">
      <alignment vertical="center" shrinkToFit="1"/>
    </xf>
    <xf numFmtId="3" fontId="5" fillId="0" borderId="96" xfId="0" applyNumberFormat="1" applyFont="1" applyFill="1" applyBorder="1" applyAlignment="1">
      <alignment vertical="center"/>
    </xf>
    <xf numFmtId="3" fontId="5" fillId="0" borderId="16" xfId="0" applyNumberFormat="1" applyFont="1" applyFill="1" applyBorder="1" applyAlignment="1">
      <alignment vertical="center"/>
    </xf>
    <xf numFmtId="202" fontId="5" fillId="0" borderId="61" xfId="51" applyNumberFormat="1" applyFont="1" applyFill="1" applyBorder="1" applyAlignment="1" applyProtection="1">
      <alignment vertical="center"/>
    </xf>
    <xf numFmtId="185" fontId="5" fillId="0" borderId="69" xfId="0" applyNumberFormat="1" applyFont="1" applyFill="1" applyBorder="1" applyAlignment="1">
      <alignment vertical="center" shrinkToFit="1"/>
    </xf>
    <xf numFmtId="202" fontId="5" fillId="0" borderId="15" xfId="51" applyNumberFormat="1" applyFont="1" applyFill="1" applyBorder="1" applyAlignment="1" applyProtection="1">
      <alignment vertical="center"/>
    </xf>
    <xf numFmtId="181" fontId="5" fillId="0" borderId="80" xfId="0" applyNumberFormat="1" applyFont="1" applyFill="1" applyBorder="1" applyAlignment="1">
      <alignment vertical="center" shrinkToFit="1"/>
    </xf>
    <xf numFmtId="202" fontId="5" fillId="0" borderId="63" xfId="51" applyNumberFormat="1" applyFont="1" applyFill="1" applyBorder="1" applyAlignment="1" applyProtection="1">
      <alignment vertical="center"/>
    </xf>
    <xf numFmtId="185" fontId="5" fillId="0" borderId="86" xfId="0" applyNumberFormat="1" applyFont="1" applyFill="1" applyBorder="1" applyAlignment="1">
      <alignment vertical="center" shrinkToFit="1"/>
    </xf>
    <xf numFmtId="178" fontId="5" fillId="0" borderId="107" xfId="0" applyNumberFormat="1" applyFont="1" applyFill="1" applyBorder="1" applyAlignment="1">
      <alignment vertical="center" shrinkToFit="1"/>
    </xf>
    <xf numFmtId="1" fontId="5" fillId="0" borderId="67" xfId="0" applyNumberFormat="1" applyFont="1" applyFill="1" applyBorder="1" applyAlignment="1">
      <alignment vertical="center" shrinkToFit="1"/>
    </xf>
    <xf numFmtId="1" fontId="5" fillId="0" borderId="108" xfId="0" applyNumberFormat="1" applyFont="1" applyFill="1" applyBorder="1" applyAlignment="1">
      <alignment vertical="center" shrinkToFit="1"/>
    </xf>
    <xf numFmtId="1" fontId="5" fillId="0" borderId="107" xfId="0" applyNumberFormat="1" applyFont="1" applyFill="1" applyBorder="1" applyAlignment="1">
      <alignment vertical="center" shrinkToFit="1"/>
    </xf>
    <xf numFmtId="178" fontId="5" fillId="0" borderId="108" xfId="0" applyNumberFormat="1" applyFont="1" applyFill="1" applyBorder="1" applyAlignment="1">
      <alignment vertical="center" shrinkToFit="1"/>
    </xf>
    <xf numFmtId="187" fontId="5" fillId="0" borderId="108" xfId="0" applyNumberFormat="1" applyFont="1" applyFill="1" applyBorder="1" applyAlignment="1">
      <alignment vertical="center" shrinkToFit="1"/>
    </xf>
    <xf numFmtId="190" fontId="5" fillId="0" borderId="66" xfId="0" applyNumberFormat="1" applyFont="1" applyFill="1" applyBorder="1" applyAlignment="1">
      <alignment vertical="center" shrinkToFit="1"/>
    </xf>
    <xf numFmtId="185" fontId="5" fillId="0" borderId="141" xfId="0" applyNumberFormat="1" applyFont="1" applyFill="1" applyBorder="1" applyAlignment="1">
      <alignment vertical="center" shrinkToFit="1"/>
    </xf>
    <xf numFmtId="181" fontId="5" fillId="0" borderId="86" xfId="0" applyNumberFormat="1" applyFont="1" applyFill="1" applyBorder="1" applyAlignment="1">
      <alignment vertical="center" shrinkToFit="1"/>
    </xf>
    <xf numFmtId="0" fontId="5" fillId="0" borderId="68" xfId="0" applyFont="1" applyFill="1" applyBorder="1" applyAlignment="1">
      <alignment vertical="center"/>
    </xf>
    <xf numFmtId="0" fontId="5" fillId="0" borderId="27" xfId="0" applyFont="1" applyFill="1" applyBorder="1" applyAlignment="1">
      <alignment vertical="center"/>
    </xf>
    <xf numFmtId="0" fontId="5" fillId="0" borderId="139" xfId="0" applyFont="1" applyFill="1" applyBorder="1" applyAlignment="1">
      <alignment vertical="center"/>
    </xf>
    <xf numFmtId="183" fontId="5" fillId="0" borderId="139" xfId="0" applyNumberFormat="1" applyFont="1" applyFill="1" applyBorder="1" applyAlignment="1">
      <alignment vertical="center"/>
    </xf>
    <xf numFmtId="178" fontId="52" fillId="0" borderId="124" xfId="0" applyNumberFormat="1" applyFont="1" applyFill="1" applyBorder="1" applyAlignment="1">
      <alignment vertical="center" wrapText="1" shrinkToFit="1"/>
    </xf>
    <xf numFmtId="177" fontId="52" fillId="0" borderId="122" xfId="0" applyNumberFormat="1" applyFont="1" applyFill="1" applyBorder="1" applyAlignment="1">
      <alignment vertical="center" wrapText="1" shrinkToFit="1"/>
    </xf>
    <xf numFmtId="177" fontId="52" fillId="0" borderId="143" xfId="0" applyNumberFormat="1" applyFont="1" applyFill="1" applyBorder="1" applyAlignment="1">
      <alignment vertical="center" wrapText="1" shrinkToFit="1"/>
    </xf>
    <xf numFmtId="3" fontId="5" fillId="0" borderId="52" xfId="0" applyNumberFormat="1" applyFont="1" applyFill="1" applyBorder="1" applyAlignment="1">
      <alignment vertical="center" shrinkToFit="1"/>
    </xf>
    <xf numFmtId="177" fontId="5" fillId="0" borderId="23" xfId="0" applyNumberFormat="1" applyFont="1" applyFill="1" applyBorder="1">
      <alignment vertical="center"/>
    </xf>
    <xf numFmtId="177" fontId="5" fillId="0" borderId="53" xfId="0" applyNumberFormat="1" applyFont="1" applyFill="1" applyBorder="1">
      <alignment vertical="center"/>
    </xf>
    <xf numFmtId="177" fontId="5" fillId="0" borderId="33" xfId="0" applyNumberFormat="1" applyFont="1" applyFill="1" applyBorder="1">
      <alignment vertical="center"/>
    </xf>
    <xf numFmtId="1" fontId="5" fillId="0" borderId="155" xfId="0" applyNumberFormat="1" applyFont="1" applyFill="1" applyBorder="1" applyAlignment="1">
      <alignment vertical="center" shrinkToFit="1"/>
    </xf>
    <xf numFmtId="1" fontId="5" fillId="0" borderId="157" xfId="0" applyNumberFormat="1" applyFont="1" applyFill="1" applyBorder="1" applyAlignment="1">
      <alignment vertical="center" shrinkToFit="1"/>
    </xf>
    <xf numFmtId="178" fontId="5" fillId="0" borderId="156" xfId="0" applyNumberFormat="1" applyFont="1" applyFill="1" applyBorder="1" applyAlignment="1">
      <alignment vertical="center" wrapText="1" shrinkToFit="1"/>
    </xf>
    <xf numFmtId="177" fontId="5" fillId="0" borderId="155" xfId="0" applyNumberFormat="1" applyFont="1" applyFill="1" applyBorder="1" applyAlignment="1">
      <alignment vertical="center" wrapText="1" shrinkToFit="1"/>
    </xf>
    <xf numFmtId="177" fontId="5" fillId="0" borderId="154" xfId="0" applyNumberFormat="1" applyFont="1" applyFill="1" applyBorder="1" applyAlignment="1">
      <alignment vertical="center" wrapText="1" shrinkToFit="1"/>
    </xf>
    <xf numFmtId="187" fontId="5" fillId="0" borderId="156" xfId="0" applyNumberFormat="1" applyFont="1" applyFill="1" applyBorder="1" applyAlignment="1">
      <alignment vertical="center" shrinkToFit="1"/>
    </xf>
    <xf numFmtId="190" fontId="5" fillId="0" borderId="115" xfId="0" applyNumberFormat="1" applyFont="1" applyFill="1" applyBorder="1" applyAlignment="1">
      <alignment vertical="center" wrapText="1" shrinkToFit="1"/>
    </xf>
    <xf numFmtId="185" fontId="5" fillId="0" borderId="116" xfId="0" applyNumberFormat="1" applyFont="1" applyFill="1" applyBorder="1" applyAlignment="1">
      <alignment vertical="center" wrapText="1" shrinkToFit="1"/>
    </xf>
    <xf numFmtId="185" fontId="5" fillId="0" borderId="142" xfId="0" applyNumberFormat="1" applyFont="1" applyFill="1" applyBorder="1" applyAlignment="1">
      <alignment vertical="center" wrapText="1" shrinkToFit="1"/>
    </xf>
    <xf numFmtId="38" fontId="5" fillId="0" borderId="117" xfId="50" applyFont="1" applyFill="1" applyBorder="1" applyAlignment="1">
      <alignment vertical="center"/>
    </xf>
    <xf numFmtId="0" fontId="5" fillId="0" borderId="145" xfId="0" applyFont="1" applyFill="1" applyBorder="1" applyAlignment="1">
      <alignment horizontal="center" vertical="center" shrinkToFit="1"/>
    </xf>
    <xf numFmtId="178" fontId="5" fillId="0" borderId="80" xfId="0" applyNumberFormat="1" applyFont="1" applyFill="1" applyBorder="1" applyAlignment="1">
      <alignment vertical="center" shrinkToFit="1"/>
    </xf>
    <xf numFmtId="0" fontId="5" fillId="0" borderId="66" xfId="0" applyFont="1" applyFill="1" applyBorder="1">
      <alignment vertical="center"/>
    </xf>
    <xf numFmtId="190" fontId="5" fillId="0" borderId="66" xfId="0" applyNumberFormat="1" applyFont="1" applyFill="1" applyBorder="1">
      <alignment vertical="center"/>
    </xf>
    <xf numFmtId="185" fontId="5" fillId="0" borderId="69" xfId="0" applyNumberFormat="1" applyFont="1" applyFill="1" applyBorder="1" applyAlignment="1">
      <alignment vertical="center"/>
    </xf>
    <xf numFmtId="185" fontId="5" fillId="0" borderId="141" xfId="0" applyNumberFormat="1" applyFont="1" applyFill="1" applyBorder="1" applyAlignment="1">
      <alignment vertical="center"/>
    </xf>
    <xf numFmtId="38" fontId="5" fillId="0" borderId="80" xfId="50" applyFont="1" applyFill="1" applyBorder="1" applyAlignment="1">
      <alignment vertical="center"/>
    </xf>
    <xf numFmtId="0" fontId="5" fillId="0" borderId="124" xfId="0" applyFont="1" applyFill="1" applyBorder="1" applyAlignment="1">
      <alignment vertical="center" shrinkToFit="1"/>
    </xf>
    <xf numFmtId="0" fontId="5" fillId="0" borderId="144" xfId="0" applyFont="1" applyFill="1" applyBorder="1" applyAlignment="1">
      <alignment vertical="center" shrinkToFit="1"/>
    </xf>
    <xf numFmtId="0" fontId="5" fillId="0" borderId="122" xfId="0" applyFont="1" applyFill="1" applyBorder="1" applyAlignment="1">
      <alignment vertical="center" wrapText="1" shrinkToFit="1"/>
    </xf>
    <xf numFmtId="0" fontId="5" fillId="0" borderId="143" xfId="0" applyFont="1" applyFill="1" applyBorder="1" applyAlignment="1">
      <alignment vertical="center" wrapText="1" shrinkToFit="1"/>
    </xf>
    <xf numFmtId="185" fontId="5" fillId="0" borderId="24" xfId="0" applyNumberFormat="1" applyFont="1" applyFill="1" applyBorder="1" applyAlignment="1">
      <alignment vertical="center" wrapText="1" shrinkToFit="1"/>
    </xf>
    <xf numFmtId="185" fontId="5" fillId="0" borderId="16" xfId="0" applyNumberFormat="1" applyFont="1" applyFill="1" applyBorder="1" applyAlignment="1">
      <alignment vertical="center" wrapText="1" shrinkToFit="1"/>
    </xf>
    <xf numFmtId="0" fontId="5" fillId="0" borderId="49" xfId="0" applyFont="1" applyFill="1" applyBorder="1" applyAlignment="1">
      <alignment horizontal="right" vertical="center" shrinkToFit="1"/>
    </xf>
    <xf numFmtId="178" fontId="5" fillId="0" borderId="49" xfId="0" applyNumberFormat="1" applyFont="1" applyFill="1" applyBorder="1" applyAlignment="1">
      <alignment vertical="center" shrinkToFit="1"/>
    </xf>
    <xf numFmtId="178" fontId="5" fillId="0" borderId="48" xfId="0" applyNumberFormat="1" applyFont="1" applyFill="1" applyBorder="1" applyAlignment="1">
      <alignment vertical="center" shrinkToFit="1"/>
    </xf>
    <xf numFmtId="0" fontId="5" fillId="0" borderId="17" xfId="0" applyFont="1" applyFill="1" applyBorder="1" applyAlignment="1">
      <alignment horizontal="centerContinuous" vertical="top" shrinkToFit="1"/>
    </xf>
    <xf numFmtId="0" fontId="5" fillId="0" borderId="0" xfId="0" applyFont="1" applyFill="1" applyBorder="1" applyAlignment="1">
      <alignment horizontal="centerContinuous" vertical="top" shrinkToFit="1"/>
    </xf>
    <xf numFmtId="0" fontId="5" fillId="0" borderId="38" xfId="0" applyFont="1" applyFill="1" applyBorder="1" applyAlignment="1">
      <alignment horizontal="centerContinuous" vertical="top" shrinkToFit="1"/>
    </xf>
    <xf numFmtId="0" fontId="5" fillId="0" borderId="17" xfId="0" applyFont="1" applyFill="1" applyBorder="1" applyAlignment="1">
      <alignment vertical="top" shrinkToFit="1"/>
    </xf>
    <xf numFmtId="0" fontId="5" fillId="0" borderId="0" xfId="0" applyFont="1" applyFill="1" applyBorder="1" applyAlignment="1">
      <alignment vertical="top" shrinkToFit="1"/>
    </xf>
    <xf numFmtId="0" fontId="5" fillId="0" borderId="38" xfId="0" applyFont="1" applyFill="1" applyBorder="1" applyAlignment="1">
      <alignment vertical="top" shrinkToFit="1"/>
    </xf>
    <xf numFmtId="0" fontId="5" fillId="0" borderId="40" xfId="0" applyFont="1" applyFill="1" applyBorder="1" applyAlignment="1">
      <alignment vertical="top" shrinkToFit="1"/>
    </xf>
    <xf numFmtId="0" fontId="5" fillId="0" borderId="11" xfId="0" applyFont="1" applyFill="1" applyBorder="1" applyAlignment="1">
      <alignment vertical="top" shrinkToFit="1"/>
    </xf>
    <xf numFmtId="0" fontId="5" fillId="0" borderId="39" xfId="0" applyFont="1" applyFill="1" applyBorder="1" applyAlignment="1">
      <alignment vertical="top" shrinkToFit="1"/>
    </xf>
    <xf numFmtId="56" fontId="5" fillId="0" borderId="24" xfId="0" applyNumberFormat="1" applyFont="1" applyFill="1" applyBorder="1" applyAlignment="1">
      <alignment horizontal="center" vertical="center" shrinkToFit="1"/>
    </xf>
    <xf numFmtId="0" fontId="0" fillId="0" borderId="11" xfId="0" applyFill="1" applyBorder="1">
      <alignment vertical="center"/>
    </xf>
    <xf numFmtId="0" fontId="0" fillId="0" borderId="39" xfId="0" applyFill="1" applyBorder="1">
      <alignment vertical="center"/>
    </xf>
    <xf numFmtId="0" fontId="5" fillId="0" borderId="18" xfId="0" applyFont="1" applyFill="1" applyBorder="1" applyAlignment="1">
      <alignment horizontal="center" vertical="center" shrinkToFit="1"/>
    </xf>
    <xf numFmtId="0" fontId="5" fillId="0" borderId="19" xfId="0" applyFont="1" applyFill="1" applyBorder="1" applyAlignment="1">
      <alignment horizontal="center" vertical="center" shrinkToFit="1"/>
    </xf>
    <xf numFmtId="0" fontId="5" fillId="0" borderId="20" xfId="0" applyFont="1" applyFill="1" applyBorder="1" applyAlignment="1">
      <alignment horizontal="center" vertical="center" shrinkToFit="1"/>
    </xf>
    <xf numFmtId="0" fontId="5" fillId="0" borderId="12" xfId="0" applyFont="1" applyFill="1" applyBorder="1" applyAlignment="1">
      <alignment vertical="center" shrinkToFit="1"/>
    </xf>
    <xf numFmtId="0" fontId="5" fillId="0" borderId="22" xfId="0" applyFont="1" applyFill="1" applyBorder="1" applyAlignment="1">
      <alignment horizontal="right" vertical="center" shrinkToFit="1"/>
    </xf>
    <xf numFmtId="0" fontId="0" fillId="0" borderId="17" xfId="0" applyFill="1" applyBorder="1">
      <alignment vertical="center"/>
    </xf>
    <xf numFmtId="0" fontId="5" fillId="0" borderId="0" xfId="0" applyFont="1" applyFill="1" applyBorder="1" applyAlignment="1">
      <alignment vertical="center"/>
    </xf>
    <xf numFmtId="0" fontId="5" fillId="0" borderId="0" xfId="0" applyFont="1" applyFill="1" applyAlignment="1">
      <alignment vertical="center" shrinkToFit="1"/>
    </xf>
    <xf numFmtId="181" fontId="5" fillId="0" borderId="31" xfId="0" applyNumberFormat="1" applyFont="1" applyFill="1" applyBorder="1" applyAlignment="1">
      <alignment vertical="center" shrinkToFit="1"/>
    </xf>
    <xf numFmtId="3" fontId="5" fillId="0" borderId="42" xfId="0" applyNumberFormat="1" applyFont="1" applyFill="1" applyBorder="1">
      <alignment vertical="center"/>
    </xf>
    <xf numFmtId="1" fontId="5" fillId="0" borderId="41" xfId="0" applyNumberFormat="1" applyFont="1" applyFill="1" applyBorder="1" applyAlignment="1">
      <alignment vertical="center" shrinkToFit="1"/>
    </xf>
    <xf numFmtId="38" fontId="5" fillId="0" borderId="42" xfId="50" applyFont="1" applyFill="1" applyBorder="1">
      <alignment vertical="center"/>
    </xf>
    <xf numFmtId="1" fontId="5" fillId="0" borderId="42" xfId="0" applyNumberFormat="1" applyFont="1" applyFill="1" applyBorder="1" applyAlignment="1">
      <alignment vertical="center" shrinkToFit="1"/>
    </xf>
    <xf numFmtId="181" fontId="5" fillId="0" borderId="42" xfId="0" applyNumberFormat="1" applyFont="1" applyFill="1" applyBorder="1" applyAlignment="1">
      <alignment vertical="center" shrinkToFit="1"/>
    </xf>
    <xf numFmtId="178" fontId="5" fillId="0" borderId="32" xfId="0" applyNumberFormat="1" applyFont="1" applyFill="1" applyBorder="1" applyAlignment="1">
      <alignment horizontal="center" vertical="center" shrinkToFit="1"/>
    </xf>
    <xf numFmtId="181" fontId="5" fillId="0" borderId="66" xfId="0" applyNumberFormat="1" applyFont="1" applyFill="1" applyBorder="1" applyAlignment="1">
      <alignment vertical="center" shrinkToFit="1"/>
    </xf>
    <xf numFmtId="185" fontId="5" fillId="0" borderId="41" xfId="0" applyNumberFormat="1" applyFont="1" applyFill="1" applyBorder="1" applyAlignment="1">
      <alignment vertical="center" shrinkToFit="1"/>
    </xf>
    <xf numFmtId="1" fontId="5" fillId="0" borderId="66" xfId="0" applyNumberFormat="1" applyFont="1" applyFill="1" applyBorder="1" applyAlignment="1">
      <alignment vertical="center" shrinkToFit="1"/>
    </xf>
    <xf numFmtId="1" fontId="5" fillId="0" borderId="115" xfId="0" applyNumberFormat="1" applyFont="1" applyFill="1" applyBorder="1" applyAlignment="1">
      <alignment vertical="center" shrinkToFit="1"/>
    </xf>
    <xf numFmtId="38" fontId="5" fillId="0" borderId="105" xfId="50" applyFont="1" applyFill="1" applyBorder="1">
      <alignment vertical="center"/>
    </xf>
    <xf numFmtId="189" fontId="5" fillId="0" borderId="30" xfId="0" applyNumberFormat="1" applyFont="1" applyFill="1" applyBorder="1" applyAlignment="1">
      <alignment vertical="center" shrinkToFit="1"/>
    </xf>
    <xf numFmtId="189" fontId="5" fillId="0" borderId="143" xfId="0" applyNumberFormat="1" applyFont="1" applyFill="1" applyBorder="1" applyAlignment="1">
      <alignment vertical="center" wrapText="1" shrinkToFit="1"/>
    </xf>
    <xf numFmtId="189" fontId="5" fillId="0" borderId="10" xfId="0" applyNumberFormat="1" applyFont="1" applyFill="1" applyBorder="1" applyAlignment="1">
      <alignment vertical="center" shrinkToFit="1"/>
    </xf>
    <xf numFmtId="189" fontId="5" fillId="0" borderId="43" xfId="0" applyNumberFormat="1" applyFont="1" applyFill="1" applyBorder="1" applyAlignment="1">
      <alignment vertical="center" shrinkToFit="1"/>
    </xf>
    <xf numFmtId="189" fontId="5" fillId="0" borderId="154" xfId="0" applyNumberFormat="1" applyFont="1" applyFill="1" applyBorder="1" applyAlignment="1">
      <alignment vertical="center" wrapText="1" shrinkToFit="1"/>
    </xf>
    <xf numFmtId="189" fontId="5" fillId="0" borderId="80" xfId="0" applyNumberFormat="1" applyFont="1" applyFill="1" applyBorder="1">
      <alignment vertical="center"/>
    </xf>
    <xf numFmtId="38" fontId="5" fillId="0" borderId="66" xfId="50" applyFont="1" applyFill="1" applyBorder="1">
      <alignment vertical="center"/>
    </xf>
    <xf numFmtId="0" fontId="5" fillId="0" borderId="144" xfId="0" applyFont="1" applyFill="1" applyBorder="1" applyAlignment="1">
      <alignment vertical="center" wrapText="1" shrinkToFit="1"/>
    </xf>
    <xf numFmtId="177" fontId="5" fillId="0" borderId="31" xfId="0" applyNumberFormat="1" applyFont="1" applyFill="1" applyBorder="1" applyAlignment="1">
      <alignment vertical="center" shrinkToFit="1"/>
    </xf>
    <xf numFmtId="189" fontId="5" fillId="0" borderId="31" xfId="0" applyNumberFormat="1" applyFont="1" applyFill="1" applyBorder="1" applyAlignment="1">
      <alignment vertical="center" shrinkToFit="1"/>
    </xf>
    <xf numFmtId="181" fontId="5" fillId="0" borderId="26" xfId="0" applyNumberFormat="1" applyFont="1" applyFill="1" applyBorder="1" applyAlignment="1">
      <alignment vertical="center" shrinkToFit="1"/>
    </xf>
    <xf numFmtId="181" fontId="5" fillId="0" borderId="22" xfId="0" applyNumberFormat="1" applyFont="1" applyFill="1" applyBorder="1" applyAlignment="1">
      <alignment vertical="center" shrinkToFit="1"/>
    </xf>
    <xf numFmtId="177" fontId="5" fillId="0" borderId="32" xfId="0" applyNumberFormat="1" applyFont="1" applyFill="1" applyBorder="1" applyAlignment="1">
      <alignment vertical="center" shrinkToFit="1"/>
    </xf>
    <xf numFmtId="189" fontId="5" fillId="0" borderId="32" xfId="0" applyNumberFormat="1" applyFont="1" applyFill="1" applyBorder="1" applyAlignment="1">
      <alignment vertical="center" shrinkToFit="1"/>
    </xf>
    <xf numFmtId="181" fontId="5" fillId="0" borderId="23" xfId="0" applyNumberFormat="1" applyFont="1" applyFill="1" applyBorder="1" applyAlignment="1">
      <alignment vertical="center" shrinkToFit="1"/>
    </xf>
    <xf numFmtId="181" fontId="5" fillId="0" borderId="14" xfId="0" applyNumberFormat="1" applyFont="1" applyFill="1" applyBorder="1" applyAlignment="1">
      <alignment vertical="center" shrinkToFit="1"/>
    </xf>
    <xf numFmtId="177" fontId="5" fillId="0" borderId="41" xfId="0" applyNumberFormat="1" applyFont="1" applyFill="1" applyBorder="1" applyAlignment="1">
      <alignment vertical="center" shrinkToFit="1"/>
    </xf>
    <xf numFmtId="189" fontId="5" fillId="0" borderId="41" xfId="0" applyNumberFormat="1" applyFont="1" applyFill="1" applyBorder="1" applyAlignment="1">
      <alignment vertical="center" shrinkToFit="1"/>
    </xf>
    <xf numFmtId="181" fontId="5" fillId="0" borderId="47" xfId="0" applyNumberFormat="1" applyFont="1" applyFill="1" applyBorder="1" applyAlignment="1">
      <alignment vertical="center" shrinkToFit="1"/>
    </xf>
    <xf numFmtId="181" fontId="5" fillId="0" borderId="30" xfId="0" applyNumberFormat="1" applyFont="1" applyFill="1" applyBorder="1" applyAlignment="1">
      <alignment vertical="center" shrinkToFit="1"/>
    </xf>
    <xf numFmtId="0" fontId="5" fillId="0" borderId="88" xfId="0" applyFont="1" applyFill="1" applyBorder="1" applyAlignment="1">
      <alignment horizontal="center" vertical="center" shrinkToFit="1"/>
    </xf>
    <xf numFmtId="189" fontId="5" fillId="0" borderId="31" xfId="0" applyNumberFormat="1" applyFont="1" applyFill="1" applyBorder="1">
      <alignment vertical="center"/>
    </xf>
    <xf numFmtId="0" fontId="5" fillId="0" borderId="26" xfId="0" applyFont="1" applyFill="1" applyBorder="1">
      <alignment vertical="center"/>
    </xf>
    <xf numFmtId="0" fontId="5" fillId="0" borderId="22" xfId="0" applyFont="1" applyFill="1" applyBorder="1">
      <alignment vertical="center"/>
    </xf>
    <xf numFmtId="0" fontId="5" fillId="0" borderId="87" xfId="0" applyFont="1" applyFill="1" applyBorder="1" applyAlignment="1">
      <alignment horizontal="center" vertical="center" shrinkToFit="1"/>
    </xf>
    <xf numFmtId="193" fontId="5" fillId="0" borderId="87" xfId="0" applyNumberFormat="1" applyFont="1" applyFill="1" applyBorder="1" applyAlignment="1">
      <alignment vertical="center" shrinkToFit="1"/>
    </xf>
    <xf numFmtId="177" fontId="5" fillId="0" borderId="32" xfId="0" applyNumberFormat="1" applyFont="1" applyFill="1" applyBorder="1">
      <alignment vertical="center"/>
    </xf>
    <xf numFmtId="189" fontId="5" fillId="0" borderId="32" xfId="0" applyNumberFormat="1" applyFont="1" applyFill="1" applyBorder="1">
      <alignment vertical="center"/>
    </xf>
    <xf numFmtId="0" fontId="5" fillId="0" borderId="125" xfId="0" applyFont="1" applyFill="1" applyBorder="1">
      <alignment vertical="center"/>
    </xf>
    <xf numFmtId="0" fontId="5" fillId="0" borderId="126" xfId="0" applyFont="1" applyFill="1" applyBorder="1">
      <alignment vertical="center"/>
    </xf>
    <xf numFmtId="0" fontId="5" fillId="0" borderId="89" xfId="0" applyFont="1" applyFill="1" applyBorder="1" applyAlignment="1">
      <alignment horizontal="center" vertical="center" shrinkToFit="1"/>
    </xf>
    <xf numFmtId="193" fontId="5" fillId="0" borderId="87" xfId="0" applyNumberFormat="1" applyFont="1" applyFill="1" applyBorder="1" applyAlignment="1">
      <alignment horizontal="center" vertical="center" shrinkToFit="1"/>
    </xf>
    <xf numFmtId="183" fontId="5" fillId="0" borderId="125" xfId="0" applyNumberFormat="1" applyFont="1" applyFill="1" applyBorder="1">
      <alignment vertical="center"/>
    </xf>
    <xf numFmtId="183" fontId="5" fillId="0" borderId="126" xfId="0" applyNumberFormat="1" applyFont="1" applyFill="1" applyBorder="1">
      <alignment vertical="center"/>
    </xf>
    <xf numFmtId="0" fontId="5" fillId="0" borderId="90" xfId="0" applyFont="1" applyFill="1" applyBorder="1" applyAlignment="1">
      <alignment vertical="center" shrinkToFit="1"/>
    </xf>
    <xf numFmtId="0" fontId="5" fillId="0" borderId="103" xfId="0" applyFont="1" applyFill="1" applyBorder="1" applyAlignment="1">
      <alignment vertical="center" shrinkToFit="1"/>
    </xf>
    <xf numFmtId="0" fontId="5" fillId="0" borderId="91" xfId="0" applyFont="1" applyFill="1" applyBorder="1" applyAlignment="1">
      <alignment vertical="center" shrinkToFit="1"/>
    </xf>
    <xf numFmtId="178" fontId="5" fillId="0" borderId="104" xfId="0" applyNumberFormat="1" applyFont="1" applyFill="1" applyBorder="1" applyAlignment="1">
      <alignment vertical="center" shrinkToFit="1"/>
    </xf>
    <xf numFmtId="178" fontId="5" fillId="0" borderId="91" xfId="0" applyNumberFormat="1" applyFont="1" applyFill="1" applyBorder="1" applyAlignment="1">
      <alignment vertical="center" shrinkToFit="1"/>
    </xf>
    <xf numFmtId="177" fontId="5" fillId="0" borderId="90" xfId="0" applyNumberFormat="1" applyFont="1" applyFill="1" applyBorder="1" applyAlignment="1">
      <alignment vertical="center" shrinkToFit="1"/>
    </xf>
    <xf numFmtId="1" fontId="5" fillId="0" borderId="104" xfId="0" applyNumberFormat="1" applyFont="1" applyFill="1" applyBorder="1" applyAlignment="1">
      <alignment vertical="center" shrinkToFit="1"/>
    </xf>
    <xf numFmtId="1" fontId="5" fillId="0" borderId="90" xfId="0" applyNumberFormat="1" applyFont="1" applyFill="1" applyBorder="1" applyAlignment="1">
      <alignment vertical="center" shrinkToFit="1"/>
    </xf>
    <xf numFmtId="177" fontId="52" fillId="0" borderId="90" xfId="0" applyNumberFormat="1" applyFont="1" applyFill="1" applyBorder="1" applyAlignment="1">
      <alignment vertical="center" wrapText="1" shrinkToFit="1"/>
    </xf>
    <xf numFmtId="0" fontId="5" fillId="0" borderId="90" xfId="0" applyFont="1" applyFill="1" applyBorder="1" applyAlignment="1">
      <alignment vertical="center" wrapText="1" shrinkToFit="1"/>
    </xf>
    <xf numFmtId="189" fontId="5" fillId="0" borderId="90" xfId="0" applyNumberFormat="1" applyFont="1" applyFill="1" applyBorder="1" applyAlignment="1">
      <alignment vertical="center" wrapText="1" shrinkToFit="1"/>
    </xf>
    <xf numFmtId="3" fontId="5" fillId="0" borderId="25" xfId="0" applyNumberFormat="1" applyFont="1" applyFill="1" applyBorder="1">
      <alignment vertical="center"/>
    </xf>
    <xf numFmtId="3" fontId="5" fillId="0" borderId="10" xfId="0" applyNumberFormat="1" applyFont="1" applyFill="1" applyBorder="1">
      <alignment vertical="center"/>
    </xf>
    <xf numFmtId="38" fontId="5" fillId="0" borderId="26" xfId="50" applyFont="1" applyFill="1" applyBorder="1">
      <alignment vertical="center"/>
    </xf>
    <xf numFmtId="38" fontId="5" fillId="0" borderId="22" xfId="50" applyFont="1" applyFill="1" applyBorder="1">
      <alignment vertical="center"/>
    </xf>
    <xf numFmtId="38" fontId="5" fillId="0" borderId="125" xfId="50" applyFont="1" applyFill="1" applyBorder="1">
      <alignment vertical="center"/>
    </xf>
    <xf numFmtId="38" fontId="5" fillId="0" borderId="126" xfId="50" applyFont="1" applyFill="1" applyBorder="1">
      <alignment vertical="center"/>
    </xf>
    <xf numFmtId="177" fontId="5" fillId="0" borderId="95" xfId="0" applyNumberFormat="1" applyFont="1" applyFill="1" applyBorder="1" applyAlignment="1">
      <alignment vertical="center" shrinkToFit="1"/>
    </xf>
    <xf numFmtId="177" fontId="5" fillId="0" borderId="95" xfId="0" applyNumberFormat="1" applyFont="1" applyFill="1" applyBorder="1" applyAlignment="1">
      <alignment vertical="center" wrapText="1" shrinkToFit="1"/>
    </xf>
    <xf numFmtId="189" fontId="5" fillId="0" borderId="95" xfId="0" applyNumberFormat="1" applyFont="1" applyFill="1" applyBorder="1" applyAlignment="1">
      <alignment vertical="center" wrapText="1" shrinkToFit="1"/>
    </xf>
    <xf numFmtId="185" fontId="5" fillId="0" borderId="25" xfId="0" applyNumberFormat="1" applyFont="1" applyFill="1" applyBorder="1" applyAlignment="1">
      <alignment vertical="center" shrinkToFit="1"/>
    </xf>
    <xf numFmtId="185" fontId="5" fillId="0" borderId="10" xfId="0" applyNumberFormat="1" applyFont="1" applyFill="1" applyBorder="1" applyAlignment="1">
      <alignment vertical="center" shrinkToFit="1"/>
    </xf>
    <xf numFmtId="189" fontId="5" fillId="0" borderId="37" xfId="0" applyNumberFormat="1" applyFont="1" applyFill="1" applyBorder="1">
      <alignment vertical="center"/>
    </xf>
    <xf numFmtId="38" fontId="5" fillId="0" borderId="25" xfId="50" applyFont="1" applyFill="1" applyBorder="1">
      <alignment vertical="center"/>
    </xf>
    <xf numFmtId="38" fontId="5" fillId="0" borderId="10" xfId="50" applyFont="1" applyFill="1" applyBorder="1">
      <alignment vertical="center"/>
    </xf>
    <xf numFmtId="177" fontId="5" fillId="0" borderId="42" xfId="0" applyNumberFormat="1" applyFont="1" applyFill="1" applyBorder="1" applyAlignment="1">
      <alignment vertical="center" shrinkToFit="1"/>
    </xf>
    <xf numFmtId="189" fontId="5" fillId="0" borderId="42" xfId="0" applyNumberFormat="1" applyFont="1" applyFill="1" applyBorder="1" applyAlignment="1">
      <alignment vertical="center" shrinkToFit="1"/>
    </xf>
    <xf numFmtId="181" fontId="5" fillId="0" borderId="25" xfId="0" applyNumberFormat="1" applyFont="1" applyFill="1" applyBorder="1" applyAlignment="1">
      <alignment vertical="center" shrinkToFit="1"/>
    </xf>
    <xf numFmtId="181" fontId="5" fillId="0" borderId="10" xfId="0" applyNumberFormat="1" applyFont="1" applyFill="1" applyBorder="1" applyAlignment="1">
      <alignment vertical="center" shrinkToFit="1"/>
    </xf>
    <xf numFmtId="38" fontId="5" fillId="0" borderId="161" xfId="50" applyFont="1" applyFill="1" applyBorder="1">
      <alignment vertical="center"/>
    </xf>
    <xf numFmtId="38" fontId="5" fillId="0" borderId="162" xfId="50" applyFont="1" applyFill="1" applyBorder="1">
      <alignment vertical="center"/>
    </xf>
    <xf numFmtId="181" fontId="5" fillId="0" borderId="67" xfId="0" applyNumberFormat="1" applyFont="1" applyFill="1" applyBorder="1" applyAlignment="1">
      <alignment vertical="center" shrinkToFit="1"/>
    </xf>
    <xf numFmtId="181" fontId="5" fillId="0" borderId="43" xfId="0" applyNumberFormat="1" applyFont="1" applyFill="1" applyBorder="1" applyAlignment="1">
      <alignment vertical="center" shrinkToFit="1"/>
    </xf>
    <xf numFmtId="185" fontId="5" fillId="0" borderId="47" xfId="0" applyNumberFormat="1" applyFont="1" applyFill="1" applyBorder="1" applyAlignment="1">
      <alignment vertical="center" shrinkToFit="1"/>
    </xf>
    <xf numFmtId="185" fontId="5" fillId="0" borderId="30" xfId="0" applyNumberFormat="1" applyFont="1" applyFill="1" applyBorder="1" applyAlignment="1">
      <alignment vertical="center" shrinkToFit="1"/>
    </xf>
    <xf numFmtId="177" fontId="5" fillId="0" borderId="66" xfId="0" applyNumberFormat="1" applyFont="1" applyFill="1" applyBorder="1" applyAlignment="1">
      <alignment vertical="center" shrinkToFit="1"/>
    </xf>
    <xf numFmtId="189" fontId="5" fillId="0" borderId="66" xfId="0" applyNumberFormat="1" applyFont="1" applyFill="1" applyBorder="1" applyAlignment="1">
      <alignment vertical="center" shrinkToFit="1"/>
    </xf>
    <xf numFmtId="178" fontId="5" fillId="0" borderId="92" xfId="0" applyNumberFormat="1" applyFont="1" applyFill="1" applyBorder="1" applyAlignment="1">
      <alignment vertical="center" shrinkToFit="1"/>
    </xf>
    <xf numFmtId="1" fontId="5" fillId="0" borderId="135" xfId="0" applyNumberFormat="1" applyFont="1" applyFill="1" applyBorder="1" applyAlignment="1">
      <alignment vertical="center" shrinkToFit="1"/>
    </xf>
    <xf numFmtId="177" fontId="5" fillId="0" borderId="90" xfId="0" applyNumberFormat="1" applyFont="1" applyFill="1" applyBorder="1" applyAlignment="1">
      <alignment vertical="center" wrapText="1" shrinkToFit="1"/>
    </xf>
    <xf numFmtId="3" fontId="5" fillId="0" borderId="47" xfId="0" applyNumberFormat="1" applyFont="1" applyFill="1" applyBorder="1" applyAlignment="1">
      <alignment vertical="center" shrinkToFit="1"/>
    </xf>
    <xf numFmtId="3" fontId="5" fillId="0" borderId="30" xfId="0" applyNumberFormat="1" applyFont="1" applyFill="1" applyBorder="1" applyAlignment="1">
      <alignment vertical="center" shrinkToFit="1"/>
    </xf>
    <xf numFmtId="3" fontId="5" fillId="0" borderId="25" xfId="0" applyNumberFormat="1" applyFont="1" applyFill="1" applyBorder="1" applyAlignment="1">
      <alignment vertical="center" shrinkToFit="1"/>
    </xf>
    <xf numFmtId="3" fontId="5" fillId="0" borderId="10" xfId="0" applyNumberFormat="1" applyFont="1" applyFill="1" applyBorder="1" applyAlignment="1">
      <alignment vertical="center" shrinkToFit="1"/>
    </xf>
    <xf numFmtId="38" fontId="5" fillId="0" borderId="127" xfId="50" applyFont="1" applyFill="1" applyBorder="1">
      <alignment vertical="center"/>
    </xf>
    <xf numFmtId="38" fontId="5" fillId="0" borderId="128" xfId="50" applyFont="1" applyFill="1" applyBorder="1">
      <alignment vertical="center"/>
    </xf>
    <xf numFmtId="38" fontId="5" fillId="0" borderId="129" xfId="50" applyFont="1" applyFill="1" applyBorder="1">
      <alignment vertical="center"/>
    </xf>
    <xf numFmtId="38" fontId="5" fillId="0" borderId="130" xfId="50" applyFont="1" applyFill="1" applyBorder="1">
      <alignment vertical="center"/>
    </xf>
    <xf numFmtId="0" fontId="5" fillId="0" borderId="109" xfId="0" applyFont="1" applyFill="1" applyBorder="1" applyAlignment="1">
      <alignment vertical="center" shrinkToFit="1"/>
    </xf>
    <xf numFmtId="0" fontId="5" fillId="0" borderId="110" xfId="0" applyFont="1" applyFill="1" applyBorder="1" applyAlignment="1">
      <alignment vertical="center" shrinkToFit="1"/>
    </xf>
    <xf numFmtId="0" fontId="5" fillId="0" borderId="111" xfId="0" applyFont="1" applyFill="1" applyBorder="1" applyAlignment="1">
      <alignment vertical="center" shrinkToFit="1"/>
    </xf>
    <xf numFmtId="178" fontId="5" fillId="0" borderId="112" xfId="0" applyNumberFormat="1" applyFont="1" applyFill="1" applyBorder="1" applyAlignment="1">
      <alignment vertical="center" shrinkToFit="1"/>
    </xf>
    <xf numFmtId="178" fontId="5" fillId="0" borderId="113" xfId="0" applyNumberFormat="1" applyFont="1" applyFill="1" applyBorder="1" applyAlignment="1">
      <alignment vertical="center" shrinkToFit="1"/>
    </xf>
    <xf numFmtId="177" fontId="5" fillId="0" borderId="109" xfId="0" applyNumberFormat="1" applyFont="1" applyFill="1" applyBorder="1" applyAlignment="1">
      <alignment vertical="center" shrinkToFit="1"/>
    </xf>
    <xf numFmtId="1" fontId="5" fillId="0" borderId="134" xfId="0" applyNumberFormat="1" applyFont="1" applyFill="1" applyBorder="1" applyAlignment="1">
      <alignment vertical="center" shrinkToFit="1"/>
    </xf>
    <xf numFmtId="1" fontId="5" fillId="0" borderId="109" xfId="0" applyNumberFormat="1" applyFont="1" applyFill="1" applyBorder="1" applyAlignment="1">
      <alignment vertical="center" shrinkToFit="1"/>
    </xf>
    <xf numFmtId="177" fontId="5" fillId="0" borderId="109" xfId="0" applyNumberFormat="1" applyFont="1" applyFill="1" applyBorder="1" applyAlignment="1">
      <alignment vertical="center" wrapText="1" shrinkToFit="1"/>
    </xf>
    <xf numFmtId="0" fontId="5" fillId="0" borderId="109" xfId="0" applyFont="1" applyFill="1" applyBorder="1" applyAlignment="1">
      <alignment vertical="center" wrapText="1" shrinkToFit="1"/>
    </xf>
    <xf numFmtId="189" fontId="5" fillId="0" borderId="109" xfId="0" applyNumberFormat="1" applyFont="1" applyFill="1" applyBorder="1" applyAlignment="1">
      <alignment vertical="center" wrapText="1" shrinkToFit="1"/>
    </xf>
    <xf numFmtId="38" fontId="5" fillId="0" borderId="131" xfId="50" applyFont="1" applyFill="1" applyBorder="1">
      <alignment vertical="center"/>
    </xf>
    <xf numFmtId="38" fontId="5" fillId="0" borderId="132" xfId="50" applyFont="1" applyFill="1" applyBorder="1">
      <alignment vertical="center"/>
    </xf>
    <xf numFmtId="0" fontId="5" fillId="0" borderId="106" xfId="0" applyFont="1" applyFill="1" applyBorder="1" applyAlignment="1">
      <alignment horizontal="center" vertical="center" shrinkToFit="1"/>
    </xf>
    <xf numFmtId="189" fontId="5" fillId="0" borderId="66" xfId="0" applyNumberFormat="1" applyFont="1" applyFill="1" applyBorder="1">
      <alignment vertical="center"/>
    </xf>
    <xf numFmtId="38" fontId="5" fillId="0" borderId="67" xfId="50" applyFont="1" applyFill="1" applyBorder="1">
      <alignment vertical="center"/>
    </xf>
    <xf numFmtId="38" fontId="5" fillId="0" borderId="43" xfId="50" applyFont="1" applyFill="1" applyBorder="1">
      <alignment vertical="center"/>
    </xf>
    <xf numFmtId="0" fontId="5" fillId="0" borderId="92" xfId="0" applyFont="1" applyFill="1" applyBorder="1" applyAlignment="1">
      <alignment vertical="center" shrinkToFit="1"/>
    </xf>
    <xf numFmtId="0" fontId="5" fillId="0" borderId="104" xfId="0" applyFont="1" applyFill="1" applyBorder="1" applyAlignment="1">
      <alignment vertical="center" shrinkToFit="1"/>
    </xf>
    <xf numFmtId="0" fontId="5" fillId="0" borderId="135" xfId="0" applyFont="1" applyFill="1" applyBorder="1" applyAlignment="1">
      <alignment vertical="center" shrinkToFit="1"/>
    </xf>
    <xf numFmtId="194" fontId="5" fillId="0" borderId="26" xfId="0" applyNumberFormat="1" applyFont="1" applyFill="1" applyBorder="1">
      <alignment vertical="center"/>
    </xf>
    <xf numFmtId="194" fontId="5" fillId="0" borderId="51" xfId="0" applyNumberFormat="1" applyFont="1" applyFill="1" applyBorder="1">
      <alignment vertical="center"/>
    </xf>
    <xf numFmtId="38" fontId="5" fillId="0" borderId="139" xfId="50" applyFont="1" applyFill="1" applyBorder="1">
      <alignment vertical="center"/>
    </xf>
    <xf numFmtId="38" fontId="5" fillId="0" borderId="133" xfId="50" applyFont="1" applyFill="1" applyBorder="1">
      <alignment vertical="center"/>
    </xf>
    <xf numFmtId="38" fontId="5" fillId="0" borderId="163" xfId="50" applyFont="1" applyFill="1" applyBorder="1">
      <alignment vertical="center"/>
    </xf>
    <xf numFmtId="38" fontId="5" fillId="0" borderId="12" xfId="50" applyFont="1" applyFill="1" applyBorder="1">
      <alignment vertical="center"/>
    </xf>
    <xf numFmtId="0" fontId="5" fillId="0" borderId="133" xfId="0" applyFont="1" applyFill="1" applyBorder="1">
      <alignment vertical="center"/>
    </xf>
    <xf numFmtId="183" fontId="5" fillId="0" borderId="133" xfId="0" applyNumberFormat="1" applyFont="1" applyFill="1" applyBorder="1">
      <alignment vertical="center"/>
    </xf>
    <xf numFmtId="177" fontId="5" fillId="0" borderId="115" xfId="0" applyNumberFormat="1" applyFont="1" applyFill="1" applyBorder="1" applyAlignment="1">
      <alignment vertical="center" shrinkToFit="1"/>
    </xf>
    <xf numFmtId="0" fontId="5" fillId="0" borderId="49" xfId="0" applyFont="1" applyFill="1" applyBorder="1" applyAlignment="1">
      <alignment vertical="center" shrinkToFit="1"/>
    </xf>
    <xf numFmtId="0" fontId="5" fillId="0" borderId="48" xfId="0" applyFont="1" applyFill="1" applyBorder="1" applyAlignment="1">
      <alignment vertical="center" shrinkToFit="1"/>
    </xf>
    <xf numFmtId="177" fontId="5" fillId="0" borderId="12" xfId="0" applyNumberFormat="1" applyFont="1" applyFill="1" applyBorder="1" applyAlignment="1">
      <alignment vertical="center" shrinkToFit="1"/>
    </xf>
    <xf numFmtId="177" fontId="5" fillId="0" borderId="13" xfId="0" applyNumberFormat="1" applyFont="1" applyFill="1" applyBorder="1" applyAlignment="1">
      <alignment vertical="center" shrinkToFit="1"/>
    </xf>
    <xf numFmtId="194" fontId="5" fillId="0" borderId="31" xfId="0" applyNumberFormat="1" applyFont="1" applyFill="1" applyBorder="1">
      <alignment vertical="center"/>
    </xf>
    <xf numFmtId="177" fontId="5" fillId="0" borderId="70" xfId="0" applyNumberFormat="1" applyFont="1" applyFill="1" applyBorder="1" applyAlignment="1">
      <alignment vertical="center" shrinkToFit="1"/>
    </xf>
    <xf numFmtId="177" fontId="5" fillId="0" borderId="24" xfId="0" applyNumberFormat="1" applyFont="1" applyFill="1" applyBorder="1" applyAlignment="1">
      <alignment vertical="center" shrinkToFit="1"/>
    </xf>
    <xf numFmtId="177" fontId="5" fillId="0" borderId="69" xfId="0" applyNumberFormat="1" applyFont="1" applyFill="1" applyBorder="1" applyAlignment="1">
      <alignment vertical="center" shrinkToFit="1"/>
    </xf>
    <xf numFmtId="38" fontId="5" fillId="0" borderId="87" xfId="50" applyFont="1" applyFill="1" applyBorder="1">
      <alignment vertical="center"/>
    </xf>
    <xf numFmtId="38" fontId="5" fillId="0" borderId="106" xfId="50" applyFont="1" applyFill="1" applyBorder="1">
      <alignment vertical="center"/>
    </xf>
    <xf numFmtId="177" fontId="5" fillId="0" borderId="110" xfId="0" applyNumberFormat="1" applyFont="1" applyFill="1" applyBorder="1" applyAlignment="1">
      <alignment vertical="center" shrinkToFit="1"/>
    </xf>
    <xf numFmtId="177" fontId="5" fillId="0" borderId="111" xfId="0" applyNumberFormat="1" applyFont="1" applyFill="1" applyBorder="1" applyAlignment="1">
      <alignment vertical="center" shrinkToFit="1"/>
    </xf>
    <xf numFmtId="1" fontId="5" fillId="0" borderId="111" xfId="0" applyNumberFormat="1" applyFont="1" applyFill="1" applyBorder="1" applyAlignment="1">
      <alignment vertical="center" shrinkToFit="1"/>
    </xf>
    <xf numFmtId="177" fontId="5" fillId="0" borderId="134" xfId="0" applyNumberFormat="1" applyFont="1" applyFill="1" applyBorder="1" applyAlignment="1">
      <alignment vertical="center" wrapText="1" shrinkToFit="1"/>
    </xf>
    <xf numFmtId="0" fontId="5" fillId="0" borderId="135" xfId="0" applyFont="1" applyFill="1" applyBorder="1" applyAlignment="1">
      <alignment vertical="center" wrapText="1" shrinkToFit="1"/>
    </xf>
    <xf numFmtId="0" fontId="22" fillId="28" borderId="60" xfId="0" applyFont="1" applyFill="1" applyBorder="1" applyAlignment="1">
      <alignment horizontal="center" vertical="center" shrinkToFit="1"/>
    </xf>
    <xf numFmtId="0" fontId="22" fillId="28" borderId="49" xfId="0" applyFont="1" applyFill="1" applyBorder="1" applyAlignment="1">
      <alignment horizontal="center" vertical="center" shrinkToFit="1"/>
    </xf>
    <xf numFmtId="0" fontId="22" fillId="28" borderId="48" xfId="0" applyFont="1" applyFill="1" applyBorder="1" applyAlignment="1">
      <alignment horizontal="center" vertical="center" shrinkToFit="1"/>
    </xf>
    <xf numFmtId="0" fontId="22" fillId="28" borderId="40" xfId="0" applyFont="1" applyFill="1" applyBorder="1" applyAlignment="1">
      <alignment horizontal="center" vertical="center" shrinkToFit="1"/>
    </xf>
    <xf numFmtId="0" fontId="22" fillId="28" borderId="11" xfId="0" applyFont="1" applyFill="1" applyBorder="1" applyAlignment="1">
      <alignment horizontal="center" vertical="center" shrinkToFit="1"/>
    </xf>
    <xf numFmtId="0" fontId="22" fillId="28" borderId="39" xfId="0" applyFont="1" applyFill="1" applyBorder="1" applyAlignment="1">
      <alignment horizontal="center" vertical="center" shrinkToFit="1"/>
    </xf>
    <xf numFmtId="14" fontId="5" fillId="0" borderId="148" xfId="0" applyNumberFormat="1" applyFont="1" applyBorder="1" applyAlignment="1">
      <alignment horizontal="center" vertical="center" shrinkToFit="1"/>
    </xf>
    <xf numFmtId="14" fontId="5" fillId="0" borderId="149" xfId="0" applyNumberFormat="1" applyFont="1" applyBorder="1" applyAlignment="1">
      <alignment horizontal="center" vertical="center" shrinkToFit="1"/>
    </xf>
    <xf numFmtId="14" fontId="5" fillId="0" borderId="13" xfId="0" applyNumberFormat="1" applyFont="1" applyBorder="1" applyAlignment="1">
      <alignment horizontal="center" vertical="center" shrinkToFit="1"/>
    </xf>
    <xf numFmtId="14" fontId="5" fillId="0" borderId="46" xfId="0" applyNumberFormat="1" applyFont="1" applyBorder="1" applyAlignment="1">
      <alignment horizontal="center" vertical="center" shrinkToFit="1"/>
    </xf>
    <xf numFmtId="14" fontId="5" fillId="0" borderId="70" xfId="0" applyNumberFormat="1" applyFont="1" applyBorder="1" applyAlignment="1">
      <alignment horizontal="center" vertical="center" shrinkToFit="1"/>
    </xf>
    <xf numFmtId="14" fontId="5" fillId="0" borderId="86" xfId="0" applyNumberFormat="1" applyFont="1" applyBorder="1" applyAlignment="1">
      <alignment horizontal="center" vertical="center" shrinkToFit="1"/>
    </xf>
    <xf numFmtId="14" fontId="5" fillId="0" borderId="31" xfId="0" applyNumberFormat="1" applyFont="1" applyBorder="1" applyAlignment="1">
      <alignment horizontal="center" vertical="center" shrinkToFit="1"/>
    </xf>
    <xf numFmtId="14" fontId="5" fillId="0" borderId="32" xfId="0" applyNumberFormat="1" applyFont="1" applyBorder="1" applyAlignment="1">
      <alignment horizontal="center" vertical="center" shrinkToFit="1"/>
    </xf>
    <xf numFmtId="14" fontId="5" fillId="0" borderId="42" xfId="0" applyNumberFormat="1" applyFont="1" applyBorder="1" applyAlignment="1">
      <alignment horizontal="center" vertical="center" shrinkToFit="1"/>
    </xf>
    <xf numFmtId="0" fontId="5" fillId="26" borderId="60" xfId="0" applyFont="1" applyFill="1" applyBorder="1" applyAlignment="1">
      <alignment horizontal="center" vertical="center" shrinkToFit="1"/>
    </xf>
    <xf numFmtId="0" fontId="5" fillId="26" borderId="48" xfId="0" applyFont="1" applyFill="1" applyBorder="1" applyAlignment="1">
      <alignment horizontal="center" vertical="center" shrinkToFit="1"/>
    </xf>
    <xf numFmtId="14" fontId="5" fillId="0" borderId="24" xfId="0" applyNumberFormat="1" applyFont="1" applyBorder="1" applyAlignment="1">
      <alignment horizontal="center" vertical="center" shrinkToFit="1"/>
    </xf>
    <xf numFmtId="14" fontId="5" fillId="0" borderId="52" xfId="0" applyNumberFormat="1" applyFont="1" applyBorder="1" applyAlignment="1">
      <alignment horizontal="center" vertical="center" shrinkToFit="1"/>
    </xf>
    <xf numFmtId="0" fontId="30" fillId="34" borderId="35" xfId="0" applyFont="1" applyFill="1" applyBorder="1" applyAlignment="1">
      <alignment horizontal="center" vertical="center" textRotation="255" shrinkToFit="1"/>
    </xf>
    <xf numFmtId="0" fontId="30" fillId="34" borderId="37" xfId="0" applyFont="1" applyFill="1" applyBorder="1" applyAlignment="1">
      <alignment horizontal="center" vertical="center" textRotation="255" shrinkToFit="1"/>
    </xf>
    <xf numFmtId="0" fontId="0" fillId="34" borderId="37" xfId="0" applyFill="1" applyBorder="1" applyAlignment="1">
      <alignment horizontal="center" vertical="center" textRotation="255" shrinkToFit="1"/>
    </xf>
    <xf numFmtId="0" fontId="0" fillId="34" borderId="36" xfId="0" applyFill="1" applyBorder="1" applyAlignment="1">
      <alignment horizontal="center" vertical="center" textRotation="255" shrinkToFit="1"/>
    </xf>
    <xf numFmtId="0" fontId="36" fillId="0" borderId="150" xfId="0" applyFont="1" applyBorder="1" applyAlignment="1">
      <alignment horizontal="center" vertical="center" wrapText="1" shrinkToFit="1"/>
    </xf>
    <xf numFmtId="0" fontId="36" fillId="0" borderId="37" xfId="0" applyFont="1" applyBorder="1" applyAlignment="1">
      <alignment horizontal="center" vertical="center" wrapText="1" shrinkToFit="1"/>
    </xf>
    <xf numFmtId="0" fontId="36" fillId="0" borderId="36" xfId="0" applyFont="1" applyBorder="1" applyAlignment="1">
      <alignment horizontal="center" vertical="center" wrapText="1" shrinkToFit="1"/>
    </xf>
    <xf numFmtId="0" fontId="22" fillId="25" borderId="11" xfId="0" applyFont="1" applyFill="1" applyBorder="1" applyAlignment="1">
      <alignment horizontal="center" vertical="center"/>
    </xf>
    <xf numFmtId="0" fontId="30" fillId="34" borderId="36" xfId="0" applyFont="1" applyFill="1" applyBorder="1" applyAlignment="1">
      <alignment horizontal="center" vertical="center" textRotation="255" shrinkToFit="1"/>
    </xf>
    <xf numFmtId="0" fontId="30" fillId="34" borderId="34" xfId="0" applyFont="1" applyFill="1" applyBorder="1" applyAlignment="1">
      <alignment horizontal="center" vertical="center" textRotation="255" shrinkToFit="1"/>
    </xf>
    <xf numFmtId="0" fontId="30" fillId="34" borderId="35" xfId="0" applyFont="1" applyFill="1" applyBorder="1" applyAlignment="1">
      <alignment horizontal="center" vertical="center" textRotation="255"/>
    </xf>
    <xf numFmtId="0" fontId="30" fillId="34" borderId="37" xfId="0" applyFont="1" applyFill="1" applyBorder="1" applyAlignment="1">
      <alignment horizontal="center" vertical="center" textRotation="255"/>
    </xf>
    <xf numFmtId="0" fontId="30" fillId="34" borderId="36" xfId="0" applyFont="1" applyFill="1" applyBorder="1" applyAlignment="1">
      <alignment horizontal="center" vertical="center" textRotation="255"/>
    </xf>
    <xf numFmtId="14" fontId="5" fillId="0" borderId="105" xfId="0" applyNumberFormat="1" applyFont="1" applyBorder="1" applyAlignment="1">
      <alignment horizontal="center" vertical="center" shrinkToFit="1"/>
    </xf>
    <xf numFmtId="0" fontId="5" fillId="26" borderId="12" xfId="0" applyFont="1" applyFill="1" applyBorder="1" applyAlignment="1">
      <alignment horizontal="center" vertical="center" shrinkToFit="1"/>
    </xf>
    <xf numFmtId="0" fontId="5" fillId="26" borderId="51" xfId="0" applyFont="1" applyFill="1" applyBorder="1" applyAlignment="1">
      <alignment horizontal="center" vertical="center" shrinkToFit="1"/>
    </xf>
    <xf numFmtId="0" fontId="46" fillId="26" borderId="26" xfId="0" applyFont="1" applyFill="1" applyBorder="1" applyAlignment="1">
      <alignment horizontal="center" vertical="center" wrapText="1" shrinkToFit="1"/>
    </xf>
    <xf numFmtId="0" fontId="46" fillId="26" borderId="22" xfId="0" applyFont="1" applyFill="1" applyBorder="1" applyAlignment="1">
      <alignment horizontal="center" vertical="center" wrapText="1" shrinkToFit="1"/>
    </xf>
    <xf numFmtId="0" fontId="5" fillId="26" borderId="12" xfId="0" applyFont="1" applyFill="1" applyBorder="1" applyAlignment="1">
      <alignment horizontal="center" vertical="center" wrapText="1" shrinkToFit="1"/>
    </xf>
    <xf numFmtId="0" fontId="5" fillId="26" borderId="51" xfId="0" applyFont="1" applyFill="1" applyBorder="1" applyAlignment="1">
      <alignment horizontal="center" vertical="center" wrapText="1" shrinkToFit="1"/>
    </xf>
    <xf numFmtId="0" fontId="4" fillId="26" borderId="12" xfId="0" applyFont="1" applyFill="1" applyBorder="1" applyAlignment="1">
      <alignment horizontal="center" vertical="center" wrapText="1" shrinkToFit="1"/>
    </xf>
    <xf numFmtId="0" fontId="4" fillId="26" borderId="68" xfId="0" applyFont="1" applyFill="1" applyBorder="1" applyAlignment="1">
      <alignment horizontal="center" vertical="center" wrapText="1" shrinkToFit="1"/>
    </xf>
    <xf numFmtId="0" fontId="4" fillId="26" borderId="26" xfId="0" applyFont="1" applyFill="1" applyBorder="1" applyAlignment="1">
      <alignment horizontal="center" vertical="center" wrapText="1" shrinkToFit="1"/>
    </xf>
    <xf numFmtId="0" fontId="4" fillId="26" borderId="22" xfId="0" applyFont="1" applyFill="1" applyBorder="1" applyAlignment="1">
      <alignment horizontal="center" vertical="center" wrapText="1" shrinkToFit="1"/>
    </xf>
    <xf numFmtId="0" fontId="54" fillId="26" borderId="12" xfId="0" applyFont="1" applyFill="1" applyBorder="1" applyAlignment="1">
      <alignment horizontal="center" vertical="center" wrapText="1" shrinkToFit="1"/>
    </xf>
    <xf numFmtId="0" fontId="54" fillId="26" borderId="51" xfId="0" applyFont="1" applyFill="1" applyBorder="1" applyAlignment="1">
      <alignment horizontal="center" vertical="center" wrapText="1" shrinkToFit="1"/>
    </xf>
    <xf numFmtId="0" fontId="4" fillId="26" borderId="51" xfId="0" applyFont="1" applyFill="1" applyBorder="1" applyAlignment="1">
      <alignment horizontal="center" vertical="center" wrapText="1" shrinkToFit="1"/>
    </xf>
    <xf numFmtId="14" fontId="5" fillId="0" borderId="108" xfId="0" applyNumberFormat="1" applyFont="1" applyBorder="1" applyAlignment="1">
      <alignment horizontal="center" vertical="center" shrinkToFit="1"/>
    </xf>
    <xf numFmtId="14" fontId="5" fillId="0" borderId="80" xfId="0" applyNumberFormat="1" applyFont="1" applyBorder="1" applyAlignment="1">
      <alignment horizontal="center" vertical="center" shrinkToFit="1"/>
    </xf>
    <xf numFmtId="14" fontId="5" fillId="0" borderId="93" xfId="0" applyNumberFormat="1" applyFont="1" applyBorder="1" applyAlignment="1">
      <alignment horizontal="center" vertical="center" shrinkToFit="1"/>
    </xf>
    <xf numFmtId="14" fontId="5" fillId="0" borderId="68" xfId="0" applyNumberFormat="1" applyFont="1" applyBorder="1" applyAlignment="1">
      <alignment horizontal="center" vertical="center" shrinkToFit="1"/>
    </xf>
    <xf numFmtId="14" fontId="5" fillId="0" borderId="51" xfId="0" applyNumberFormat="1" applyFont="1" applyBorder="1" applyAlignment="1">
      <alignment horizontal="center" vertical="center" shrinkToFit="1"/>
    </xf>
    <xf numFmtId="14" fontId="5" fillId="0" borderId="114" xfId="0" applyNumberFormat="1" applyFont="1" applyBorder="1" applyAlignment="1">
      <alignment horizontal="center" vertical="center" shrinkToFit="1"/>
    </xf>
    <xf numFmtId="14" fontId="5" fillId="0" borderId="117" xfId="0" applyNumberFormat="1" applyFont="1" applyBorder="1" applyAlignment="1">
      <alignment horizontal="center" vertical="center" shrinkToFit="1"/>
    </xf>
    <xf numFmtId="14" fontId="5" fillId="0" borderId="96" xfId="0" applyNumberFormat="1" applyFont="1" applyBorder="1" applyAlignment="1">
      <alignment horizontal="center" vertical="center" shrinkToFit="1"/>
    </xf>
    <xf numFmtId="56" fontId="5" fillId="0" borderId="17" xfId="0" applyNumberFormat="1" applyFont="1" applyBorder="1" applyAlignment="1">
      <alignment horizontal="center" vertical="center"/>
    </xf>
    <xf numFmtId="0" fontId="5" fillId="0" borderId="38" xfId="0" applyFont="1" applyBorder="1" applyAlignment="1">
      <alignment horizontal="center" vertical="center"/>
    </xf>
    <xf numFmtId="178" fontId="5" fillId="0" borderId="24" xfId="0" applyNumberFormat="1" applyFont="1" applyBorder="1" applyAlignment="1">
      <alignment horizontal="center" vertical="center" shrinkToFit="1"/>
    </xf>
    <xf numFmtId="178" fontId="5" fillId="0" borderId="52" xfId="0" applyNumberFormat="1" applyFont="1" applyBorder="1" applyAlignment="1">
      <alignment horizontal="center" vertical="center" shrinkToFit="1"/>
    </xf>
    <xf numFmtId="56" fontId="5" fillId="0" borderId="17" xfId="0" applyNumberFormat="1" applyFont="1" applyFill="1" applyBorder="1" applyAlignment="1">
      <alignment horizontal="center" vertical="center" shrinkToFit="1"/>
    </xf>
    <xf numFmtId="56" fontId="5" fillId="0" borderId="38" xfId="0" applyNumberFormat="1" applyFont="1" applyFill="1" applyBorder="1" applyAlignment="1">
      <alignment horizontal="center" vertical="center" shrinkToFit="1"/>
    </xf>
    <xf numFmtId="56" fontId="5" fillId="0" borderId="69" xfId="0" applyNumberFormat="1" applyFont="1" applyBorder="1" applyAlignment="1">
      <alignment horizontal="center" vertical="center"/>
    </xf>
    <xf numFmtId="0" fontId="5" fillId="0" borderId="80" xfId="0" applyFont="1" applyBorder="1" applyAlignment="1">
      <alignment horizontal="center" vertical="center"/>
    </xf>
    <xf numFmtId="56" fontId="5" fillId="0" borderId="60" xfId="0" applyNumberFormat="1" applyFont="1" applyFill="1" applyBorder="1" applyAlignment="1">
      <alignment horizontal="center" vertical="center" shrinkToFit="1"/>
    </xf>
    <xf numFmtId="56" fontId="5" fillId="0" borderId="48" xfId="0" applyNumberFormat="1" applyFont="1" applyFill="1" applyBorder="1" applyAlignment="1">
      <alignment horizontal="center" vertical="center" shrinkToFit="1"/>
    </xf>
    <xf numFmtId="56" fontId="5" fillId="0" borderId="60" xfId="0" applyNumberFormat="1" applyFont="1" applyBorder="1" applyAlignment="1">
      <alignment horizontal="center" vertical="center"/>
    </xf>
    <xf numFmtId="0" fontId="5" fillId="0" borderId="48" xfId="0" applyFont="1" applyBorder="1" applyAlignment="1">
      <alignment horizontal="center" vertical="center"/>
    </xf>
    <xf numFmtId="56" fontId="5" fillId="0" borderId="12" xfId="0" applyNumberFormat="1" applyFont="1" applyFill="1" applyBorder="1" applyAlignment="1">
      <alignment horizontal="center" vertical="center" shrinkToFit="1"/>
    </xf>
    <xf numFmtId="56" fontId="5" fillId="0" borderId="51" xfId="0" applyNumberFormat="1" applyFont="1" applyFill="1" applyBorder="1" applyAlignment="1">
      <alignment horizontal="center" vertical="center" shrinkToFit="1"/>
    </xf>
    <xf numFmtId="56" fontId="5" fillId="0" borderId="12" xfId="0" applyNumberFormat="1" applyFont="1" applyBorder="1" applyAlignment="1">
      <alignment horizontal="center" vertical="center"/>
    </xf>
    <xf numFmtId="0" fontId="5" fillId="0" borderId="51" xfId="0" applyFont="1" applyBorder="1" applyAlignment="1">
      <alignment horizontal="center" vertical="center"/>
    </xf>
    <xf numFmtId="0" fontId="5" fillId="32" borderId="12" xfId="0" applyFont="1" applyFill="1" applyBorder="1" applyAlignment="1">
      <alignment horizontal="center" vertical="center" shrinkToFit="1"/>
    </xf>
    <xf numFmtId="0" fontId="5" fillId="32" borderId="68" xfId="0" applyFont="1" applyFill="1" applyBorder="1" applyAlignment="1">
      <alignment horizontal="center" vertical="center" shrinkToFit="1"/>
    </xf>
    <xf numFmtId="0" fontId="5" fillId="32" borderId="51" xfId="0" applyFont="1" applyFill="1" applyBorder="1" applyAlignment="1">
      <alignment horizontal="center" vertical="center" shrinkToFit="1"/>
    </xf>
    <xf numFmtId="56" fontId="5" fillId="0" borderId="17" xfId="0" applyNumberFormat="1" applyFont="1" applyFill="1" applyBorder="1" applyAlignment="1">
      <alignment horizontal="center" vertical="center"/>
    </xf>
    <xf numFmtId="0" fontId="5" fillId="0" borderId="38" xfId="0" applyFont="1" applyFill="1" applyBorder="1" applyAlignment="1">
      <alignment horizontal="center" vertical="center"/>
    </xf>
    <xf numFmtId="178" fontId="5" fillId="0" borderId="24" xfId="0" applyNumberFormat="1" applyFont="1" applyFill="1" applyBorder="1" applyAlignment="1">
      <alignment horizontal="center" vertical="center" shrinkToFit="1"/>
    </xf>
    <xf numFmtId="178" fontId="5" fillId="0" borderId="52" xfId="0" applyNumberFormat="1" applyFont="1" applyFill="1" applyBorder="1" applyAlignment="1">
      <alignment horizontal="center" vertical="center" shrinkToFit="1"/>
    </xf>
    <xf numFmtId="56" fontId="5" fillId="0" borderId="12" xfId="0" applyNumberFormat="1" applyFont="1" applyFill="1" applyBorder="1" applyAlignment="1">
      <alignment horizontal="center" vertical="center"/>
    </xf>
    <xf numFmtId="0" fontId="5" fillId="0" borderId="51" xfId="0" applyFont="1" applyFill="1" applyBorder="1" applyAlignment="1">
      <alignment horizontal="center" vertical="center"/>
    </xf>
    <xf numFmtId="0" fontId="30" fillId="34" borderId="34" xfId="0" applyFont="1" applyFill="1" applyBorder="1" applyAlignment="1">
      <alignment horizontal="center" vertical="center" textRotation="255"/>
    </xf>
    <xf numFmtId="0" fontId="30" fillId="34" borderId="60" xfId="0" applyFont="1" applyFill="1" applyBorder="1" applyAlignment="1">
      <alignment horizontal="center" vertical="center" textRotation="255" shrinkToFit="1"/>
    </xf>
    <xf numFmtId="0" fontId="30" fillId="34" borderId="17" xfId="0" applyFont="1" applyFill="1" applyBorder="1" applyAlignment="1">
      <alignment horizontal="center" vertical="center" textRotation="255" shrinkToFit="1"/>
    </xf>
    <xf numFmtId="0" fontId="30" fillId="34" borderId="40" xfId="0" applyFont="1" applyFill="1" applyBorder="1" applyAlignment="1">
      <alignment horizontal="center" vertical="center" textRotation="255" shrinkToFit="1"/>
    </xf>
    <xf numFmtId="0" fontId="30" fillId="34" borderId="60" xfId="0" applyFont="1" applyFill="1" applyBorder="1" applyAlignment="1">
      <alignment horizontal="center" vertical="center" textRotation="255"/>
    </xf>
    <xf numFmtId="0" fontId="30" fillId="34" borderId="17" xfId="0" applyFont="1" applyFill="1" applyBorder="1" applyAlignment="1">
      <alignment horizontal="center" vertical="center" textRotation="255"/>
    </xf>
    <xf numFmtId="0" fontId="30" fillId="34" borderId="40" xfId="0" applyFont="1" applyFill="1" applyBorder="1" applyAlignment="1">
      <alignment horizontal="center" vertical="center" textRotation="255"/>
    </xf>
    <xf numFmtId="0" fontId="0" fillId="34" borderId="17" xfId="0" applyFill="1" applyBorder="1" applyAlignment="1">
      <alignment horizontal="center" vertical="center" textRotation="255" shrinkToFit="1"/>
    </xf>
    <xf numFmtId="0" fontId="0" fillId="34" borderId="40" xfId="0" applyFill="1" applyBorder="1" applyAlignment="1">
      <alignment horizontal="center" vertical="center" textRotation="255" shrinkToFit="1"/>
    </xf>
    <xf numFmtId="0" fontId="36" fillId="0" borderId="147" xfId="0" applyFont="1" applyBorder="1" applyAlignment="1">
      <alignment horizontal="center" vertical="center" wrapText="1" shrinkToFit="1"/>
    </xf>
    <xf numFmtId="0" fontId="36" fillId="0" borderId="17" xfId="0" applyFont="1" applyBorder="1" applyAlignment="1">
      <alignment horizontal="center" vertical="center" wrapText="1" shrinkToFit="1"/>
    </xf>
    <xf numFmtId="0" fontId="36" fillId="0" borderId="40" xfId="0" applyFont="1" applyBorder="1" applyAlignment="1">
      <alignment horizontal="center" vertical="center" wrapText="1" shrinkToFit="1"/>
    </xf>
    <xf numFmtId="14" fontId="5" fillId="0" borderId="66" xfId="0" applyNumberFormat="1" applyFont="1" applyBorder="1" applyAlignment="1">
      <alignment horizontal="center" vertical="center" shrinkToFit="1"/>
    </xf>
    <xf numFmtId="0" fontId="46" fillId="0" borderId="17" xfId="0" applyFont="1" applyFill="1" applyBorder="1" applyAlignment="1">
      <alignment vertical="top" wrapText="1" shrinkToFit="1"/>
    </xf>
    <xf numFmtId="0" fontId="46" fillId="0" borderId="0" xfId="0" applyFont="1" applyFill="1" applyBorder="1" applyAlignment="1">
      <alignment vertical="top" shrinkToFit="1"/>
    </xf>
    <xf numFmtId="0" fontId="46" fillId="0" borderId="38" xfId="0" applyFont="1" applyFill="1" applyBorder="1" applyAlignment="1">
      <alignment vertical="top" shrinkToFit="1"/>
    </xf>
    <xf numFmtId="0" fontId="46" fillId="0" borderId="17" xfId="0" applyFont="1" applyFill="1" applyBorder="1" applyAlignment="1">
      <alignment vertical="top" shrinkToFit="1"/>
    </xf>
    <xf numFmtId="0" fontId="46" fillId="0" borderId="40" xfId="0" applyFont="1" applyFill="1" applyBorder="1" applyAlignment="1">
      <alignment vertical="top" shrinkToFit="1"/>
    </xf>
    <xf numFmtId="0" fontId="46" fillId="0" borderId="11" xfId="0" applyFont="1" applyFill="1" applyBorder="1" applyAlignment="1">
      <alignment vertical="top" shrinkToFit="1"/>
    </xf>
    <xf numFmtId="0" fontId="46" fillId="0" borderId="39" xfId="0" applyFont="1" applyFill="1" applyBorder="1" applyAlignment="1">
      <alignment vertical="top" shrinkToFit="1"/>
    </xf>
    <xf numFmtId="0" fontId="5" fillId="26" borderId="49" xfId="0" applyFont="1" applyFill="1" applyBorder="1" applyAlignment="1">
      <alignment horizontal="center" vertical="center" shrinkToFit="1"/>
    </xf>
    <xf numFmtId="0" fontId="5" fillId="32" borderId="26" xfId="0" applyFont="1" applyFill="1" applyBorder="1" applyAlignment="1">
      <alignment horizontal="center" vertical="center" shrinkToFit="1"/>
    </xf>
    <xf numFmtId="0" fontId="5" fillId="32" borderId="22" xfId="0" applyFont="1" applyFill="1" applyBorder="1" applyAlignment="1">
      <alignment horizontal="center" vertical="center" shrinkToFit="1"/>
    </xf>
    <xf numFmtId="0" fontId="5" fillId="0" borderId="17" xfId="0" applyFont="1" applyFill="1" applyBorder="1" applyAlignment="1">
      <alignment horizontal="center" vertical="top" shrinkToFit="1"/>
    </xf>
    <xf numFmtId="0" fontId="5" fillId="0" borderId="0" xfId="0" applyFont="1" applyFill="1" applyBorder="1" applyAlignment="1">
      <alignment horizontal="center" vertical="top" shrinkToFit="1"/>
    </xf>
    <xf numFmtId="0" fontId="5" fillId="0" borderId="38" xfId="0" applyFont="1" applyFill="1" applyBorder="1" applyAlignment="1">
      <alignment horizontal="center" vertical="top" shrinkToFit="1"/>
    </xf>
    <xf numFmtId="0" fontId="5" fillId="0" borderId="40" xfId="0" applyFont="1" applyFill="1" applyBorder="1" applyAlignment="1">
      <alignment horizontal="center" vertical="top" shrinkToFit="1"/>
    </xf>
    <xf numFmtId="0" fontId="5" fillId="0" borderId="11" xfId="0" applyFont="1" applyFill="1" applyBorder="1" applyAlignment="1">
      <alignment horizontal="center" vertical="top" shrinkToFit="1"/>
    </xf>
    <xf numFmtId="0" fontId="5" fillId="0" borderId="39" xfId="0" applyFont="1" applyFill="1" applyBorder="1" applyAlignment="1">
      <alignment horizontal="center" vertical="top" shrinkToFit="1"/>
    </xf>
    <xf numFmtId="0" fontId="46" fillId="0" borderId="0" xfId="0" applyFont="1" applyFill="1" applyBorder="1" applyAlignment="1">
      <alignment vertical="top" wrapText="1" shrinkToFit="1"/>
    </xf>
    <xf numFmtId="0" fontId="46" fillId="0" borderId="38" xfId="0" applyFont="1" applyFill="1" applyBorder="1" applyAlignment="1">
      <alignment vertical="top" wrapText="1" shrinkToFit="1"/>
    </xf>
    <xf numFmtId="0" fontId="46" fillId="0" borderId="40" xfId="0" applyFont="1" applyFill="1" applyBorder="1" applyAlignment="1">
      <alignment vertical="top" wrapText="1" shrinkToFit="1"/>
    </xf>
    <xf numFmtId="0" fontId="46" fillId="0" borderId="11" xfId="0" applyFont="1" applyFill="1" applyBorder="1" applyAlignment="1">
      <alignment vertical="top" wrapText="1" shrinkToFit="1"/>
    </xf>
    <xf numFmtId="0" fontId="46" fillId="0" borderId="39" xfId="0" applyFont="1" applyFill="1" applyBorder="1" applyAlignment="1">
      <alignment vertical="top" wrapText="1" shrinkToFit="1"/>
    </xf>
    <xf numFmtId="0" fontId="46" fillId="0" borderId="17" xfId="0" applyFont="1" applyFill="1" applyBorder="1" applyAlignment="1">
      <alignment horizontal="left" vertical="top" wrapText="1" shrinkToFit="1"/>
    </xf>
    <xf numFmtId="0" fontId="46" fillId="0" borderId="0" xfId="0" applyFont="1" applyFill="1" applyBorder="1" applyAlignment="1">
      <alignment horizontal="left" vertical="top" shrinkToFit="1"/>
    </xf>
    <xf numFmtId="0" fontId="46" fillId="0" borderId="38" xfId="0" applyFont="1" applyFill="1" applyBorder="1" applyAlignment="1">
      <alignment horizontal="left" vertical="top" shrinkToFit="1"/>
    </xf>
    <xf numFmtId="0" fontId="46" fillId="0" borderId="17" xfId="0" applyFont="1" applyFill="1" applyBorder="1" applyAlignment="1">
      <alignment horizontal="left" vertical="top" shrinkToFit="1"/>
    </xf>
    <xf numFmtId="0" fontId="46" fillId="0" borderId="40" xfId="0" applyFont="1" applyFill="1" applyBorder="1" applyAlignment="1">
      <alignment horizontal="left" vertical="top" shrinkToFit="1"/>
    </xf>
    <xf numFmtId="0" fontId="46" fillId="0" borderId="11" xfId="0" applyFont="1" applyFill="1" applyBorder="1" applyAlignment="1">
      <alignment horizontal="left" vertical="top" shrinkToFit="1"/>
    </xf>
    <xf numFmtId="0" fontId="46" fillId="0" borderId="39" xfId="0" applyFont="1" applyFill="1" applyBorder="1" applyAlignment="1">
      <alignment horizontal="left" vertical="top" shrinkToFit="1"/>
    </xf>
    <xf numFmtId="0" fontId="36" fillId="25" borderId="56" xfId="83" applyFont="1" applyFill="1" applyBorder="1" applyAlignment="1">
      <alignment horizontal="center" vertical="center"/>
    </xf>
    <xf numFmtId="0" fontId="36" fillId="25" borderId="97" xfId="83" applyFont="1" applyFill="1" applyBorder="1" applyAlignment="1">
      <alignment horizontal="center" vertical="center"/>
    </xf>
    <xf numFmtId="0" fontId="36" fillId="25" borderId="57" xfId="83" applyFont="1" applyFill="1" applyBorder="1" applyAlignment="1">
      <alignment horizontal="center" vertical="center"/>
    </xf>
    <xf numFmtId="0" fontId="22" fillId="36" borderId="35" xfId="0" applyFont="1" applyFill="1" applyBorder="1" applyAlignment="1">
      <alignment horizontal="center" vertical="center" textRotation="255"/>
    </xf>
    <xf numFmtId="0" fontId="22" fillId="36" borderId="37" xfId="0" applyFont="1" applyFill="1" applyBorder="1" applyAlignment="1">
      <alignment horizontal="center" vertical="center" textRotation="255"/>
    </xf>
    <xf numFmtId="0" fontId="22" fillId="36" borderId="36" xfId="0" applyFont="1" applyFill="1" applyBorder="1" applyAlignment="1">
      <alignment horizontal="center" vertical="center" textRotation="255"/>
    </xf>
    <xf numFmtId="0" fontId="22" fillId="36" borderId="34" xfId="0" applyFont="1" applyFill="1" applyBorder="1" applyAlignment="1">
      <alignment horizontal="center" vertical="center" textRotation="255"/>
    </xf>
    <xf numFmtId="0" fontId="22" fillId="0" borderId="60" xfId="179" applyFont="1" applyBorder="1" applyAlignment="1">
      <alignment horizontal="center" vertical="center"/>
    </xf>
    <xf numFmtId="0" fontId="22" fillId="0" borderId="49" xfId="179" applyFont="1" applyBorder="1" applyAlignment="1">
      <alignment horizontal="center" vertical="center"/>
    </xf>
    <xf numFmtId="0" fontId="22" fillId="0" borderId="48" xfId="179" applyFont="1" applyBorder="1" applyAlignment="1">
      <alignment horizontal="center" vertical="center"/>
    </xf>
    <xf numFmtId="0" fontId="22" fillId="0" borderId="40" xfId="179" applyFont="1" applyBorder="1" applyAlignment="1">
      <alignment horizontal="center" vertical="center"/>
    </xf>
    <xf numFmtId="0" fontId="22" fillId="0" borderId="11" xfId="179" applyFont="1" applyBorder="1" applyAlignment="1">
      <alignment horizontal="center" vertical="center"/>
    </xf>
    <xf numFmtId="0" fontId="22" fillId="0" borderId="39" xfId="179" applyFont="1" applyBorder="1" applyAlignment="1">
      <alignment horizontal="center" vertical="center"/>
    </xf>
    <xf numFmtId="0" fontId="22" fillId="0" borderId="164" xfId="179" applyFont="1" applyBorder="1" applyAlignment="1">
      <alignment horizontal="center" vertical="center"/>
    </xf>
    <xf numFmtId="0" fontId="22" fillId="0" borderId="165" xfId="179" applyFont="1" applyBorder="1" applyAlignment="1">
      <alignment horizontal="center" vertical="center"/>
    </xf>
    <xf numFmtId="0" fontId="41" fillId="0" borderId="0" xfId="40" applyFont="1" applyAlignment="1" applyProtection="1">
      <alignment horizontal="center" vertical="center"/>
    </xf>
    <xf numFmtId="0" fontId="25" fillId="0" borderId="0" xfId="0" applyFont="1" applyAlignment="1">
      <alignment vertical="center" wrapText="1"/>
    </xf>
    <xf numFmtId="0" fontId="27" fillId="0" borderId="62" xfId="0" applyFont="1" applyBorder="1" applyAlignment="1">
      <alignment horizontal="center" vertical="center" wrapText="1"/>
    </xf>
    <xf numFmtId="0" fontId="27" fillId="0" borderId="65" xfId="0" applyFont="1" applyBorder="1" applyAlignment="1">
      <alignment horizontal="center" vertical="center" wrapText="1"/>
    </xf>
    <xf numFmtId="0" fontId="25" fillId="0" borderId="0" xfId="0" applyFont="1" applyAlignment="1">
      <alignment horizontal="left" vertical="center" wrapText="1"/>
    </xf>
    <xf numFmtId="181" fontId="25" fillId="0" borderId="41" xfId="0" applyNumberFormat="1" applyFont="1" applyFill="1" applyBorder="1" applyAlignment="1">
      <alignment horizontal="center" vertical="center"/>
    </xf>
    <xf numFmtId="0" fontId="27" fillId="0" borderId="48" xfId="0" applyFont="1" applyBorder="1" applyAlignment="1">
      <alignment horizontal="center" vertical="center" wrapText="1"/>
    </xf>
    <xf numFmtId="0" fontId="27" fillId="0" borderId="39" xfId="0" applyFont="1" applyBorder="1" applyAlignment="1">
      <alignment horizontal="center" vertical="center" wrapText="1"/>
    </xf>
    <xf numFmtId="0" fontId="27" fillId="0" borderId="98" xfId="0" applyFont="1" applyBorder="1" applyAlignment="1">
      <alignment horizontal="justify" vertical="center" wrapText="1"/>
    </xf>
    <xf numFmtId="0" fontId="27" fillId="0" borderId="0" xfId="0" applyFont="1" applyBorder="1" applyAlignment="1">
      <alignment horizontal="justify" vertical="center" wrapText="1"/>
    </xf>
    <xf numFmtId="0" fontId="27" fillId="0" borderId="38" xfId="0" applyFont="1" applyBorder="1" applyAlignment="1">
      <alignment horizontal="justify" vertical="center" wrapText="1"/>
    </xf>
    <xf numFmtId="0" fontId="27" fillId="0" borderId="60"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40" xfId="0" applyFont="1" applyBorder="1" applyAlignment="1">
      <alignment horizontal="center" vertical="center" wrapText="1"/>
    </xf>
    <xf numFmtId="0" fontId="27" fillId="0" borderId="11" xfId="0" applyFont="1" applyBorder="1" applyAlignment="1">
      <alignment horizontal="center" vertical="center" wrapText="1"/>
    </xf>
    <xf numFmtId="181" fontId="25" fillId="0" borderId="42" xfId="0" applyNumberFormat="1" applyFont="1" applyFill="1" applyBorder="1" applyAlignment="1">
      <alignment horizontal="center" vertical="center"/>
    </xf>
    <xf numFmtId="181" fontId="25" fillId="0" borderId="32" xfId="0" applyNumberFormat="1" applyFont="1" applyFill="1" applyBorder="1" applyAlignment="1">
      <alignment horizontal="center" vertical="center"/>
    </xf>
    <xf numFmtId="0" fontId="27" fillId="26" borderId="58" xfId="0" applyFont="1" applyFill="1" applyBorder="1" applyAlignment="1">
      <alignment horizontal="center" vertical="center" wrapText="1"/>
    </xf>
    <xf numFmtId="0" fontId="27" fillId="26" borderId="64" xfId="0" applyFont="1" applyFill="1" applyBorder="1" applyAlignment="1">
      <alignment horizontal="center" vertical="center" wrapText="1"/>
    </xf>
    <xf numFmtId="0" fontId="40" fillId="0" borderId="55" xfId="0" applyFont="1" applyBorder="1" applyAlignment="1">
      <alignment horizontal="center" vertical="center"/>
    </xf>
    <xf numFmtId="0" fontId="27" fillId="0" borderId="17" xfId="0" applyFont="1" applyBorder="1" applyAlignment="1">
      <alignment horizontal="center" vertical="center" wrapText="1"/>
    </xf>
    <xf numFmtId="0" fontId="27" fillId="0" borderId="0" xfId="0" applyFont="1" applyBorder="1" applyAlignment="1">
      <alignment horizontal="center" vertical="center" wrapText="1"/>
    </xf>
    <xf numFmtId="0" fontId="25" fillId="0" borderId="17" xfId="0" applyFont="1" applyBorder="1" applyAlignment="1">
      <alignment vertical="center" wrapText="1"/>
    </xf>
    <xf numFmtId="0" fontId="25" fillId="0" borderId="0" xfId="0" applyFont="1" applyBorder="1" applyAlignment="1">
      <alignment vertical="center" wrapText="1"/>
    </xf>
    <xf numFmtId="0" fontId="27" fillId="0" borderId="38" xfId="0" applyFont="1" applyBorder="1" applyAlignment="1">
      <alignment horizontal="center" vertical="center" wrapText="1"/>
    </xf>
    <xf numFmtId="0" fontId="27" fillId="0" borderId="98" xfId="0" applyFont="1" applyBorder="1" applyAlignment="1">
      <alignment horizontal="center" vertical="center" wrapText="1"/>
    </xf>
    <xf numFmtId="0" fontId="27" fillId="26" borderId="59" xfId="0" applyFont="1" applyFill="1" applyBorder="1" applyAlignment="1">
      <alignment horizontal="center" vertical="center" wrapText="1"/>
    </xf>
    <xf numFmtId="0" fontId="27" fillId="0" borderId="33" xfId="0" applyFont="1" applyBorder="1" applyAlignment="1">
      <alignment horizontal="center" vertical="center" wrapText="1"/>
    </xf>
    <xf numFmtId="0" fontId="27" fillId="0" borderId="99" xfId="0" applyFont="1" applyBorder="1" applyAlignment="1">
      <alignment horizontal="justify" vertical="center" wrapText="1"/>
    </xf>
    <xf numFmtId="0" fontId="27" fillId="0" borderId="11" xfId="0" applyFont="1" applyBorder="1" applyAlignment="1">
      <alignment horizontal="justify" vertical="center" wrapText="1"/>
    </xf>
    <xf numFmtId="0" fontId="27" fillId="0" borderId="39" xfId="0" applyFont="1" applyBorder="1" applyAlignment="1">
      <alignment horizontal="justify" vertical="center" wrapText="1"/>
    </xf>
    <xf numFmtId="0" fontId="27" fillId="0" borderId="100" xfId="0" applyFont="1" applyBorder="1" applyAlignment="1">
      <alignment horizontal="center" vertical="center" wrapText="1"/>
    </xf>
    <xf numFmtId="0" fontId="27" fillId="0" borderId="99" xfId="0" applyFont="1" applyBorder="1" applyAlignment="1">
      <alignment horizontal="center" vertical="center" wrapText="1"/>
    </xf>
    <xf numFmtId="0" fontId="37" fillId="0" borderId="0" xfId="0" applyFont="1" applyAlignment="1">
      <alignment vertical="center"/>
    </xf>
    <xf numFmtId="0" fontId="27" fillId="25" borderId="34" xfId="0" applyFont="1" applyFill="1" applyBorder="1" applyAlignment="1">
      <alignment horizontal="center" vertical="center" wrapText="1"/>
    </xf>
    <xf numFmtId="0" fontId="27" fillId="0" borderId="35" xfId="0" applyFont="1" applyBorder="1" applyAlignment="1">
      <alignment horizontal="center" vertical="center" wrapText="1"/>
    </xf>
    <xf numFmtId="0" fontId="27" fillId="0" borderId="36" xfId="0" applyFont="1" applyBorder="1" applyAlignment="1">
      <alignment horizontal="center" vertical="center" wrapText="1"/>
    </xf>
    <xf numFmtId="0" fontId="48" fillId="0" borderId="0" xfId="40" applyFont="1" applyAlignment="1" applyProtection="1">
      <alignment horizontal="center" vertical="center" wrapText="1"/>
    </xf>
    <xf numFmtId="0" fontId="48" fillId="0" borderId="0" xfId="40" applyFont="1" applyAlignment="1" applyProtection="1">
      <alignment horizontal="center" vertical="center"/>
    </xf>
    <xf numFmtId="0" fontId="27" fillId="0" borderId="37" xfId="0" applyFont="1" applyBorder="1" applyAlignment="1">
      <alignment horizontal="center" vertical="center" wrapText="1"/>
    </xf>
    <xf numFmtId="0" fontId="25" fillId="25" borderId="34" xfId="0" applyFont="1" applyFill="1" applyBorder="1" applyAlignment="1">
      <alignment horizontal="center" vertical="center"/>
    </xf>
    <xf numFmtId="0" fontId="44" fillId="0" borderId="55" xfId="0" applyFont="1" applyFill="1" applyBorder="1" applyAlignment="1">
      <alignment horizontal="center" vertical="center"/>
    </xf>
    <xf numFmtId="0" fontId="51" fillId="0" borderId="0" xfId="40" applyAlignment="1" applyProtection="1">
      <alignment horizontal="center" vertical="center"/>
    </xf>
    <xf numFmtId="0" fontId="42" fillId="25" borderId="18" xfId="102" applyFont="1" applyFill="1" applyBorder="1" applyAlignment="1">
      <alignment horizontal="center" vertical="center" wrapText="1"/>
    </xf>
    <xf numFmtId="0" fontId="42" fillId="25" borderId="45" xfId="102" applyFont="1" applyFill="1" applyBorder="1" applyAlignment="1">
      <alignment horizontal="center" vertical="center" wrapText="1"/>
    </xf>
    <xf numFmtId="0" fontId="25" fillId="0" borderId="11" xfId="0" applyFont="1" applyBorder="1" applyAlignment="1">
      <alignment horizontal="center" vertical="center"/>
    </xf>
    <xf numFmtId="0" fontId="25" fillId="27" borderId="34" xfId="101" applyFont="1" applyFill="1" applyBorder="1" applyAlignment="1">
      <alignment horizontal="center" vertical="center"/>
    </xf>
    <xf numFmtId="0" fontId="25" fillId="27" borderId="34" xfId="101" applyFont="1" applyFill="1" applyBorder="1" applyAlignment="1">
      <alignment horizontal="center" vertical="center" wrapText="1"/>
    </xf>
    <xf numFmtId="0" fontId="25" fillId="27" borderId="35" xfId="101" applyFont="1" applyFill="1" applyBorder="1" applyAlignment="1">
      <alignment horizontal="center" vertical="center" wrapText="1"/>
    </xf>
    <xf numFmtId="0" fontId="25" fillId="27" borderId="37" xfId="101" applyFont="1" applyFill="1" applyBorder="1" applyAlignment="1">
      <alignment horizontal="center" vertical="center" wrapText="1"/>
    </xf>
    <xf numFmtId="0" fontId="25" fillId="26" borderId="35" xfId="101" applyFont="1" applyFill="1" applyBorder="1" applyAlignment="1">
      <alignment horizontal="center" vertical="center" textRotation="255"/>
    </xf>
    <xf numFmtId="0" fontId="25" fillId="26" borderId="37" xfId="101" applyFont="1" applyFill="1" applyBorder="1" applyAlignment="1">
      <alignment horizontal="center" vertical="center" textRotation="255"/>
    </xf>
    <xf numFmtId="0" fontId="25" fillId="26" borderId="36" xfId="101" applyFont="1" applyFill="1" applyBorder="1" applyAlignment="1">
      <alignment horizontal="center" vertical="center" textRotation="255"/>
    </xf>
    <xf numFmtId="0" fontId="25" fillId="27" borderId="37" xfId="101" applyFont="1" applyFill="1" applyBorder="1" applyAlignment="1">
      <alignment horizontal="left" vertical="center" wrapText="1"/>
    </xf>
    <xf numFmtId="0" fontId="27" fillId="25" borderId="34" xfId="0" applyFont="1" applyFill="1" applyBorder="1" applyAlignment="1">
      <alignment horizontal="center" vertical="center"/>
    </xf>
    <xf numFmtId="0" fontId="25" fillId="0" borderId="34" xfId="100" applyFont="1" applyBorder="1" applyAlignment="1">
      <alignment horizontal="center" vertical="center" wrapText="1"/>
    </xf>
    <xf numFmtId="0" fontId="26" fillId="0" borderId="0" xfId="0" applyFont="1" applyAlignment="1">
      <alignment horizontal="left" vertical="top" wrapText="1"/>
    </xf>
    <xf numFmtId="0" fontId="25" fillId="0" borderId="35" xfId="100" applyFont="1" applyBorder="1" applyAlignment="1">
      <alignment horizontal="center" vertical="center" wrapText="1"/>
    </xf>
    <xf numFmtId="0" fontId="25" fillId="0" borderId="37" xfId="100" applyFont="1" applyBorder="1" applyAlignment="1">
      <alignment horizontal="center" vertical="center" wrapText="1"/>
    </xf>
    <xf numFmtId="0" fontId="25" fillId="0" borderId="36" xfId="100" applyFont="1" applyBorder="1" applyAlignment="1">
      <alignment horizontal="center" vertical="center" wrapText="1"/>
    </xf>
    <xf numFmtId="0" fontId="27" fillId="0" borderId="0" xfId="0" applyFont="1" applyAlignment="1">
      <alignment horizontal="left" vertical="center" wrapText="1"/>
    </xf>
    <xf numFmtId="0" fontId="27" fillId="0" borderId="0" xfId="0" applyFont="1" applyFill="1" applyBorder="1" applyAlignment="1">
      <alignment horizontal="left" vertical="center" wrapText="1"/>
    </xf>
    <xf numFmtId="0" fontId="25" fillId="0" borderId="34" xfId="100" applyFont="1" applyBorder="1" applyAlignment="1">
      <alignment horizontal="center" vertical="center"/>
    </xf>
    <xf numFmtId="0" fontId="27" fillId="25" borderId="35" xfId="0" applyFont="1" applyFill="1" applyBorder="1" applyAlignment="1">
      <alignment horizontal="center" vertical="center"/>
    </xf>
    <xf numFmtId="0" fontId="27" fillId="25" borderId="36" xfId="0" applyFont="1" applyFill="1" applyBorder="1" applyAlignment="1">
      <alignment horizontal="center" vertical="center"/>
    </xf>
    <xf numFmtId="0" fontId="27" fillId="25" borderId="45" xfId="0" applyFont="1" applyFill="1" applyBorder="1" applyAlignment="1">
      <alignment horizontal="center" vertical="center"/>
    </xf>
    <xf numFmtId="0" fontId="27" fillId="0" borderId="101" xfId="0" applyFont="1" applyBorder="1" applyAlignment="1">
      <alignment horizontal="center" vertical="center"/>
    </xf>
    <xf numFmtId="0" fontId="27" fillId="0" borderId="102" xfId="0" applyFont="1" applyBorder="1" applyAlignment="1">
      <alignment horizontal="center" vertical="center"/>
    </xf>
    <xf numFmtId="0" fontId="27" fillId="25" borderId="20" xfId="0" applyFont="1" applyFill="1" applyBorder="1" applyAlignment="1">
      <alignment horizontal="center" vertical="center"/>
    </xf>
    <xf numFmtId="0" fontId="27" fillId="25" borderId="19" xfId="0" applyFont="1" applyFill="1" applyBorder="1" applyAlignment="1">
      <alignment horizontal="center" vertical="center"/>
    </xf>
    <xf numFmtId="0" fontId="25" fillId="26" borderId="35" xfId="100" applyFont="1" applyFill="1" applyBorder="1" applyAlignment="1">
      <alignment horizontal="center" vertical="center"/>
    </xf>
    <xf numFmtId="0" fontId="25" fillId="26" borderId="37" xfId="100" applyFont="1" applyFill="1" applyBorder="1" applyAlignment="1">
      <alignment horizontal="center" vertical="center"/>
    </xf>
    <xf numFmtId="0" fontId="25" fillId="26" borderId="36" xfId="100" applyFont="1" applyFill="1" applyBorder="1" applyAlignment="1">
      <alignment horizontal="center" vertical="center"/>
    </xf>
    <xf numFmtId="0" fontId="25" fillId="0" borderId="0" xfId="100" applyFont="1" applyAlignment="1">
      <alignment vertical="center" wrapText="1"/>
    </xf>
    <xf numFmtId="0" fontId="25" fillId="0" borderId="60" xfId="100" applyFont="1" applyBorder="1" applyAlignment="1">
      <alignment horizontal="center" vertical="center"/>
    </xf>
    <xf numFmtId="0" fontId="25" fillId="0" borderId="48" xfId="100" applyFont="1" applyBorder="1" applyAlignment="1">
      <alignment horizontal="center" vertical="center"/>
    </xf>
    <xf numFmtId="0" fontId="25" fillId="26" borderId="34" xfId="100" applyFont="1" applyFill="1" applyBorder="1" applyAlignment="1">
      <alignment horizontal="center" vertical="center"/>
    </xf>
    <xf numFmtId="0" fontId="25" fillId="0" borderId="60" xfId="100" applyFont="1" applyBorder="1" applyAlignment="1">
      <alignment horizontal="left" vertical="center" wrapText="1"/>
    </xf>
    <xf numFmtId="0" fontId="25" fillId="0" borderId="49" xfId="100" applyFont="1" applyBorder="1" applyAlignment="1">
      <alignment horizontal="left" vertical="center" wrapText="1"/>
    </xf>
    <xf numFmtId="0" fontId="25" fillId="0" borderId="48" xfId="100" applyFont="1" applyBorder="1" applyAlignment="1">
      <alignment horizontal="left" vertical="center" wrapText="1"/>
    </xf>
    <xf numFmtId="0" fontId="25" fillId="0" borderId="17" xfId="100" applyFont="1" applyBorder="1" applyAlignment="1">
      <alignment horizontal="left" vertical="center" wrapText="1"/>
    </xf>
    <xf numFmtId="0" fontId="25" fillId="0" borderId="0" xfId="100" applyFont="1" applyBorder="1" applyAlignment="1">
      <alignment horizontal="left" vertical="center" wrapText="1"/>
    </xf>
    <xf numFmtId="0" fontId="25" fillId="0" borderId="38" xfId="100" applyFont="1" applyBorder="1" applyAlignment="1">
      <alignment horizontal="left" vertical="center" wrapText="1"/>
    </xf>
    <xf numFmtId="0" fontId="25" fillId="0" borderId="40" xfId="100" applyFont="1" applyBorder="1" applyAlignment="1">
      <alignment horizontal="left" vertical="center" wrapText="1"/>
    </xf>
    <xf numFmtId="0" fontId="25" fillId="0" borderId="11" xfId="100" applyFont="1" applyBorder="1" applyAlignment="1">
      <alignment horizontal="left" vertical="center" wrapText="1"/>
    </xf>
    <xf numFmtId="0" fontId="25" fillId="0" borderId="39" xfId="100" applyFont="1" applyBorder="1" applyAlignment="1">
      <alignment horizontal="left" vertical="center" wrapText="1"/>
    </xf>
  </cellXfs>
  <cellStyles count="180">
    <cellStyle name="20% - アクセント 1 2" xfId="1"/>
    <cellStyle name="20% - アクセント 1 2 2" xfId="2"/>
    <cellStyle name="20% - アクセント 2 2" xfId="3"/>
    <cellStyle name="20% - アクセント 2 2 2" xfId="4"/>
    <cellStyle name="20% - アクセント 3 2" xfId="5"/>
    <cellStyle name="20% - アクセント 3 2 2" xfId="6"/>
    <cellStyle name="20% - アクセント 4 2" xfId="7"/>
    <cellStyle name="20% - アクセント 4 2 2" xfId="8"/>
    <cellStyle name="20% - アクセント 5 2" xfId="9"/>
    <cellStyle name="20% - アクセント 5 2 2" xfId="10"/>
    <cellStyle name="20% - アクセント 6 2" xfId="11"/>
    <cellStyle name="20% - アクセント 6 2 2" xfId="12"/>
    <cellStyle name="40% - アクセント 1 2" xfId="13"/>
    <cellStyle name="40% - アクセント 1 2 2" xfId="14"/>
    <cellStyle name="40% - アクセント 2 2" xfId="15"/>
    <cellStyle name="40% - アクセント 2 2 2" xfId="16"/>
    <cellStyle name="40% - アクセント 3 2" xfId="17"/>
    <cellStyle name="40% - アクセント 3 2 2" xfId="18"/>
    <cellStyle name="40% - アクセント 4 2" xfId="19"/>
    <cellStyle name="40% - アクセント 4 2 2" xfId="20"/>
    <cellStyle name="40% - アクセント 5 2" xfId="21"/>
    <cellStyle name="40% - アクセント 5 2 2" xfId="22"/>
    <cellStyle name="40% - アクセント 6 2" xfId="23"/>
    <cellStyle name="40% - アクセント 6 2 2" xfId="24"/>
    <cellStyle name="60% - アクセント 1 2" xfId="25"/>
    <cellStyle name="60% - アクセント 2 2" xfId="26"/>
    <cellStyle name="60% - アクセント 3 2" xfId="27"/>
    <cellStyle name="60% - アクセント 4 2" xfId="28"/>
    <cellStyle name="60% - アクセント 5 2" xfId="29"/>
    <cellStyle name="60% - アクセント 6 2" xfId="30"/>
    <cellStyle name="アクセント 1 2" xfId="31"/>
    <cellStyle name="アクセント 2 2" xfId="32"/>
    <cellStyle name="アクセント 3 2" xfId="33"/>
    <cellStyle name="アクセント 4 2" xfId="34"/>
    <cellStyle name="アクセント 5 2" xfId="35"/>
    <cellStyle name="アクセント 6 2" xfId="36"/>
    <cellStyle name="タイトル 2" xfId="37"/>
    <cellStyle name="チェック セル 2" xfId="38"/>
    <cellStyle name="どちらでもない 2" xfId="39"/>
    <cellStyle name="ハイパーリンク" xfId="40" builtinId="8"/>
    <cellStyle name="ハイパーリンク 2" xfId="41"/>
    <cellStyle name="メモ 2" xfId="42"/>
    <cellStyle name="メモ 2 2" xfId="43"/>
    <cellStyle name="メモ 2 2 2" xfId="44"/>
    <cellStyle name="メモ 2 3" xfId="45"/>
    <cellStyle name="リンク セル 2" xfId="46"/>
    <cellStyle name="悪い 2" xfId="47"/>
    <cellStyle name="計算 2" xfId="48"/>
    <cellStyle name="警告文 2" xfId="49"/>
    <cellStyle name="桁区切り" xfId="50" builtinId="6"/>
    <cellStyle name="桁区切り 2" xfId="51"/>
    <cellStyle name="桁区切り 2 2" xfId="52"/>
    <cellStyle name="見出し 1 2" xfId="53"/>
    <cellStyle name="見出し 2 2" xfId="54"/>
    <cellStyle name="見出し 3 2" xfId="55"/>
    <cellStyle name="見出し 4 2" xfId="56"/>
    <cellStyle name="集計 2" xfId="57"/>
    <cellStyle name="出力 2" xfId="58"/>
    <cellStyle name="説明文 2" xfId="59"/>
    <cellStyle name="入力 2" xfId="60"/>
    <cellStyle name="標準" xfId="0" builtinId="0"/>
    <cellStyle name="標準 10" xfId="61"/>
    <cellStyle name="標準 10 2" xfId="62"/>
    <cellStyle name="標準 10 3" xfId="63"/>
    <cellStyle name="標準 11" xfId="64"/>
    <cellStyle name="標準 11 2" xfId="65"/>
    <cellStyle name="標準 11 3" xfId="66"/>
    <cellStyle name="標準 12" xfId="67"/>
    <cellStyle name="標準 12 2" xfId="68"/>
    <cellStyle name="標準 12 3" xfId="69"/>
    <cellStyle name="標準 13" xfId="70"/>
    <cellStyle name="標準 13 2" xfId="71"/>
    <cellStyle name="標準 13 3" xfId="72"/>
    <cellStyle name="標準 14" xfId="73"/>
    <cellStyle name="標準 14 2" xfId="74"/>
    <cellStyle name="標準 15" xfId="75"/>
    <cellStyle name="標準 15 2" xfId="76"/>
    <cellStyle name="標準 16" xfId="77"/>
    <cellStyle name="標準 16 2" xfId="78"/>
    <cellStyle name="標準 16 3" xfId="79"/>
    <cellStyle name="標準 17" xfId="80"/>
    <cellStyle name="標準 17 2" xfId="81"/>
    <cellStyle name="標準 17 3" xfId="82"/>
    <cellStyle name="標準 18" xfId="83"/>
    <cellStyle name="標準 18 2" xfId="84"/>
    <cellStyle name="標準 19" xfId="85"/>
    <cellStyle name="標準 19 2" xfId="86"/>
    <cellStyle name="標準 2" xfId="87"/>
    <cellStyle name="標準 2 2" xfId="88"/>
    <cellStyle name="標準 2 2 2" xfId="89"/>
    <cellStyle name="標準 2 2 3" xfId="90"/>
    <cellStyle name="標準 2 3" xfId="91"/>
    <cellStyle name="標準 2 4" xfId="92"/>
    <cellStyle name="標準 20" xfId="93"/>
    <cellStyle name="標準 21" xfId="94"/>
    <cellStyle name="標準 22" xfId="95"/>
    <cellStyle name="標準 23" xfId="96"/>
    <cellStyle name="標準 24" xfId="97"/>
    <cellStyle name="標準 25" xfId="98"/>
    <cellStyle name="標準 26" xfId="99"/>
    <cellStyle name="標準 27" xfId="100"/>
    <cellStyle name="標準 28" xfId="101"/>
    <cellStyle name="標準 29" xfId="102"/>
    <cellStyle name="標準 3" xfId="103"/>
    <cellStyle name="標準 3 2" xfId="104"/>
    <cellStyle name="標準 3 2 2" xfId="105"/>
    <cellStyle name="標準 3 3" xfId="106"/>
    <cellStyle name="標準 3 4" xfId="107"/>
    <cellStyle name="標準 30" xfId="108"/>
    <cellStyle name="標準 31" xfId="109"/>
    <cellStyle name="標準 32" xfId="110"/>
    <cellStyle name="標準 33" xfId="111"/>
    <cellStyle name="標準 34" xfId="112"/>
    <cellStyle name="標準 35" xfId="113"/>
    <cellStyle name="標準 36" xfId="114"/>
    <cellStyle name="標準 37" xfId="115"/>
    <cellStyle name="標準 38" xfId="116"/>
    <cellStyle name="標準 39" xfId="117"/>
    <cellStyle name="標準 4" xfId="118"/>
    <cellStyle name="標準 4 2" xfId="119"/>
    <cellStyle name="標準 4 3" xfId="120"/>
    <cellStyle name="標準 40" xfId="121"/>
    <cellStyle name="標準 41" xfId="122"/>
    <cellStyle name="標準 42" xfId="123"/>
    <cellStyle name="標準 43" xfId="124"/>
    <cellStyle name="標準 44" xfId="125"/>
    <cellStyle name="標準 45" xfId="126"/>
    <cellStyle name="標準 46" xfId="127"/>
    <cellStyle name="標準 47" xfId="128"/>
    <cellStyle name="標準 48" xfId="129"/>
    <cellStyle name="標準 49" xfId="130"/>
    <cellStyle name="標準 5" xfId="131"/>
    <cellStyle name="標準 5 2" xfId="132"/>
    <cellStyle name="標準 5 3" xfId="133"/>
    <cellStyle name="標準 50" xfId="134"/>
    <cellStyle name="標準 51" xfId="135"/>
    <cellStyle name="標準 52" xfId="136"/>
    <cellStyle name="標準 53" xfId="137"/>
    <cellStyle name="標準 54" xfId="138"/>
    <cellStyle name="標準 55" xfId="139"/>
    <cellStyle name="標準 56" xfId="140"/>
    <cellStyle name="標準 57" xfId="141"/>
    <cellStyle name="標準 58" xfId="142"/>
    <cellStyle name="標準 59" xfId="143"/>
    <cellStyle name="標準 6" xfId="144"/>
    <cellStyle name="標準 6 2" xfId="145"/>
    <cellStyle name="標準 6 3" xfId="146"/>
    <cellStyle name="標準 60" xfId="147"/>
    <cellStyle name="標準 61" xfId="148"/>
    <cellStyle name="標準 62" xfId="149"/>
    <cellStyle name="標準 63" xfId="150"/>
    <cellStyle name="標準 64" xfId="151"/>
    <cellStyle name="標準 65" xfId="152"/>
    <cellStyle name="標準 66" xfId="153"/>
    <cellStyle name="標準 67" xfId="154"/>
    <cellStyle name="標準 68" xfId="155"/>
    <cellStyle name="標準 69" xfId="156"/>
    <cellStyle name="標準 7" xfId="157"/>
    <cellStyle name="標準 7 2" xfId="158"/>
    <cellStyle name="標準 7 3" xfId="159"/>
    <cellStyle name="標準 70" xfId="160"/>
    <cellStyle name="標準 71" xfId="161"/>
    <cellStyle name="標準 72" xfId="162"/>
    <cellStyle name="標準 73" xfId="163"/>
    <cellStyle name="標準 74" xfId="164"/>
    <cellStyle name="標準 75" xfId="165"/>
    <cellStyle name="標準 76" xfId="166"/>
    <cellStyle name="標準 77" xfId="167"/>
    <cellStyle name="標準 78" xfId="168"/>
    <cellStyle name="標準 79" xfId="169"/>
    <cellStyle name="標準 8" xfId="170"/>
    <cellStyle name="標準 8 2" xfId="171"/>
    <cellStyle name="標準 8 3" xfId="172"/>
    <cellStyle name="標準 9" xfId="173"/>
    <cellStyle name="標準 9 2" xfId="174"/>
    <cellStyle name="標準 9 3" xfId="175"/>
    <cellStyle name="標準_印旛沼浄水場配水水質" xfId="176"/>
    <cellStyle name="標準_水質年報（北総地区)" xfId="179"/>
    <cellStyle name="標準_北総水質月報H22-1" xfId="177"/>
    <cellStyle name="良い 2" xfId="178"/>
  </cellStyles>
  <dxfs count="489">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s>
  <tableStyles count="0" defaultTableStyle="TableStyleMedium9" defaultPivotStyle="PivotStyleLight16"/>
  <colors>
    <mruColors>
      <color rgb="FFDDDDDD"/>
      <color rgb="FFFFFF99"/>
      <color rgb="FFFFCC66"/>
      <color rgb="FFCCFFFF"/>
      <color rgb="FF66CCFF"/>
      <color rgb="FFD9D9D9"/>
      <color rgb="FFFFFF66"/>
      <color rgb="FFFFCCCC"/>
      <color rgb="FFFDE9D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231322</xdr:colOff>
      <xdr:row>5</xdr:row>
      <xdr:rowOff>13607</xdr:rowOff>
    </xdr:from>
    <xdr:to>
      <xdr:col>1</xdr:col>
      <xdr:colOff>666750</xdr:colOff>
      <xdr:row>5</xdr:row>
      <xdr:rowOff>285750</xdr:rowOff>
    </xdr:to>
    <xdr:cxnSp macro="">
      <xdr:nvCxnSpPr>
        <xdr:cNvPr id="2" name="直線コネクタ 1"/>
        <xdr:cNvCxnSpPr/>
      </xdr:nvCxnSpPr>
      <xdr:spPr bwMode="auto">
        <a:xfrm>
          <a:off x="353786" y="979714"/>
          <a:ext cx="435428" cy="272143"/>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145676</xdr:colOff>
      <xdr:row>3</xdr:row>
      <xdr:rowOff>0</xdr:rowOff>
    </xdr:from>
    <xdr:to>
      <xdr:col>3</xdr:col>
      <xdr:colOff>1277470</xdr:colOff>
      <xdr:row>5</xdr:row>
      <xdr:rowOff>0</xdr:rowOff>
    </xdr:to>
    <xdr:cxnSp macro="">
      <xdr:nvCxnSpPr>
        <xdr:cNvPr id="6" name="直線コネクタ 5"/>
        <xdr:cNvCxnSpPr/>
      </xdr:nvCxnSpPr>
      <xdr:spPr bwMode="auto">
        <a:xfrm>
          <a:off x="930088" y="437029"/>
          <a:ext cx="1131794" cy="392206"/>
        </a:xfrm>
        <a:prstGeom prst="line">
          <a:avLst/>
        </a:prstGeom>
        <a:ln w="3175">
          <a:solidFill>
            <a:schemeClr val="tx1">
              <a:lumMod val="50000"/>
              <a:lumOff val="50000"/>
            </a:schemeClr>
          </a:solidFill>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0.bin"/><Relationship Id="rId1" Type="http://schemas.openxmlformats.org/officeDocument/2006/relationships/hyperlink" Target="http://www.pref.chiba.lg.jp/suidou/kyshisetsu/press/2011/odei.html"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pref.chiba.lg.jp/kigyou/kyshisetsu/kougyouyousui/suishitsu/documents/map.jpg" TargetMode="External"/><Relationship Id="rId1" Type="http://schemas.openxmlformats.org/officeDocument/2006/relationships/hyperlink" Target="http://www.pref.chiba.lg.jp/shigen/haishutsu/juuran.html"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22"/>
  <sheetViews>
    <sheetView tabSelected="1" zoomScale="70" zoomScaleNormal="70" workbookViewId="0">
      <pane xSplit="1" ySplit="3" topLeftCell="B4" activePane="bottomRight" state="frozen"/>
      <selection activeCell="T370" sqref="T370"/>
      <selection pane="topRight" activeCell="T370" sqref="T370"/>
      <selection pane="bottomLeft" activeCell="T370" sqref="T370"/>
      <selection pane="bottomRight"/>
    </sheetView>
  </sheetViews>
  <sheetFormatPr defaultRowHeight="13.5" x14ac:dyDescent="0.15"/>
  <cols>
    <col min="1" max="1" width="4.125" customWidth="1"/>
    <col min="2" max="2" width="3.375" customWidth="1"/>
    <col min="3" max="3" width="4.625" customWidth="1"/>
    <col min="4" max="19" width="5.375" customWidth="1"/>
    <col min="20" max="21" width="8.875" customWidth="1"/>
    <col min="22" max="22" width="1.875" customWidth="1"/>
    <col min="23" max="23" width="15.375" customWidth="1"/>
    <col min="24" max="26" width="5.625" customWidth="1"/>
  </cols>
  <sheetData>
    <row r="1" spans="1:26" ht="17.25" x14ac:dyDescent="0.15">
      <c r="B1" s="1169" t="s">
        <v>28</v>
      </c>
      <c r="C1" s="1169"/>
      <c r="D1" s="1169"/>
      <c r="E1" s="1169"/>
      <c r="F1" s="522"/>
      <c r="G1" s="522" t="s">
        <v>382</v>
      </c>
      <c r="H1" s="39"/>
      <c r="M1" s="39"/>
      <c r="N1" s="39"/>
      <c r="O1" s="39"/>
      <c r="P1" s="39"/>
      <c r="Q1" s="39"/>
      <c r="R1" s="39"/>
      <c r="S1" s="39"/>
      <c r="V1" s="121"/>
    </row>
    <row r="2" spans="1:26" ht="36.75" customHeight="1" x14ac:dyDescent="0.15">
      <c r="A2" s="606" t="s">
        <v>419</v>
      </c>
      <c r="B2" s="446" t="s">
        <v>0</v>
      </c>
      <c r="C2" s="452" t="s">
        <v>10</v>
      </c>
      <c r="D2" s="379" t="s">
        <v>1</v>
      </c>
      <c r="E2" s="436" t="s">
        <v>355</v>
      </c>
      <c r="F2" s="436" t="s">
        <v>356</v>
      </c>
      <c r="G2" s="1158" t="s">
        <v>6</v>
      </c>
      <c r="H2" s="1159"/>
      <c r="I2" s="1158" t="s">
        <v>7</v>
      </c>
      <c r="J2" s="1159"/>
      <c r="K2" s="1158" t="s">
        <v>26</v>
      </c>
      <c r="L2" s="1159"/>
      <c r="M2" s="1158" t="s">
        <v>8</v>
      </c>
      <c r="N2" s="1159"/>
      <c r="O2" s="317" t="s">
        <v>366</v>
      </c>
      <c r="P2" s="318" t="s">
        <v>367</v>
      </c>
      <c r="Q2" s="318" t="s">
        <v>368</v>
      </c>
      <c r="R2" s="318" t="s">
        <v>369</v>
      </c>
      <c r="S2" s="317" t="s">
        <v>370</v>
      </c>
      <c r="T2" s="132" t="s">
        <v>227</v>
      </c>
      <c r="U2" s="134" t="s">
        <v>228</v>
      </c>
      <c r="V2" s="581"/>
      <c r="W2" s="1143" t="s">
        <v>3</v>
      </c>
      <c r="X2" s="1144"/>
      <c r="Y2" s="1144"/>
      <c r="Z2" s="1145"/>
    </row>
    <row r="3" spans="1:26" ht="13.5" customHeight="1" x14ac:dyDescent="0.15">
      <c r="A3" s="447"/>
      <c r="B3" s="447"/>
      <c r="C3" s="453"/>
      <c r="D3" s="435"/>
      <c r="E3" s="46"/>
      <c r="F3" s="46"/>
      <c r="G3" s="47" t="s">
        <v>4</v>
      </c>
      <c r="H3" s="48" t="s">
        <v>5</v>
      </c>
      <c r="I3" s="47" t="s">
        <v>4</v>
      </c>
      <c r="J3" s="48" t="s">
        <v>5</v>
      </c>
      <c r="K3" s="47" t="s">
        <v>4</v>
      </c>
      <c r="L3" s="48" t="s">
        <v>5</v>
      </c>
      <c r="M3" s="47" t="s">
        <v>4</v>
      </c>
      <c r="N3" s="48" t="s">
        <v>5</v>
      </c>
      <c r="O3" s="48" t="s">
        <v>5</v>
      </c>
      <c r="P3" s="48" t="s">
        <v>5</v>
      </c>
      <c r="Q3" s="48" t="s">
        <v>5</v>
      </c>
      <c r="R3" s="48" t="s">
        <v>5</v>
      </c>
      <c r="S3" s="48" t="s">
        <v>5</v>
      </c>
      <c r="T3" s="135" t="s">
        <v>322</v>
      </c>
      <c r="U3" s="133" t="s">
        <v>266</v>
      </c>
      <c r="V3" s="582"/>
      <c r="W3" s="1146"/>
      <c r="X3" s="1147"/>
      <c r="Y3" s="1147"/>
      <c r="Z3" s="1148"/>
    </row>
    <row r="4" spans="1:26" ht="13.5" customHeight="1" x14ac:dyDescent="0.15">
      <c r="A4" s="1162" t="s">
        <v>18</v>
      </c>
      <c r="B4" s="448">
        <v>44652</v>
      </c>
      <c r="C4" s="595" t="str">
        <f>IF(B4="","",IF(WEEKDAY(B4)=1,"(日)",IF(WEEKDAY(B4)=2,"(月)",IF(WEEKDAY(B4)=3,"(火)",IF(WEEKDAY(B4)=4,"(水)",IF(WEEKDAY(B4)=5,"(木)",IF(WEEKDAY(B4)=6,"(金)","(土)")))))))</f>
        <v>(金)</v>
      </c>
      <c r="D4" s="662" t="s">
        <v>317</v>
      </c>
      <c r="E4" s="663">
        <v>13.5</v>
      </c>
      <c r="F4" s="664">
        <v>4.4000000000000004</v>
      </c>
      <c r="G4" s="12">
        <v>14.5</v>
      </c>
      <c r="H4" s="307">
        <v>14.8</v>
      </c>
      <c r="I4" s="665">
        <v>4.3</v>
      </c>
      <c r="J4" s="666">
        <v>2</v>
      </c>
      <c r="K4" s="12">
        <v>7.51</v>
      </c>
      <c r="L4" s="307">
        <v>7.51</v>
      </c>
      <c r="M4" s="665">
        <v>24.5</v>
      </c>
      <c r="N4" s="666">
        <v>24.9</v>
      </c>
      <c r="O4" s="667">
        <v>37.5</v>
      </c>
      <c r="P4" s="667">
        <v>79.400000000000006</v>
      </c>
      <c r="Q4" s="666">
        <v>24.8</v>
      </c>
      <c r="R4" s="668">
        <v>174</v>
      </c>
      <c r="S4" s="669">
        <v>0.06</v>
      </c>
      <c r="T4" s="670">
        <v>505</v>
      </c>
      <c r="U4" s="671">
        <v>56</v>
      </c>
      <c r="V4" s="583"/>
      <c r="W4" s="463" t="s">
        <v>365</v>
      </c>
      <c r="X4" s="467"/>
      <c r="Y4" s="466">
        <v>44665</v>
      </c>
      <c r="Z4" s="464"/>
    </row>
    <row r="5" spans="1:26" x14ac:dyDescent="0.15">
      <c r="A5" s="1163"/>
      <c r="B5" s="449">
        <v>44653</v>
      </c>
      <c r="C5" s="596" t="str">
        <f t="shared" ref="C5:C33" si="0">IF(B5="","",IF(WEEKDAY(B5)=1,"(日)",IF(WEEKDAY(B5)=2,"(月)",IF(WEEKDAY(B5)=3,"(火)",IF(WEEKDAY(B5)=4,"(水)",IF(WEEKDAY(B5)=5,"(木)",IF(WEEKDAY(B5)=6,"(金)","(土)")))))))</f>
        <v>(土)</v>
      </c>
      <c r="D5" s="672" t="s">
        <v>318</v>
      </c>
      <c r="E5" s="673"/>
      <c r="F5" s="674">
        <v>8.3000000000000007</v>
      </c>
      <c r="G5" s="13">
        <v>13.5</v>
      </c>
      <c r="H5" s="308">
        <v>13.9</v>
      </c>
      <c r="I5" s="14">
        <v>2.8</v>
      </c>
      <c r="J5" s="310">
        <v>3.3</v>
      </c>
      <c r="K5" s="13">
        <v>7.47</v>
      </c>
      <c r="L5" s="308">
        <v>7.59</v>
      </c>
      <c r="M5" s="14">
        <v>20.3</v>
      </c>
      <c r="N5" s="310">
        <v>22</v>
      </c>
      <c r="O5" s="309"/>
      <c r="P5" s="309"/>
      <c r="Q5" s="310"/>
      <c r="R5" s="311"/>
      <c r="S5" s="675"/>
      <c r="T5" s="676">
        <v>188</v>
      </c>
      <c r="U5" s="677">
        <v>71</v>
      </c>
      <c r="V5" s="583"/>
      <c r="W5" s="468" t="s">
        <v>364</v>
      </c>
      <c r="X5" s="489" t="s">
        <v>363</v>
      </c>
      <c r="Y5" s="472">
        <v>12.2</v>
      </c>
      <c r="Z5" s="473"/>
    </row>
    <row r="6" spans="1:26" x14ac:dyDescent="0.15">
      <c r="A6" s="1163"/>
      <c r="B6" s="449">
        <v>44654</v>
      </c>
      <c r="C6" s="596" t="str">
        <f t="shared" si="0"/>
        <v>(日)</v>
      </c>
      <c r="D6" s="678" t="s">
        <v>319</v>
      </c>
      <c r="E6" s="673">
        <v>7</v>
      </c>
      <c r="F6" s="674">
        <v>8.3000000000000007</v>
      </c>
      <c r="G6" s="13">
        <v>13.1</v>
      </c>
      <c r="H6" s="308">
        <v>13.5</v>
      </c>
      <c r="I6" s="14">
        <v>2.4</v>
      </c>
      <c r="J6" s="310">
        <v>3</v>
      </c>
      <c r="K6" s="13">
        <v>7.4</v>
      </c>
      <c r="L6" s="308">
        <v>7.55</v>
      </c>
      <c r="M6" s="14">
        <v>21.6</v>
      </c>
      <c r="N6" s="310">
        <v>21.5</v>
      </c>
      <c r="O6" s="309"/>
      <c r="P6" s="309"/>
      <c r="Q6" s="310"/>
      <c r="R6" s="311"/>
      <c r="S6" s="675"/>
      <c r="T6" s="676"/>
      <c r="U6" s="677">
        <v>50</v>
      </c>
      <c r="V6" s="583"/>
      <c r="W6" s="6" t="s">
        <v>19</v>
      </c>
      <c r="X6" s="7" t="s">
        <v>20</v>
      </c>
      <c r="Y6" s="8" t="s">
        <v>21</v>
      </c>
      <c r="Z6" s="7" t="s">
        <v>22</v>
      </c>
    </row>
    <row r="7" spans="1:26" x14ac:dyDescent="0.15">
      <c r="A7" s="1163"/>
      <c r="B7" s="449">
        <v>44655</v>
      </c>
      <c r="C7" s="596" t="str">
        <f t="shared" si="0"/>
        <v>(月)</v>
      </c>
      <c r="D7" s="678" t="s">
        <v>319</v>
      </c>
      <c r="E7" s="673">
        <v>38.5</v>
      </c>
      <c r="F7" s="674">
        <v>8.6</v>
      </c>
      <c r="G7" s="13">
        <v>12.5</v>
      </c>
      <c r="H7" s="308">
        <v>12.8</v>
      </c>
      <c r="I7" s="14">
        <v>4.2</v>
      </c>
      <c r="J7" s="310">
        <v>3.1</v>
      </c>
      <c r="K7" s="13">
        <v>7.39</v>
      </c>
      <c r="L7" s="308">
        <v>7.51</v>
      </c>
      <c r="M7" s="14">
        <v>20.100000000000001</v>
      </c>
      <c r="N7" s="310">
        <v>20.5</v>
      </c>
      <c r="O7" s="309">
        <v>32.5</v>
      </c>
      <c r="P7" s="309">
        <v>63.3</v>
      </c>
      <c r="Q7" s="310">
        <v>19.2</v>
      </c>
      <c r="R7" s="311">
        <v>150</v>
      </c>
      <c r="S7" s="675">
        <v>0.13</v>
      </c>
      <c r="T7" s="676"/>
      <c r="U7" s="677">
        <v>50</v>
      </c>
      <c r="V7" s="583"/>
      <c r="W7" s="3" t="s">
        <v>203</v>
      </c>
      <c r="X7" s="9" t="s">
        <v>11</v>
      </c>
      <c r="Y7" s="12">
        <v>18.100000000000001</v>
      </c>
      <c r="Z7" s="307">
        <v>18.5</v>
      </c>
    </row>
    <row r="8" spans="1:26" x14ac:dyDescent="0.15">
      <c r="A8" s="1163"/>
      <c r="B8" s="449">
        <v>44656</v>
      </c>
      <c r="C8" s="596" t="str">
        <f t="shared" si="0"/>
        <v>(火)</v>
      </c>
      <c r="D8" s="678" t="s">
        <v>319</v>
      </c>
      <c r="E8" s="673"/>
      <c r="F8" s="674">
        <v>11.5</v>
      </c>
      <c r="G8" s="13">
        <v>11.4</v>
      </c>
      <c r="H8" s="308">
        <v>12</v>
      </c>
      <c r="I8" s="14">
        <v>5.9</v>
      </c>
      <c r="J8" s="310">
        <v>2.5</v>
      </c>
      <c r="K8" s="13">
        <v>7.35</v>
      </c>
      <c r="L8" s="308">
        <v>7.4</v>
      </c>
      <c r="M8" s="14">
        <v>18.399999999999999</v>
      </c>
      <c r="N8" s="310">
        <v>18.7</v>
      </c>
      <c r="O8" s="309">
        <v>31.4</v>
      </c>
      <c r="P8" s="309">
        <v>59.7</v>
      </c>
      <c r="Q8" s="310">
        <v>16.600000000000001</v>
      </c>
      <c r="R8" s="311">
        <v>134</v>
      </c>
      <c r="S8" s="675">
        <v>0.12</v>
      </c>
      <c r="T8" s="676">
        <v>470</v>
      </c>
      <c r="U8" s="677">
        <v>132</v>
      </c>
      <c r="V8" s="583"/>
      <c r="W8" s="4" t="s">
        <v>204</v>
      </c>
      <c r="X8" s="10" t="s">
        <v>205</v>
      </c>
      <c r="Y8" s="13">
        <v>4.7</v>
      </c>
      <c r="Z8" s="308">
        <v>2.8</v>
      </c>
    </row>
    <row r="9" spans="1:26" x14ac:dyDescent="0.15">
      <c r="A9" s="1163"/>
      <c r="B9" s="449">
        <v>44657</v>
      </c>
      <c r="C9" s="596" t="str">
        <f t="shared" si="0"/>
        <v>(水)</v>
      </c>
      <c r="D9" s="678" t="s">
        <v>317</v>
      </c>
      <c r="E9" s="673"/>
      <c r="F9" s="674">
        <v>14.2</v>
      </c>
      <c r="G9" s="13">
        <v>11.8</v>
      </c>
      <c r="H9" s="308">
        <v>11.8</v>
      </c>
      <c r="I9" s="14">
        <v>5.3</v>
      </c>
      <c r="J9" s="310">
        <v>1.9</v>
      </c>
      <c r="K9" s="13">
        <v>7.26</v>
      </c>
      <c r="L9" s="308">
        <v>7.23</v>
      </c>
      <c r="M9" s="14">
        <v>18.7</v>
      </c>
      <c r="N9" s="310">
        <v>18.7</v>
      </c>
      <c r="O9" s="309">
        <v>30.5</v>
      </c>
      <c r="P9" s="309">
        <v>59.1</v>
      </c>
      <c r="Q9" s="310">
        <v>17</v>
      </c>
      <c r="R9" s="311">
        <v>132</v>
      </c>
      <c r="S9" s="675">
        <v>0.1</v>
      </c>
      <c r="T9" s="676">
        <v>1044</v>
      </c>
      <c r="U9" s="677">
        <v>91</v>
      </c>
      <c r="V9" s="583"/>
      <c r="W9" s="4" t="s">
        <v>12</v>
      </c>
      <c r="X9" s="10"/>
      <c r="Y9" s="13">
        <v>7.17</v>
      </c>
      <c r="Z9" s="308">
        <v>7.26</v>
      </c>
    </row>
    <row r="10" spans="1:26" x14ac:dyDescent="0.15">
      <c r="A10" s="1163"/>
      <c r="B10" s="449">
        <v>44658</v>
      </c>
      <c r="C10" s="596" t="str">
        <f t="shared" si="0"/>
        <v>(木)</v>
      </c>
      <c r="D10" s="678" t="s">
        <v>318</v>
      </c>
      <c r="E10" s="673"/>
      <c r="F10" s="674">
        <v>13.8</v>
      </c>
      <c r="G10" s="13">
        <v>13.1</v>
      </c>
      <c r="H10" s="308">
        <v>13</v>
      </c>
      <c r="I10" s="14">
        <v>3.9</v>
      </c>
      <c r="J10" s="310">
        <v>1.6</v>
      </c>
      <c r="K10" s="13">
        <v>7.24</v>
      </c>
      <c r="L10" s="308">
        <v>7.26</v>
      </c>
      <c r="M10" s="14">
        <v>18.899999999999999</v>
      </c>
      <c r="N10" s="310">
        <v>19.2</v>
      </c>
      <c r="O10" s="309">
        <v>30.4</v>
      </c>
      <c r="P10" s="309">
        <v>58.5</v>
      </c>
      <c r="Q10" s="310">
        <v>18.2</v>
      </c>
      <c r="R10" s="311">
        <v>138</v>
      </c>
      <c r="S10" s="675">
        <v>0.1</v>
      </c>
      <c r="T10" s="676">
        <v>351</v>
      </c>
      <c r="U10" s="677">
        <v>74</v>
      </c>
      <c r="V10" s="583"/>
      <c r="W10" s="4" t="s">
        <v>206</v>
      </c>
      <c r="X10" s="10" t="s">
        <v>13</v>
      </c>
      <c r="Y10" s="418">
        <v>14.2</v>
      </c>
      <c r="Z10" s="308">
        <v>15.9</v>
      </c>
    </row>
    <row r="11" spans="1:26" x14ac:dyDescent="0.15">
      <c r="A11" s="1163"/>
      <c r="B11" s="449">
        <v>44659</v>
      </c>
      <c r="C11" s="596" t="str">
        <f t="shared" si="0"/>
        <v>(金)</v>
      </c>
      <c r="D11" s="672" t="s">
        <v>318</v>
      </c>
      <c r="E11" s="673"/>
      <c r="F11" s="674">
        <v>16.399999999999999</v>
      </c>
      <c r="G11" s="13">
        <v>14.8</v>
      </c>
      <c r="H11" s="308">
        <v>14.5</v>
      </c>
      <c r="I11" s="14">
        <v>2.7</v>
      </c>
      <c r="J11" s="310">
        <v>1.9</v>
      </c>
      <c r="K11" s="13">
        <v>7.26</v>
      </c>
      <c r="L11" s="308">
        <v>7.35</v>
      </c>
      <c r="M11" s="14">
        <v>18</v>
      </c>
      <c r="N11" s="310">
        <v>18.2</v>
      </c>
      <c r="O11" s="309">
        <v>32.4</v>
      </c>
      <c r="P11" s="309">
        <v>57.8</v>
      </c>
      <c r="Q11" s="310">
        <v>15</v>
      </c>
      <c r="R11" s="311">
        <v>131</v>
      </c>
      <c r="S11" s="675">
        <v>0.13</v>
      </c>
      <c r="T11" s="676"/>
      <c r="U11" s="677">
        <v>78</v>
      </c>
      <c r="V11" s="583"/>
      <c r="W11" s="4" t="s">
        <v>207</v>
      </c>
      <c r="X11" s="330" t="s">
        <v>371</v>
      </c>
      <c r="Y11" s="383">
        <v>25.3</v>
      </c>
      <c r="Z11" s="333">
        <v>27.6</v>
      </c>
    </row>
    <row r="12" spans="1:26" x14ac:dyDescent="0.15">
      <c r="A12" s="1163"/>
      <c r="B12" s="458">
        <v>44660</v>
      </c>
      <c r="C12" s="596" t="str">
        <f t="shared" si="0"/>
        <v>(土)</v>
      </c>
      <c r="D12" s="678" t="s">
        <v>318</v>
      </c>
      <c r="E12" s="673"/>
      <c r="F12" s="674">
        <v>15.9</v>
      </c>
      <c r="G12" s="13">
        <v>16</v>
      </c>
      <c r="H12" s="308">
        <v>15.9</v>
      </c>
      <c r="I12" s="14">
        <v>1.9</v>
      </c>
      <c r="J12" s="310">
        <v>1.3</v>
      </c>
      <c r="K12" s="13">
        <v>7.34</v>
      </c>
      <c r="L12" s="308">
        <v>7.42</v>
      </c>
      <c r="M12" s="14">
        <v>20.2</v>
      </c>
      <c r="N12" s="310">
        <v>19.399999999999999</v>
      </c>
      <c r="O12" s="309"/>
      <c r="P12" s="309"/>
      <c r="Q12" s="310"/>
      <c r="R12" s="311"/>
      <c r="S12" s="675"/>
      <c r="T12" s="676">
        <v>359</v>
      </c>
      <c r="U12" s="677">
        <v>89</v>
      </c>
      <c r="V12" s="583"/>
      <c r="W12" s="4" t="s">
        <v>208</v>
      </c>
      <c r="X12" s="330" t="s">
        <v>371</v>
      </c>
      <c r="Y12" s="383">
        <v>44.4</v>
      </c>
      <c r="Z12" s="333">
        <v>48.3</v>
      </c>
    </row>
    <row r="13" spans="1:26" x14ac:dyDescent="0.15">
      <c r="A13" s="1163"/>
      <c r="B13" s="449">
        <v>44661</v>
      </c>
      <c r="C13" s="596" t="str">
        <f t="shared" si="0"/>
        <v>(日)</v>
      </c>
      <c r="D13" s="678" t="s">
        <v>318</v>
      </c>
      <c r="E13" s="673"/>
      <c r="F13" s="674">
        <v>18.2</v>
      </c>
      <c r="G13" s="13">
        <v>16.2</v>
      </c>
      <c r="H13" s="308">
        <v>16.3</v>
      </c>
      <c r="I13" s="14">
        <v>3</v>
      </c>
      <c r="J13" s="310">
        <v>1.3</v>
      </c>
      <c r="K13" s="13">
        <v>7.15</v>
      </c>
      <c r="L13" s="308">
        <v>7.37</v>
      </c>
      <c r="M13" s="14">
        <v>21.8</v>
      </c>
      <c r="N13" s="310">
        <v>20.399999999999999</v>
      </c>
      <c r="O13" s="309"/>
      <c r="P13" s="309"/>
      <c r="Q13" s="310"/>
      <c r="R13" s="311"/>
      <c r="S13" s="675"/>
      <c r="T13" s="676">
        <v>505</v>
      </c>
      <c r="U13" s="677">
        <v>81</v>
      </c>
      <c r="V13" s="583"/>
      <c r="W13" s="4" t="s">
        <v>209</v>
      </c>
      <c r="X13" s="330" t="s">
        <v>371</v>
      </c>
      <c r="Y13" s="383">
        <v>31</v>
      </c>
      <c r="Z13" s="333">
        <v>35</v>
      </c>
    </row>
    <row r="14" spans="1:26" x14ac:dyDescent="0.15">
      <c r="A14" s="1163"/>
      <c r="B14" s="449">
        <v>44662</v>
      </c>
      <c r="C14" s="596" t="str">
        <f t="shared" si="0"/>
        <v>(月)</v>
      </c>
      <c r="D14" s="678" t="s">
        <v>318</v>
      </c>
      <c r="E14" s="673"/>
      <c r="F14" s="674">
        <v>20.6</v>
      </c>
      <c r="G14" s="13">
        <v>17.399999999999999</v>
      </c>
      <c r="H14" s="308">
        <v>17.600000000000001</v>
      </c>
      <c r="I14" s="14">
        <v>3.7</v>
      </c>
      <c r="J14" s="310">
        <v>1.4</v>
      </c>
      <c r="K14" s="13">
        <v>7.28</v>
      </c>
      <c r="L14" s="308">
        <v>7.35</v>
      </c>
      <c r="M14" s="14">
        <v>19.100000000000001</v>
      </c>
      <c r="N14" s="310">
        <v>20.6</v>
      </c>
      <c r="O14" s="309">
        <v>34.1</v>
      </c>
      <c r="P14" s="309">
        <v>62.5</v>
      </c>
      <c r="Q14" s="310">
        <v>19.2</v>
      </c>
      <c r="R14" s="311">
        <v>149</v>
      </c>
      <c r="S14" s="675">
        <v>0.09</v>
      </c>
      <c r="T14" s="676"/>
      <c r="U14" s="677">
        <v>78</v>
      </c>
      <c r="V14" s="583"/>
      <c r="W14" s="4" t="s">
        <v>210</v>
      </c>
      <c r="X14" s="330" t="s">
        <v>371</v>
      </c>
      <c r="Y14" s="383">
        <v>13.4</v>
      </c>
      <c r="Z14" s="333">
        <v>13.3</v>
      </c>
    </row>
    <row r="15" spans="1:26" x14ac:dyDescent="0.15">
      <c r="A15" s="1163"/>
      <c r="B15" s="449">
        <v>44663</v>
      </c>
      <c r="C15" s="596" t="str">
        <f t="shared" si="0"/>
        <v>(火)</v>
      </c>
      <c r="D15" s="678" t="s">
        <v>318</v>
      </c>
      <c r="E15" s="673"/>
      <c r="F15" s="674">
        <v>21.6</v>
      </c>
      <c r="G15" s="13">
        <v>18</v>
      </c>
      <c r="H15" s="308">
        <v>18.2</v>
      </c>
      <c r="I15" s="14">
        <v>2.8</v>
      </c>
      <c r="J15" s="310">
        <v>1.3</v>
      </c>
      <c r="K15" s="13">
        <v>7.24</v>
      </c>
      <c r="L15" s="308">
        <v>7.36</v>
      </c>
      <c r="M15" s="14">
        <v>15.8</v>
      </c>
      <c r="N15" s="310">
        <v>17.399999999999999</v>
      </c>
      <c r="O15" s="309">
        <v>30</v>
      </c>
      <c r="P15" s="309">
        <v>52.9</v>
      </c>
      <c r="Q15" s="310">
        <v>14.3</v>
      </c>
      <c r="R15" s="311">
        <v>124</v>
      </c>
      <c r="S15" s="675">
        <v>0.1</v>
      </c>
      <c r="T15" s="676">
        <v>393</v>
      </c>
      <c r="U15" s="677">
        <v>82</v>
      </c>
      <c r="V15" s="583"/>
      <c r="W15" s="4" t="s">
        <v>211</v>
      </c>
      <c r="X15" s="330" t="s">
        <v>371</v>
      </c>
      <c r="Y15" s="218">
        <v>10.4</v>
      </c>
      <c r="Z15" s="334">
        <v>13</v>
      </c>
    </row>
    <row r="16" spans="1:26" x14ac:dyDescent="0.15">
      <c r="A16" s="1163"/>
      <c r="B16" s="449">
        <v>44664</v>
      </c>
      <c r="C16" s="596" t="str">
        <f t="shared" si="0"/>
        <v>(水)</v>
      </c>
      <c r="D16" s="678" t="s">
        <v>318</v>
      </c>
      <c r="E16" s="673"/>
      <c r="F16" s="674">
        <v>21.6</v>
      </c>
      <c r="G16" s="13">
        <v>19.100000000000001</v>
      </c>
      <c r="H16" s="308">
        <v>18.5</v>
      </c>
      <c r="I16" s="14">
        <v>3.1</v>
      </c>
      <c r="J16" s="310">
        <v>1.8</v>
      </c>
      <c r="K16" s="13">
        <v>7.13</v>
      </c>
      <c r="L16" s="308">
        <v>7.19</v>
      </c>
      <c r="M16" s="14">
        <v>17.8</v>
      </c>
      <c r="N16" s="310">
        <v>17.5</v>
      </c>
      <c r="O16" s="309">
        <v>28.4</v>
      </c>
      <c r="P16" s="309">
        <v>52.7</v>
      </c>
      <c r="Q16" s="310">
        <v>16</v>
      </c>
      <c r="R16" s="311">
        <v>129</v>
      </c>
      <c r="S16" s="675">
        <v>0.13</v>
      </c>
      <c r="T16" s="676">
        <v>864</v>
      </c>
      <c r="U16" s="677">
        <v>104</v>
      </c>
      <c r="V16" s="583"/>
      <c r="W16" s="4" t="s">
        <v>212</v>
      </c>
      <c r="X16" s="330" t="s">
        <v>371</v>
      </c>
      <c r="Y16" s="220">
        <v>109</v>
      </c>
      <c r="Z16" s="419">
        <v>123</v>
      </c>
    </row>
    <row r="17" spans="1:26" x14ac:dyDescent="0.15">
      <c r="A17" s="1163"/>
      <c r="B17" s="449">
        <v>44665</v>
      </c>
      <c r="C17" s="596" t="str">
        <f t="shared" si="0"/>
        <v>(木)</v>
      </c>
      <c r="D17" s="678" t="s">
        <v>317</v>
      </c>
      <c r="E17" s="673">
        <v>5.5</v>
      </c>
      <c r="F17" s="674">
        <v>12.2</v>
      </c>
      <c r="G17" s="13">
        <v>18.100000000000001</v>
      </c>
      <c r="H17" s="308">
        <v>18.5</v>
      </c>
      <c r="I17" s="14">
        <v>4.7</v>
      </c>
      <c r="J17" s="310">
        <v>2.8</v>
      </c>
      <c r="K17" s="13">
        <v>7.17</v>
      </c>
      <c r="L17" s="308">
        <v>7.26</v>
      </c>
      <c r="M17" s="14">
        <v>14.2</v>
      </c>
      <c r="N17" s="310">
        <v>15.9</v>
      </c>
      <c r="O17" s="309">
        <v>27.6</v>
      </c>
      <c r="P17" s="309">
        <v>48.3</v>
      </c>
      <c r="Q17" s="310">
        <v>13</v>
      </c>
      <c r="R17" s="311">
        <v>123</v>
      </c>
      <c r="S17" s="675">
        <v>0.16</v>
      </c>
      <c r="T17" s="676">
        <v>795</v>
      </c>
      <c r="U17" s="677">
        <v>116</v>
      </c>
      <c r="V17" s="583"/>
      <c r="W17" s="4" t="s">
        <v>213</v>
      </c>
      <c r="X17" s="330" t="s">
        <v>371</v>
      </c>
      <c r="Y17" s="219">
        <v>0.26</v>
      </c>
      <c r="Z17" s="314">
        <v>0.16</v>
      </c>
    </row>
    <row r="18" spans="1:26" x14ac:dyDescent="0.15">
      <c r="A18" s="1163"/>
      <c r="B18" s="449">
        <v>44666</v>
      </c>
      <c r="C18" s="596" t="str">
        <f t="shared" si="0"/>
        <v>(金)</v>
      </c>
      <c r="D18" s="678" t="s">
        <v>319</v>
      </c>
      <c r="E18" s="673">
        <v>12.5</v>
      </c>
      <c r="F18" s="674">
        <v>10.6</v>
      </c>
      <c r="G18" s="13">
        <v>15.1</v>
      </c>
      <c r="H18" s="308">
        <v>16</v>
      </c>
      <c r="I18" s="14">
        <v>7</v>
      </c>
      <c r="J18" s="310">
        <v>2.2999999999999998</v>
      </c>
      <c r="K18" s="13">
        <v>7.14</v>
      </c>
      <c r="L18" s="308">
        <v>7.18</v>
      </c>
      <c r="M18" s="14">
        <v>13.5</v>
      </c>
      <c r="N18" s="310">
        <v>13.9</v>
      </c>
      <c r="O18" s="309">
        <v>23.4</v>
      </c>
      <c r="P18" s="309">
        <v>42</v>
      </c>
      <c r="Q18" s="310">
        <v>11.8</v>
      </c>
      <c r="R18" s="311">
        <v>92</v>
      </c>
      <c r="S18" s="675">
        <v>0.15</v>
      </c>
      <c r="T18" s="676">
        <v>929</v>
      </c>
      <c r="U18" s="677">
        <v>139</v>
      </c>
      <c r="V18" s="583"/>
      <c r="W18" s="4" t="s">
        <v>14</v>
      </c>
      <c r="X18" s="330" t="s">
        <v>371</v>
      </c>
      <c r="Y18" s="217">
        <v>3</v>
      </c>
      <c r="Z18" s="313">
        <v>3.1</v>
      </c>
    </row>
    <row r="19" spans="1:26" x14ac:dyDescent="0.15">
      <c r="A19" s="1163"/>
      <c r="B19" s="449">
        <v>44667</v>
      </c>
      <c r="C19" s="596" t="str">
        <f t="shared" si="0"/>
        <v>(土)</v>
      </c>
      <c r="D19" s="678" t="s">
        <v>317</v>
      </c>
      <c r="E19" s="673"/>
      <c r="F19" s="674">
        <v>10.4</v>
      </c>
      <c r="G19" s="13">
        <v>13</v>
      </c>
      <c r="H19" s="308">
        <v>13.8</v>
      </c>
      <c r="I19" s="14">
        <v>11.9</v>
      </c>
      <c r="J19" s="310">
        <v>1.9</v>
      </c>
      <c r="K19" s="13">
        <v>7.13</v>
      </c>
      <c r="L19" s="308">
        <v>7.16</v>
      </c>
      <c r="M19" s="14">
        <v>12.4</v>
      </c>
      <c r="N19" s="310">
        <v>13</v>
      </c>
      <c r="O19" s="309"/>
      <c r="P19" s="309"/>
      <c r="Q19" s="310"/>
      <c r="R19" s="311"/>
      <c r="S19" s="675"/>
      <c r="T19" s="676">
        <v>717</v>
      </c>
      <c r="U19" s="677">
        <v>137</v>
      </c>
      <c r="V19" s="583"/>
      <c r="W19" s="4" t="s">
        <v>15</v>
      </c>
      <c r="X19" s="330" t="s">
        <v>371</v>
      </c>
      <c r="Y19" s="217">
        <v>1</v>
      </c>
      <c r="Z19" s="313">
        <v>0.7</v>
      </c>
    </row>
    <row r="20" spans="1:26" x14ac:dyDescent="0.15">
      <c r="A20" s="1163"/>
      <c r="B20" s="449">
        <v>44668</v>
      </c>
      <c r="C20" s="596" t="str">
        <f t="shared" si="0"/>
        <v>(日)</v>
      </c>
      <c r="D20" s="678" t="s">
        <v>318</v>
      </c>
      <c r="E20" s="673"/>
      <c r="F20" s="674">
        <v>13.7</v>
      </c>
      <c r="G20" s="13">
        <v>13.3</v>
      </c>
      <c r="H20" s="308">
        <v>13.1</v>
      </c>
      <c r="I20" s="14">
        <v>10</v>
      </c>
      <c r="J20" s="310">
        <v>2.1</v>
      </c>
      <c r="K20" s="13">
        <v>7.09</v>
      </c>
      <c r="L20" s="308">
        <v>7.11</v>
      </c>
      <c r="M20" s="14">
        <v>13.5</v>
      </c>
      <c r="N20" s="310">
        <v>13</v>
      </c>
      <c r="O20" s="309"/>
      <c r="P20" s="309"/>
      <c r="Q20" s="310"/>
      <c r="R20" s="311"/>
      <c r="S20" s="675"/>
      <c r="T20" s="676">
        <v>407</v>
      </c>
      <c r="U20" s="677">
        <v>136</v>
      </c>
      <c r="V20" s="583"/>
      <c r="W20" s="4" t="s">
        <v>214</v>
      </c>
      <c r="X20" s="330" t="s">
        <v>371</v>
      </c>
      <c r="Y20" s="217">
        <v>8</v>
      </c>
      <c r="Z20" s="313">
        <v>8.3000000000000007</v>
      </c>
    </row>
    <row r="21" spans="1:26" x14ac:dyDescent="0.15">
      <c r="A21" s="1163"/>
      <c r="B21" s="449">
        <v>44669</v>
      </c>
      <c r="C21" s="596" t="str">
        <f t="shared" si="0"/>
        <v>(月)</v>
      </c>
      <c r="D21" s="678" t="s">
        <v>317</v>
      </c>
      <c r="E21" s="673">
        <v>29</v>
      </c>
      <c r="F21" s="674">
        <v>16.899999999999999</v>
      </c>
      <c r="G21" s="13">
        <v>14.5</v>
      </c>
      <c r="H21" s="308">
        <v>14</v>
      </c>
      <c r="I21" s="14">
        <v>6.6</v>
      </c>
      <c r="J21" s="310">
        <v>2.6</v>
      </c>
      <c r="K21" s="13">
        <v>7.07</v>
      </c>
      <c r="L21" s="308">
        <v>7.11</v>
      </c>
      <c r="M21" s="14">
        <v>14.1</v>
      </c>
      <c r="N21" s="310">
        <v>12.8</v>
      </c>
      <c r="O21" s="309">
        <v>20.6</v>
      </c>
      <c r="P21" s="309">
        <v>37.4</v>
      </c>
      <c r="Q21" s="310">
        <v>11.2</v>
      </c>
      <c r="R21" s="311">
        <v>87</v>
      </c>
      <c r="S21" s="675">
        <v>0.13</v>
      </c>
      <c r="T21" s="676">
        <v>673</v>
      </c>
      <c r="U21" s="677">
        <v>112</v>
      </c>
      <c r="V21" s="583"/>
      <c r="W21" s="4" t="s">
        <v>215</v>
      </c>
      <c r="X21" s="330" t="s">
        <v>371</v>
      </c>
      <c r="Y21" s="219">
        <v>3.9E-2</v>
      </c>
      <c r="Z21" s="314">
        <v>3.4000000000000002E-2</v>
      </c>
    </row>
    <row r="22" spans="1:26" x14ac:dyDescent="0.15">
      <c r="A22" s="1163"/>
      <c r="B22" s="449">
        <v>44670</v>
      </c>
      <c r="C22" s="596" t="str">
        <f t="shared" si="0"/>
        <v>(火)</v>
      </c>
      <c r="D22" s="678" t="s">
        <v>318</v>
      </c>
      <c r="E22" s="673">
        <v>0.5</v>
      </c>
      <c r="F22" s="674">
        <v>15.4</v>
      </c>
      <c r="G22" s="13">
        <v>14.4</v>
      </c>
      <c r="H22" s="308">
        <v>14.3</v>
      </c>
      <c r="I22" s="14">
        <v>5.9</v>
      </c>
      <c r="J22" s="310">
        <v>2.9</v>
      </c>
      <c r="K22" s="13">
        <v>7.11</v>
      </c>
      <c r="L22" s="308">
        <v>7.13</v>
      </c>
      <c r="M22" s="14">
        <v>15</v>
      </c>
      <c r="N22" s="310">
        <v>13.4</v>
      </c>
      <c r="O22" s="309">
        <v>24.4</v>
      </c>
      <c r="P22" s="309">
        <v>40</v>
      </c>
      <c r="Q22" s="310">
        <v>10.9</v>
      </c>
      <c r="R22" s="311">
        <v>89</v>
      </c>
      <c r="S22" s="675">
        <v>0.15</v>
      </c>
      <c r="T22" s="676">
        <v>416</v>
      </c>
      <c r="U22" s="677">
        <v>109</v>
      </c>
      <c r="V22" s="583"/>
      <c r="W22" s="4" t="s">
        <v>16</v>
      </c>
      <c r="X22" s="330" t="s">
        <v>371</v>
      </c>
      <c r="Y22" s="219">
        <v>0.06</v>
      </c>
      <c r="Z22" s="314">
        <v>7.0000000000000007E-2</v>
      </c>
    </row>
    <row r="23" spans="1:26" x14ac:dyDescent="0.15">
      <c r="A23" s="1163"/>
      <c r="B23" s="449">
        <v>44671</v>
      </c>
      <c r="C23" s="596" t="str">
        <f t="shared" si="0"/>
        <v>(水)</v>
      </c>
      <c r="D23" s="678" t="s">
        <v>319</v>
      </c>
      <c r="E23" s="673">
        <v>0.5</v>
      </c>
      <c r="F23" s="674">
        <v>11.4</v>
      </c>
      <c r="G23" s="13">
        <v>14.4</v>
      </c>
      <c r="H23" s="308">
        <v>14.5</v>
      </c>
      <c r="I23" s="14">
        <v>5.3</v>
      </c>
      <c r="J23" s="310">
        <v>2</v>
      </c>
      <c r="K23" s="13">
        <v>7.12</v>
      </c>
      <c r="L23" s="308">
        <v>7.16</v>
      </c>
      <c r="M23" s="14">
        <v>14.8</v>
      </c>
      <c r="N23" s="310">
        <v>13.4</v>
      </c>
      <c r="O23" s="309">
        <v>24.7</v>
      </c>
      <c r="P23" s="309">
        <v>41.2</v>
      </c>
      <c r="Q23" s="310">
        <v>11.9</v>
      </c>
      <c r="R23" s="311">
        <v>92</v>
      </c>
      <c r="S23" s="675">
        <v>0.12</v>
      </c>
      <c r="T23" s="676">
        <v>885</v>
      </c>
      <c r="U23" s="677">
        <v>120</v>
      </c>
      <c r="V23" s="583"/>
      <c r="W23" s="4" t="s">
        <v>216</v>
      </c>
      <c r="X23" s="330" t="s">
        <v>371</v>
      </c>
      <c r="Y23" s="219">
        <v>1.25</v>
      </c>
      <c r="Z23" s="314">
        <v>1.25</v>
      </c>
    </row>
    <row r="24" spans="1:26" x14ac:dyDescent="0.15">
      <c r="A24" s="1163"/>
      <c r="B24" s="449">
        <v>44672</v>
      </c>
      <c r="C24" s="596" t="str">
        <f t="shared" si="0"/>
        <v>(木)</v>
      </c>
      <c r="D24" s="678" t="s">
        <v>318</v>
      </c>
      <c r="E24" s="673">
        <v>7</v>
      </c>
      <c r="F24" s="674">
        <v>16.2</v>
      </c>
      <c r="G24" s="13">
        <v>14.6</v>
      </c>
      <c r="H24" s="308">
        <v>14.3</v>
      </c>
      <c r="I24" s="14">
        <v>3.7</v>
      </c>
      <c r="J24" s="310">
        <v>1.2</v>
      </c>
      <c r="K24" s="13">
        <v>7.15</v>
      </c>
      <c r="L24" s="308">
        <v>7.1</v>
      </c>
      <c r="M24" s="14">
        <v>17.5</v>
      </c>
      <c r="N24" s="310">
        <v>15.9</v>
      </c>
      <c r="O24" s="309">
        <v>25.3</v>
      </c>
      <c r="P24" s="309">
        <v>46.4</v>
      </c>
      <c r="Q24" s="310">
        <v>15.7</v>
      </c>
      <c r="R24" s="398">
        <v>104</v>
      </c>
      <c r="S24" s="675">
        <v>0.06</v>
      </c>
      <c r="T24" s="676">
        <v>1257</v>
      </c>
      <c r="U24" s="677">
        <v>100</v>
      </c>
      <c r="V24" s="583"/>
      <c r="W24" s="4" t="s">
        <v>217</v>
      </c>
      <c r="X24" s="330" t="s">
        <v>371</v>
      </c>
      <c r="Y24" s="219">
        <v>9.1999999999999998E-2</v>
      </c>
      <c r="Z24" s="314">
        <v>6.9000000000000006E-2</v>
      </c>
    </row>
    <row r="25" spans="1:26" x14ac:dyDescent="0.15">
      <c r="A25" s="1163"/>
      <c r="B25" s="449">
        <v>44673</v>
      </c>
      <c r="C25" s="596" t="str">
        <f t="shared" si="0"/>
        <v>(金)</v>
      </c>
      <c r="D25" s="678" t="s">
        <v>317</v>
      </c>
      <c r="E25" s="673">
        <v>20</v>
      </c>
      <c r="F25" s="674">
        <v>19.100000000000001</v>
      </c>
      <c r="G25" s="13">
        <v>15.9</v>
      </c>
      <c r="H25" s="308">
        <v>15.5</v>
      </c>
      <c r="I25" s="14">
        <v>4.0999999999999996</v>
      </c>
      <c r="J25" s="310">
        <v>0.9</v>
      </c>
      <c r="K25" s="13">
        <v>7.19</v>
      </c>
      <c r="L25" s="308">
        <v>7.12</v>
      </c>
      <c r="M25" s="14">
        <v>15.3</v>
      </c>
      <c r="N25" s="310">
        <v>15.3</v>
      </c>
      <c r="O25" s="309">
        <v>25.2</v>
      </c>
      <c r="P25" s="309">
        <v>45.4</v>
      </c>
      <c r="Q25" s="310">
        <v>13.4</v>
      </c>
      <c r="R25" s="398">
        <v>96</v>
      </c>
      <c r="S25" s="675">
        <v>0.06</v>
      </c>
      <c r="T25" s="676">
        <v>1443</v>
      </c>
      <c r="U25" s="677">
        <v>94</v>
      </c>
      <c r="V25" s="583"/>
      <c r="W25" s="4" t="s">
        <v>218</v>
      </c>
      <c r="X25" s="330" t="s">
        <v>371</v>
      </c>
      <c r="Y25" s="217">
        <v>18.100000000000001</v>
      </c>
      <c r="Z25" s="313">
        <v>21.2</v>
      </c>
    </row>
    <row r="26" spans="1:26" x14ac:dyDescent="0.15">
      <c r="A26" s="1163"/>
      <c r="B26" s="449">
        <v>44674</v>
      </c>
      <c r="C26" s="596" t="str">
        <f t="shared" si="0"/>
        <v>(土)</v>
      </c>
      <c r="D26" s="678" t="s">
        <v>317</v>
      </c>
      <c r="E26" s="673"/>
      <c r="F26" s="674">
        <v>18.8</v>
      </c>
      <c r="G26" s="13">
        <v>17.3</v>
      </c>
      <c r="H26" s="308">
        <v>17.399999999999999</v>
      </c>
      <c r="I26" s="14">
        <v>5.4</v>
      </c>
      <c r="J26" s="310">
        <v>0.8</v>
      </c>
      <c r="K26" s="13">
        <v>7.14</v>
      </c>
      <c r="L26" s="308">
        <v>7.01</v>
      </c>
      <c r="M26" s="14">
        <v>14.1</v>
      </c>
      <c r="N26" s="310">
        <v>15.2</v>
      </c>
      <c r="O26" s="309"/>
      <c r="P26" s="309"/>
      <c r="Q26" s="310"/>
      <c r="R26" s="398"/>
      <c r="S26" s="675"/>
      <c r="T26" s="676">
        <v>1062</v>
      </c>
      <c r="U26" s="677">
        <v>114</v>
      </c>
      <c r="V26" s="583"/>
      <c r="W26" s="4" t="s">
        <v>17</v>
      </c>
      <c r="X26" s="330" t="s">
        <v>371</v>
      </c>
      <c r="Y26" s="217">
        <v>15.1</v>
      </c>
      <c r="Z26" s="313">
        <v>14.7</v>
      </c>
    </row>
    <row r="27" spans="1:26" x14ac:dyDescent="0.15">
      <c r="A27" s="1163"/>
      <c r="B27" s="449">
        <v>44675</v>
      </c>
      <c r="C27" s="596" t="str">
        <f t="shared" si="0"/>
        <v>(日)</v>
      </c>
      <c r="D27" s="678" t="s">
        <v>317</v>
      </c>
      <c r="E27" s="673">
        <v>3.5</v>
      </c>
      <c r="F27" s="674">
        <v>19</v>
      </c>
      <c r="G27" s="13">
        <v>18.399999999999999</v>
      </c>
      <c r="H27" s="308">
        <v>18.3</v>
      </c>
      <c r="I27" s="14">
        <v>38.700000000000003</v>
      </c>
      <c r="J27" s="310">
        <v>1</v>
      </c>
      <c r="K27" s="13">
        <v>7.13</v>
      </c>
      <c r="L27" s="308">
        <v>7.15</v>
      </c>
      <c r="M27" s="14">
        <v>14.4</v>
      </c>
      <c r="N27" s="310">
        <v>14.5</v>
      </c>
      <c r="O27" s="309"/>
      <c r="P27" s="309"/>
      <c r="Q27" s="310"/>
      <c r="R27" s="398"/>
      <c r="S27" s="675"/>
      <c r="T27" s="676">
        <v>743</v>
      </c>
      <c r="U27" s="677">
        <v>120</v>
      </c>
      <c r="V27" s="583"/>
      <c r="W27" s="4" t="s">
        <v>219</v>
      </c>
      <c r="X27" s="330" t="s">
        <v>205</v>
      </c>
      <c r="Y27" s="383">
        <v>5.2</v>
      </c>
      <c r="Z27" s="396">
        <v>4.3</v>
      </c>
    </row>
    <row r="28" spans="1:26" x14ac:dyDescent="0.15">
      <c r="A28" s="1163"/>
      <c r="B28" s="449">
        <v>44676</v>
      </c>
      <c r="C28" s="596" t="str">
        <f t="shared" si="0"/>
        <v>(月)</v>
      </c>
      <c r="D28" s="678" t="s">
        <v>318</v>
      </c>
      <c r="E28" s="673"/>
      <c r="F28" s="674">
        <v>20.6</v>
      </c>
      <c r="G28" s="13">
        <v>17.600000000000001</v>
      </c>
      <c r="H28" s="308">
        <v>18.100000000000001</v>
      </c>
      <c r="I28" s="14">
        <v>6.6</v>
      </c>
      <c r="J28" s="310">
        <v>1.1000000000000001</v>
      </c>
      <c r="K28" s="13">
        <v>7.14</v>
      </c>
      <c r="L28" s="308">
        <v>7.14</v>
      </c>
      <c r="M28" s="14">
        <v>12.9</v>
      </c>
      <c r="N28" s="310">
        <v>14.2</v>
      </c>
      <c r="O28" s="309">
        <v>24.5</v>
      </c>
      <c r="P28" s="309">
        <v>44.6</v>
      </c>
      <c r="Q28" s="310">
        <v>11.8</v>
      </c>
      <c r="R28" s="398">
        <v>90</v>
      </c>
      <c r="S28" s="675">
        <v>0.08</v>
      </c>
      <c r="T28" s="676">
        <v>788</v>
      </c>
      <c r="U28" s="677">
        <v>112</v>
      </c>
      <c r="V28" s="583"/>
      <c r="W28" s="4" t="s">
        <v>220</v>
      </c>
      <c r="X28" s="330" t="s">
        <v>371</v>
      </c>
      <c r="Y28" s="383">
        <v>11</v>
      </c>
      <c r="Z28" s="396">
        <v>5.9</v>
      </c>
    </row>
    <row r="29" spans="1:26" x14ac:dyDescent="0.15">
      <c r="A29" s="1163"/>
      <c r="B29" s="449">
        <v>44677</v>
      </c>
      <c r="C29" s="596" t="str">
        <f t="shared" si="0"/>
        <v>(火)</v>
      </c>
      <c r="D29" s="678" t="s">
        <v>317</v>
      </c>
      <c r="E29" s="673">
        <v>1.5</v>
      </c>
      <c r="F29" s="674">
        <v>21.2</v>
      </c>
      <c r="G29" s="13">
        <v>18.100000000000001</v>
      </c>
      <c r="H29" s="308">
        <v>18.100000000000001</v>
      </c>
      <c r="I29" s="14">
        <v>6.1</v>
      </c>
      <c r="J29" s="310">
        <v>1.4</v>
      </c>
      <c r="K29" s="13">
        <v>7.1</v>
      </c>
      <c r="L29" s="308">
        <v>7.15</v>
      </c>
      <c r="M29" s="14">
        <v>13.5</v>
      </c>
      <c r="N29" s="310">
        <v>14.7</v>
      </c>
      <c r="O29" s="309">
        <v>23.2</v>
      </c>
      <c r="P29" s="309">
        <v>43</v>
      </c>
      <c r="Q29" s="310">
        <v>14.7</v>
      </c>
      <c r="R29" s="398">
        <v>90</v>
      </c>
      <c r="S29" s="675">
        <v>0.1</v>
      </c>
      <c r="T29" s="676">
        <v>646</v>
      </c>
      <c r="U29" s="677">
        <v>96</v>
      </c>
      <c r="V29" s="583"/>
      <c r="W29" s="397"/>
      <c r="X29" s="398"/>
      <c r="Y29" s="420"/>
      <c r="Z29" s="421"/>
    </row>
    <row r="30" spans="1:26" x14ac:dyDescent="0.15">
      <c r="A30" s="1163"/>
      <c r="B30" s="449">
        <v>44678</v>
      </c>
      <c r="C30" s="596" t="str">
        <f t="shared" si="0"/>
        <v>(水)</v>
      </c>
      <c r="D30" s="678" t="s">
        <v>317</v>
      </c>
      <c r="E30" s="673">
        <v>1.5</v>
      </c>
      <c r="F30" s="674">
        <v>20.9</v>
      </c>
      <c r="G30" s="13">
        <v>18.600000000000001</v>
      </c>
      <c r="H30" s="308">
        <v>18.3</v>
      </c>
      <c r="I30" s="14">
        <v>9.4</v>
      </c>
      <c r="J30" s="310">
        <v>1.3</v>
      </c>
      <c r="K30" s="13">
        <v>7.21</v>
      </c>
      <c r="L30" s="308">
        <v>7.16</v>
      </c>
      <c r="M30" s="14">
        <v>13.7</v>
      </c>
      <c r="N30" s="310">
        <v>16.5</v>
      </c>
      <c r="O30" s="309">
        <v>24.1</v>
      </c>
      <c r="P30" s="309">
        <v>45</v>
      </c>
      <c r="Q30" s="310">
        <v>19.3</v>
      </c>
      <c r="R30" s="398">
        <v>102</v>
      </c>
      <c r="S30" s="675">
        <v>0.1</v>
      </c>
      <c r="T30" s="676">
        <v>796</v>
      </c>
      <c r="U30" s="677">
        <v>94</v>
      </c>
      <c r="V30" s="583"/>
      <c r="W30" s="397"/>
      <c r="X30" s="398"/>
      <c r="Y30" s="399"/>
      <c r="Z30" s="398"/>
    </row>
    <row r="31" spans="1:26" x14ac:dyDescent="0.15">
      <c r="A31" s="1163"/>
      <c r="B31" s="449">
        <v>44679</v>
      </c>
      <c r="C31" s="596" t="str">
        <f t="shared" si="0"/>
        <v>(木)</v>
      </c>
      <c r="D31" s="678" t="s">
        <v>317</v>
      </c>
      <c r="E31" s="673"/>
      <c r="F31" s="674">
        <v>15.3</v>
      </c>
      <c r="G31" s="13">
        <v>18.5</v>
      </c>
      <c r="H31" s="308">
        <v>18.7</v>
      </c>
      <c r="I31" s="14">
        <v>6.7</v>
      </c>
      <c r="J31" s="310">
        <v>1.3</v>
      </c>
      <c r="K31" s="13">
        <v>7.11</v>
      </c>
      <c r="L31" s="308">
        <v>7.22</v>
      </c>
      <c r="M31" s="14">
        <v>14.3</v>
      </c>
      <c r="N31" s="310">
        <v>15.2</v>
      </c>
      <c r="O31" s="309">
        <v>24.2</v>
      </c>
      <c r="P31" s="309">
        <v>45</v>
      </c>
      <c r="Q31" s="310">
        <v>15.1</v>
      </c>
      <c r="R31" s="398">
        <v>97</v>
      </c>
      <c r="S31" s="675">
        <v>0.11</v>
      </c>
      <c r="T31" s="676">
        <v>351</v>
      </c>
      <c r="U31" s="677">
        <v>113</v>
      </c>
      <c r="V31" s="583"/>
      <c r="W31" s="400"/>
      <c r="X31" s="401"/>
      <c r="Y31" s="402"/>
      <c r="Z31" s="401"/>
    </row>
    <row r="32" spans="1:26" x14ac:dyDescent="0.15">
      <c r="A32" s="1163"/>
      <c r="B32" s="449">
        <v>44680</v>
      </c>
      <c r="C32" s="596" t="str">
        <f t="shared" si="0"/>
        <v>(金)</v>
      </c>
      <c r="D32" s="678" t="s">
        <v>317</v>
      </c>
      <c r="E32" s="673">
        <v>33.5</v>
      </c>
      <c r="F32" s="674">
        <v>15.8</v>
      </c>
      <c r="G32" s="13">
        <v>16.600000000000001</v>
      </c>
      <c r="H32" s="308">
        <v>17.5</v>
      </c>
      <c r="I32" s="14">
        <v>7.5</v>
      </c>
      <c r="J32" s="310">
        <v>1.8</v>
      </c>
      <c r="K32" s="13">
        <v>7.11</v>
      </c>
      <c r="L32" s="308">
        <v>7.26</v>
      </c>
      <c r="M32" s="14">
        <v>12.6</v>
      </c>
      <c r="N32" s="310">
        <v>14.1</v>
      </c>
      <c r="O32" s="309"/>
      <c r="P32" s="309"/>
      <c r="Q32" s="310"/>
      <c r="R32" s="311"/>
      <c r="S32" s="675"/>
      <c r="T32" s="676">
        <v>171</v>
      </c>
      <c r="U32" s="677">
        <v>109</v>
      </c>
      <c r="V32" s="583"/>
      <c r="W32" s="11" t="s">
        <v>23</v>
      </c>
      <c r="X32" s="117" t="s">
        <v>24</v>
      </c>
      <c r="Y32" s="117" t="s">
        <v>24</v>
      </c>
      <c r="Z32" s="812" t="s">
        <v>24</v>
      </c>
    </row>
    <row r="33" spans="1:26" ht="13.5" customHeight="1" x14ac:dyDescent="0.15">
      <c r="A33" s="1163"/>
      <c r="B33" s="450">
        <v>44681</v>
      </c>
      <c r="C33" s="597" t="str">
        <f t="shared" si="0"/>
        <v>(土)</v>
      </c>
      <c r="D33" s="678" t="s">
        <v>318</v>
      </c>
      <c r="E33" s="673"/>
      <c r="F33" s="674">
        <v>12.7</v>
      </c>
      <c r="G33" s="13">
        <v>14.5</v>
      </c>
      <c r="H33" s="308">
        <v>15.7</v>
      </c>
      <c r="I33" s="14">
        <v>10.8</v>
      </c>
      <c r="J33" s="310">
        <v>2.2000000000000002</v>
      </c>
      <c r="K33" s="13">
        <v>7.12</v>
      </c>
      <c r="L33" s="308">
        <v>7.31</v>
      </c>
      <c r="M33" s="14">
        <v>12</v>
      </c>
      <c r="N33" s="310">
        <v>12.7</v>
      </c>
      <c r="O33" s="309"/>
      <c r="P33" s="309"/>
      <c r="Q33" s="310"/>
      <c r="R33" s="311"/>
      <c r="S33" s="675"/>
      <c r="T33" s="676">
        <v>368</v>
      </c>
      <c r="U33" s="677">
        <v>133</v>
      </c>
      <c r="V33" s="583"/>
      <c r="W33" s="813" t="s">
        <v>359</v>
      </c>
      <c r="X33" s="814"/>
      <c r="Y33" s="814"/>
      <c r="Z33" s="815"/>
    </row>
    <row r="34" spans="1:26" s="1" customFormat="1" ht="13.5" customHeight="1" x14ac:dyDescent="0.15">
      <c r="A34" s="1163"/>
      <c r="B34" s="459" t="s">
        <v>274</v>
      </c>
      <c r="C34" s="543"/>
      <c r="D34" s="679"/>
      <c r="E34" s="663">
        <f>MAX(E4:E33)</f>
        <v>38.5</v>
      </c>
      <c r="F34" s="680">
        <f t="shared" ref="F34:U34" si="1">IF(COUNT(F4:F33)=0,"",MAX(F4:F33))</f>
        <v>21.6</v>
      </c>
      <c r="G34" s="12">
        <f t="shared" si="1"/>
        <v>19.100000000000001</v>
      </c>
      <c r="H34" s="307">
        <f t="shared" si="1"/>
        <v>18.7</v>
      </c>
      <c r="I34" s="665">
        <f t="shared" si="1"/>
        <v>38.700000000000003</v>
      </c>
      <c r="J34" s="666">
        <f t="shared" si="1"/>
        <v>3.3</v>
      </c>
      <c r="K34" s="12">
        <f t="shared" si="1"/>
        <v>7.51</v>
      </c>
      <c r="L34" s="307">
        <f t="shared" si="1"/>
        <v>7.59</v>
      </c>
      <c r="M34" s="665">
        <f t="shared" si="1"/>
        <v>24.5</v>
      </c>
      <c r="N34" s="666">
        <f t="shared" si="1"/>
        <v>24.9</v>
      </c>
      <c r="O34" s="681">
        <f t="shared" si="1"/>
        <v>37.5</v>
      </c>
      <c r="P34" s="682">
        <f t="shared" si="1"/>
        <v>79.400000000000006</v>
      </c>
      <c r="Q34" s="683">
        <f t="shared" si="1"/>
        <v>24.8</v>
      </c>
      <c r="R34" s="684">
        <f t="shared" si="1"/>
        <v>174</v>
      </c>
      <c r="S34" s="685">
        <f t="shared" si="1"/>
        <v>0.16</v>
      </c>
      <c r="T34" s="686">
        <f t="shared" si="1"/>
        <v>1443</v>
      </c>
      <c r="U34" s="671">
        <f t="shared" si="1"/>
        <v>139</v>
      </c>
      <c r="V34" s="183"/>
      <c r="W34" s="816"/>
      <c r="X34" s="817"/>
      <c r="Y34" s="817"/>
      <c r="Z34" s="818"/>
    </row>
    <row r="35" spans="1:26" s="1" customFormat="1" ht="13.5" customHeight="1" x14ac:dyDescent="0.15">
      <c r="A35" s="1163"/>
      <c r="B35" s="460" t="s">
        <v>275</v>
      </c>
      <c r="C35" s="544"/>
      <c r="D35" s="687"/>
      <c r="E35" s="688"/>
      <c r="F35" s="689">
        <f t="shared" ref="F35:U35" si="2">IF(COUNT(F4:F33)=0,"",MIN(F4:F33))</f>
        <v>4.4000000000000004</v>
      </c>
      <c r="G35" s="13">
        <f t="shared" si="2"/>
        <v>11.4</v>
      </c>
      <c r="H35" s="308">
        <f t="shared" si="2"/>
        <v>11.8</v>
      </c>
      <c r="I35" s="14">
        <f t="shared" si="2"/>
        <v>1.9</v>
      </c>
      <c r="J35" s="334">
        <f t="shared" si="2"/>
        <v>0.8</v>
      </c>
      <c r="K35" s="13">
        <f t="shared" si="2"/>
        <v>7.07</v>
      </c>
      <c r="L35" s="689">
        <f t="shared" si="2"/>
        <v>7.01</v>
      </c>
      <c r="M35" s="14">
        <f t="shared" si="2"/>
        <v>12</v>
      </c>
      <c r="N35" s="334">
        <f t="shared" si="2"/>
        <v>12.7</v>
      </c>
      <c r="O35" s="690">
        <f t="shared" si="2"/>
        <v>20.6</v>
      </c>
      <c r="P35" s="691">
        <f t="shared" si="2"/>
        <v>37.4</v>
      </c>
      <c r="Q35" s="692">
        <f t="shared" si="2"/>
        <v>10.9</v>
      </c>
      <c r="R35" s="693">
        <f t="shared" si="2"/>
        <v>87</v>
      </c>
      <c r="S35" s="694">
        <f t="shared" si="2"/>
        <v>0.06</v>
      </c>
      <c r="T35" s="695"/>
      <c r="U35" s="677">
        <f t="shared" si="2"/>
        <v>50</v>
      </c>
      <c r="V35" s="183"/>
      <c r="W35" s="816"/>
      <c r="X35" s="817"/>
      <c r="Y35" s="817"/>
      <c r="Z35" s="818"/>
    </row>
    <row r="36" spans="1:26" s="1" customFormat="1" ht="13.5" customHeight="1" x14ac:dyDescent="0.15">
      <c r="A36" s="1163"/>
      <c r="B36" s="461" t="s">
        <v>276</v>
      </c>
      <c r="C36" s="461"/>
      <c r="D36" s="687"/>
      <c r="E36" s="696"/>
      <c r="F36" s="697">
        <f t="shared" ref="F36:U36" si="3">IF(COUNT(F4:F33)=0,"",AVERAGE(F4:F33))</f>
        <v>15.12</v>
      </c>
      <c r="G36" s="13">
        <f t="shared" si="3"/>
        <v>15.476666666666667</v>
      </c>
      <c r="H36" s="689">
        <f t="shared" si="3"/>
        <v>15.63</v>
      </c>
      <c r="I36" s="14">
        <f t="shared" si="3"/>
        <v>6.5466666666666669</v>
      </c>
      <c r="J36" s="334">
        <f t="shared" si="3"/>
        <v>1.8666666666666667</v>
      </c>
      <c r="K36" s="13">
        <f t="shared" si="3"/>
        <v>7.2083333333333339</v>
      </c>
      <c r="L36" s="689">
        <f t="shared" si="3"/>
        <v>7.2606666666666655</v>
      </c>
      <c r="M36" s="14">
        <f t="shared" si="3"/>
        <v>16.433333333333334</v>
      </c>
      <c r="N36" s="334">
        <f t="shared" si="3"/>
        <v>16.756666666666664</v>
      </c>
      <c r="O36" s="690">
        <f t="shared" si="3"/>
        <v>27.72</v>
      </c>
      <c r="P36" s="691">
        <f t="shared" si="3"/>
        <v>51.209999999999994</v>
      </c>
      <c r="Q36" s="692">
        <f t="shared" si="3"/>
        <v>15.455000000000002</v>
      </c>
      <c r="R36" s="698">
        <f t="shared" si="3"/>
        <v>116.15</v>
      </c>
      <c r="S36" s="694">
        <f t="shared" si="3"/>
        <v>0.10900000000000001</v>
      </c>
      <c r="T36" s="695"/>
      <c r="U36" s="677">
        <f t="shared" si="3"/>
        <v>99.666666666666671</v>
      </c>
      <c r="V36" s="183"/>
      <c r="W36" s="816"/>
      <c r="X36" s="817"/>
      <c r="Y36" s="817"/>
      <c r="Z36" s="818"/>
    </row>
    <row r="37" spans="1:26" s="1" customFormat="1" ht="13.5" customHeight="1" x14ac:dyDescent="0.15">
      <c r="A37" s="1170"/>
      <c r="B37" s="462" t="s">
        <v>277</v>
      </c>
      <c r="C37" s="549"/>
      <c r="D37" s="699"/>
      <c r="E37" s="700">
        <f>SUM(E4:E33)</f>
        <v>174</v>
      </c>
      <c r="F37" s="701"/>
      <c r="G37" s="702"/>
      <c r="H37" s="703"/>
      <c r="I37" s="702"/>
      <c r="J37" s="703"/>
      <c r="K37" s="704"/>
      <c r="L37" s="705"/>
      <c r="M37" s="706"/>
      <c r="N37" s="707"/>
      <c r="O37" s="708"/>
      <c r="P37" s="709"/>
      <c r="Q37" s="710"/>
      <c r="R37" s="711"/>
      <c r="S37" s="712"/>
      <c r="T37" s="713">
        <f>SUM(T4:T33)</f>
        <v>17126</v>
      </c>
      <c r="U37" s="711"/>
      <c r="V37" s="183"/>
      <c r="W37" s="819"/>
      <c r="X37" s="820"/>
      <c r="Y37" s="820"/>
      <c r="Z37" s="821"/>
    </row>
    <row r="38" spans="1:26" ht="13.5" customHeight="1" x14ac:dyDescent="0.15">
      <c r="A38" s="1171" t="s">
        <v>201</v>
      </c>
      <c r="B38" s="448">
        <v>44682</v>
      </c>
      <c r="C38" s="595" t="str">
        <f>IF(B38="","",IF(WEEKDAY(B38)=1,"(日)",IF(WEEKDAY(B38)=2,"(月)",IF(WEEKDAY(B38)=3,"(火)",IF(WEEKDAY(B38)=4,"(水)",IF(WEEKDAY(B38)=5,"(木)",IF(WEEKDAY(B38)=6,"(金)","(土)")))))))</f>
        <v>(日)</v>
      </c>
      <c r="D38" s="662" t="s">
        <v>317</v>
      </c>
      <c r="E38" s="663">
        <v>7</v>
      </c>
      <c r="F38" s="664">
        <v>13.4</v>
      </c>
      <c r="G38" s="12">
        <v>14.3</v>
      </c>
      <c r="H38" s="307">
        <v>14.9</v>
      </c>
      <c r="I38" s="665">
        <v>2.2000000000000002</v>
      </c>
      <c r="J38" s="666">
        <v>1.6</v>
      </c>
      <c r="K38" s="12">
        <v>7.1</v>
      </c>
      <c r="L38" s="307">
        <v>7.26</v>
      </c>
      <c r="M38" s="665">
        <v>11.6</v>
      </c>
      <c r="N38" s="666">
        <v>13.8</v>
      </c>
      <c r="O38" s="667"/>
      <c r="P38" s="667"/>
      <c r="Q38" s="666"/>
      <c r="R38" s="668"/>
      <c r="S38" s="669"/>
      <c r="T38" s="670">
        <v>325</v>
      </c>
      <c r="U38" s="714">
        <v>170</v>
      </c>
      <c r="V38" s="499"/>
      <c r="W38" s="481" t="s">
        <v>344</v>
      </c>
      <c r="X38" s="488"/>
      <c r="Y38" s="486">
        <v>44693</v>
      </c>
      <c r="Z38" s="534"/>
    </row>
    <row r="39" spans="1:26" x14ac:dyDescent="0.15">
      <c r="A39" s="1171"/>
      <c r="B39" s="537">
        <v>44683</v>
      </c>
      <c r="C39" s="596" t="str">
        <f t="shared" ref="C39:C68" si="4">IF(B39="","",IF(WEEKDAY(B39)=1,"(日)",IF(WEEKDAY(B39)=2,"(月)",IF(WEEKDAY(B39)=3,"(火)",IF(WEEKDAY(B39)=4,"(水)",IF(WEEKDAY(B39)=5,"(木)",IF(WEEKDAY(B39)=6,"(金)","(土)")))))))</f>
        <v>(月)</v>
      </c>
      <c r="D39" s="672" t="s">
        <v>318</v>
      </c>
      <c r="E39" s="673">
        <v>15</v>
      </c>
      <c r="F39" s="674">
        <v>13.4</v>
      </c>
      <c r="G39" s="13">
        <v>14.3</v>
      </c>
      <c r="H39" s="308">
        <v>14.4</v>
      </c>
      <c r="I39" s="14">
        <v>6.6</v>
      </c>
      <c r="J39" s="310">
        <v>2.1</v>
      </c>
      <c r="K39" s="13">
        <v>7.1</v>
      </c>
      <c r="L39" s="308">
        <v>7.22</v>
      </c>
      <c r="M39" s="14">
        <v>21.1</v>
      </c>
      <c r="N39" s="310">
        <v>12.8</v>
      </c>
      <c r="O39" s="309">
        <v>20.6</v>
      </c>
      <c r="P39" s="309">
        <v>38</v>
      </c>
      <c r="Q39" s="310">
        <v>13.2</v>
      </c>
      <c r="R39" s="311">
        <v>89</v>
      </c>
      <c r="S39" s="675">
        <v>0.11</v>
      </c>
      <c r="T39" s="676">
        <v>522</v>
      </c>
      <c r="U39" s="715">
        <v>133</v>
      </c>
      <c r="V39" s="499"/>
      <c r="W39" s="468" t="s">
        <v>2</v>
      </c>
      <c r="X39" s="469" t="s">
        <v>363</v>
      </c>
      <c r="Y39" s="472">
        <v>20.3</v>
      </c>
      <c r="Z39" s="473"/>
    </row>
    <row r="40" spans="1:26" x14ac:dyDescent="0.15">
      <c r="A40" s="1171"/>
      <c r="B40" s="537">
        <v>44684</v>
      </c>
      <c r="C40" s="596" t="str">
        <f t="shared" si="4"/>
        <v>(火)</v>
      </c>
      <c r="D40" s="678" t="s">
        <v>318</v>
      </c>
      <c r="E40" s="673" t="s">
        <v>24</v>
      </c>
      <c r="F40" s="674">
        <v>15.5</v>
      </c>
      <c r="G40" s="13">
        <v>14.3</v>
      </c>
      <c r="H40" s="308">
        <v>14.5</v>
      </c>
      <c r="I40" s="14">
        <v>2.4</v>
      </c>
      <c r="J40" s="310">
        <v>2.1</v>
      </c>
      <c r="K40" s="13">
        <v>7.07</v>
      </c>
      <c r="L40" s="308">
        <v>7.19</v>
      </c>
      <c r="M40" s="14">
        <v>15.8</v>
      </c>
      <c r="N40" s="310">
        <v>13.6</v>
      </c>
      <c r="O40" s="309"/>
      <c r="P40" s="309"/>
      <c r="Q40" s="310"/>
      <c r="R40" s="311"/>
      <c r="S40" s="675"/>
      <c r="T40" s="676">
        <v>222</v>
      </c>
      <c r="U40" s="715">
        <v>115</v>
      </c>
      <c r="V40" s="499"/>
      <c r="W40" s="6" t="s">
        <v>19</v>
      </c>
      <c r="X40" s="7" t="s">
        <v>20</v>
      </c>
      <c r="Y40" s="8" t="s">
        <v>21</v>
      </c>
      <c r="Z40" s="7" t="s">
        <v>22</v>
      </c>
    </row>
    <row r="41" spans="1:26" x14ac:dyDescent="0.15">
      <c r="A41" s="1171"/>
      <c r="B41" s="537">
        <v>44685</v>
      </c>
      <c r="C41" s="596" t="str">
        <f t="shared" si="4"/>
        <v>(水)</v>
      </c>
      <c r="D41" s="678" t="s">
        <v>318</v>
      </c>
      <c r="E41" s="673" t="s">
        <v>24</v>
      </c>
      <c r="F41" s="674">
        <v>17.7</v>
      </c>
      <c r="G41" s="13">
        <v>15.8</v>
      </c>
      <c r="H41" s="308">
        <v>15.4</v>
      </c>
      <c r="I41" s="14">
        <v>1.9</v>
      </c>
      <c r="J41" s="310">
        <v>1.7</v>
      </c>
      <c r="K41" s="13">
        <v>7.16</v>
      </c>
      <c r="L41" s="308">
        <v>7.28</v>
      </c>
      <c r="M41" s="14">
        <v>13.4</v>
      </c>
      <c r="N41" s="310">
        <v>13.6</v>
      </c>
      <c r="O41" s="309"/>
      <c r="P41" s="309"/>
      <c r="Q41" s="310"/>
      <c r="R41" s="311"/>
      <c r="S41" s="675"/>
      <c r="T41" s="676">
        <v>128</v>
      </c>
      <c r="U41" s="715">
        <v>107</v>
      </c>
      <c r="V41" s="499"/>
      <c r="W41" s="3" t="s">
        <v>203</v>
      </c>
      <c r="X41" s="9" t="s">
        <v>11</v>
      </c>
      <c r="Y41" s="12">
        <v>17.899999999999999</v>
      </c>
      <c r="Z41" s="307">
        <v>17.600000000000001</v>
      </c>
    </row>
    <row r="42" spans="1:26" x14ac:dyDescent="0.15">
      <c r="A42" s="1171"/>
      <c r="B42" s="537">
        <v>44686</v>
      </c>
      <c r="C42" s="596" t="str">
        <f t="shared" si="4"/>
        <v>(木)</v>
      </c>
      <c r="D42" s="672" t="s">
        <v>318</v>
      </c>
      <c r="E42" s="673" t="s">
        <v>24</v>
      </c>
      <c r="F42" s="674">
        <v>20.9</v>
      </c>
      <c r="G42" s="13">
        <v>17.3</v>
      </c>
      <c r="H42" s="308">
        <v>16.8</v>
      </c>
      <c r="I42" s="14">
        <v>1.8</v>
      </c>
      <c r="J42" s="310">
        <v>1.5</v>
      </c>
      <c r="K42" s="13">
        <v>7.13</v>
      </c>
      <c r="L42" s="308">
        <v>7.28</v>
      </c>
      <c r="M42" s="14">
        <v>14</v>
      </c>
      <c r="N42" s="310">
        <v>13.8</v>
      </c>
      <c r="O42" s="309"/>
      <c r="P42" s="309"/>
      <c r="Q42" s="310"/>
      <c r="R42" s="311"/>
      <c r="S42" s="675"/>
      <c r="T42" s="676">
        <v>188</v>
      </c>
      <c r="U42" s="715">
        <v>83</v>
      </c>
      <c r="V42" s="499"/>
      <c r="W42" s="4" t="s">
        <v>204</v>
      </c>
      <c r="X42" s="10" t="s">
        <v>205</v>
      </c>
      <c r="Y42" s="13">
        <v>3.3</v>
      </c>
      <c r="Z42" s="308">
        <v>2</v>
      </c>
    </row>
    <row r="43" spans="1:26" x14ac:dyDescent="0.15">
      <c r="A43" s="1171"/>
      <c r="B43" s="537">
        <v>44687</v>
      </c>
      <c r="C43" s="596" t="str">
        <f t="shared" si="4"/>
        <v>(金)</v>
      </c>
      <c r="D43" s="678" t="s">
        <v>318</v>
      </c>
      <c r="E43" s="673" t="s">
        <v>24</v>
      </c>
      <c r="F43" s="674">
        <v>21.3</v>
      </c>
      <c r="G43" s="13">
        <v>18.399999999999999</v>
      </c>
      <c r="H43" s="308">
        <v>18.399999999999999</v>
      </c>
      <c r="I43" s="14">
        <v>3.7</v>
      </c>
      <c r="J43" s="310">
        <v>1.8</v>
      </c>
      <c r="K43" s="13">
        <v>7.18</v>
      </c>
      <c r="L43" s="308">
        <v>7.28</v>
      </c>
      <c r="M43" s="14">
        <v>14.1</v>
      </c>
      <c r="N43" s="310">
        <v>14.7</v>
      </c>
      <c r="O43" s="309">
        <v>24.8</v>
      </c>
      <c r="P43" s="309">
        <v>45.8</v>
      </c>
      <c r="Q43" s="310">
        <v>12.8</v>
      </c>
      <c r="R43" s="311">
        <v>110</v>
      </c>
      <c r="S43" s="675">
        <v>0.15</v>
      </c>
      <c r="T43" s="676"/>
      <c r="U43" s="715">
        <v>74</v>
      </c>
      <c r="V43" s="499"/>
      <c r="W43" s="4" t="s">
        <v>12</v>
      </c>
      <c r="X43" s="10"/>
      <c r="Y43" s="13">
        <v>7.13</v>
      </c>
      <c r="Z43" s="308">
        <v>7.22</v>
      </c>
    </row>
    <row r="44" spans="1:26" x14ac:dyDescent="0.15">
      <c r="A44" s="1171"/>
      <c r="B44" s="537">
        <v>44688</v>
      </c>
      <c r="C44" s="596" t="str">
        <f t="shared" si="4"/>
        <v>(土)</v>
      </c>
      <c r="D44" s="678" t="s">
        <v>319</v>
      </c>
      <c r="E44" s="673">
        <v>7</v>
      </c>
      <c r="F44" s="674">
        <v>18.2</v>
      </c>
      <c r="G44" s="13">
        <v>19</v>
      </c>
      <c r="H44" s="308">
        <v>18.899999999999999</v>
      </c>
      <c r="I44" s="14">
        <v>1.4</v>
      </c>
      <c r="J44" s="310">
        <v>1.7</v>
      </c>
      <c r="K44" s="13">
        <v>7.15</v>
      </c>
      <c r="L44" s="308">
        <v>7.3</v>
      </c>
      <c r="M44" s="14">
        <v>14.5</v>
      </c>
      <c r="N44" s="310">
        <v>13.8</v>
      </c>
      <c r="O44" s="309"/>
      <c r="P44" s="309"/>
      <c r="Q44" s="310"/>
      <c r="R44" s="311"/>
      <c r="S44" s="675"/>
      <c r="T44" s="676">
        <v>222</v>
      </c>
      <c r="U44" s="715">
        <v>93</v>
      </c>
      <c r="V44" s="499"/>
      <c r="W44" s="4" t="s">
        <v>206</v>
      </c>
      <c r="X44" s="10" t="s">
        <v>13</v>
      </c>
      <c r="Y44" s="418">
        <v>12.9</v>
      </c>
      <c r="Z44" s="308">
        <v>13.7</v>
      </c>
    </row>
    <row r="45" spans="1:26" x14ac:dyDescent="0.15">
      <c r="A45" s="1171"/>
      <c r="B45" s="537">
        <v>44689</v>
      </c>
      <c r="C45" s="596" t="str">
        <f t="shared" si="4"/>
        <v>(日)</v>
      </c>
      <c r="D45" s="678" t="s">
        <v>318</v>
      </c>
      <c r="E45" s="673">
        <v>0</v>
      </c>
      <c r="F45" s="674">
        <v>19.399999999999999</v>
      </c>
      <c r="G45" s="13">
        <v>18.8</v>
      </c>
      <c r="H45" s="308">
        <v>18.899999999999999</v>
      </c>
      <c r="I45" s="14">
        <v>4</v>
      </c>
      <c r="J45" s="310">
        <v>1.3</v>
      </c>
      <c r="K45" s="13">
        <v>7.14</v>
      </c>
      <c r="L45" s="308">
        <v>7.24</v>
      </c>
      <c r="M45" s="14">
        <v>15.8</v>
      </c>
      <c r="N45" s="310">
        <v>15.6</v>
      </c>
      <c r="O45" s="309"/>
      <c r="P45" s="309"/>
      <c r="Q45" s="310"/>
      <c r="R45" s="311"/>
      <c r="S45" s="675"/>
      <c r="T45" s="676">
        <v>257</v>
      </c>
      <c r="U45" s="715">
        <v>88</v>
      </c>
      <c r="V45" s="499"/>
      <c r="W45" s="4" t="s">
        <v>207</v>
      </c>
      <c r="X45" s="330" t="s">
        <v>371</v>
      </c>
      <c r="Y45" s="383">
        <v>22.2</v>
      </c>
      <c r="Z45" s="333">
        <v>24.2</v>
      </c>
    </row>
    <row r="46" spans="1:26" x14ac:dyDescent="0.15">
      <c r="A46" s="1171"/>
      <c r="B46" s="537">
        <v>44690</v>
      </c>
      <c r="C46" s="596" t="str">
        <f t="shared" si="4"/>
        <v>(月)</v>
      </c>
      <c r="D46" s="678" t="s">
        <v>317</v>
      </c>
      <c r="E46" s="673">
        <v>7.5</v>
      </c>
      <c r="F46" s="674">
        <v>15.6</v>
      </c>
      <c r="G46" s="13">
        <v>17.899999999999999</v>
      </c>
      <c r="H46" s="308">
        <v>18.399999999999999</v>
      </c>
      <c r="I46" s="14">
        <v>3</v>
      </c>
      <c r="J46" s="310">
        <v>1.9</v>
      </c>
      <c r="K46" s="13">
        <v>7.09</v>
      </c>
      <c r="L46" s="308">
        <v>7.22</v>
      </c>
      <c r="M46" s="14">
        <v>13.6</v>
      </c>
      <c r="N46" s="310">
        <v>14.7</v>
      </c>
      <c r="O46" s="309">
        <v>24.8</v>
      </c>
      <c r="P46" s="309">
        <v>47.2</v>
      </c>
      <c r="Q46" s="310">
        <v>12</v>
      </c>
      <c r="R46" s="311">
        <v>110</v>
      </c>
      <c r="S46" s="675">
        <v>0.15</v>
      </c>
      <c r="T46" s="676">
        <v>171</v>
      </c>
      <c r="U46" s="715">
        <v>96</v>
      </c>
      <c r="V46" s="499"/>
      <c r="W46" s="4" t="s">
        <v>208</v>
      </c>
      <c r="X46" s="330" t="s">
        <v>371</v>
      </c>
      <c r="Y46" s="383">
        <v>41</v>
      </c>
      <c r="Z46" s="333">
        <v>42</v>
      </c>
    </row>
    <row r="47" spans="1:26" x14ac:dyDescent="0.15">
      <c r="A47" s="1171"/>
      <c r="B47" s="537">
        <v>44691</v>
      </c>
      <c r="C47" s="596" t="str">
        <f t="shared" si="4"/>
        <v>(火)</v>
      </c>
      <c r="D47" s="672" t="s">
        <v>318</v>
      </c>
      <c r="E47" s="673">
        <v>0.5</v>
      </c>
      <c r="F47" s="674">
        <v>14.8</v>
      </c>
      <c r="G47" s="13">
        <v>16.399999999999999</v>
      </c>
      <c r="H47" s="308">
        <v>17.2</v>
      </c>
      <c r="I47" s="14">
        <v>7.6</v>
      </c>
      <c r="J47" s="310">
        <v>2.2999999999999998</v>
      </c>
      <c r="K47" s="13">
        <v>7.14</v>
      </c>
      <c r="L47" s="308">
        <v>7.22</v>
      </c>
      <c r="M47" s="14">
        <v>13.6</v>
      </c>
      <c r="N47" s="310">
        <v>13.3</v>
      </c>
      <c r="O47" s="309">
        <v>23.8</v>
      </c>
      <c r="P47" s="309">
        <v>43</v>
      </c>
      <c r="Q47" s="310">
        <v>10.4</v>
      </c>
      <c r="R47" s="311">
        <v>100</v>
      </c>
      <c r="S47" s="675">
        <v>0.18</v>
      </c>
      <c r="T47" s="676">
        <v>351</v>
      </c>
      <c r="U47" s="715">
        <v>83</v>
      </c>
      <c r="V47" s="499"/>
      <c r="W47" s="4" t="s">
        <v>209</v>
      </c>
      <c r="X47" s="330" t="s">
        <v>371</v>
      </c>
      <c r="Y47" s="383">
        <v>27.2</v>
      </c>
      <c r="Z47" s="333">
        <v>28.6</v>
      </c>
    </row>
    <row r="48" spans="1:26" x14ac:dyDescent="0.15">
      <c r="A48" s="1171"/>
      <c r="B48" s="537">
        <v>44692</v>
      </c>
      <c r="C48" s="596" t="str">
        <f t="shared" si="4"/>
        <v>(水)</v>
      </c>
      <c r="D48" s="678" t="s">
        <v>318</v>
      </c>
      <c r="E48" s="673" t="s">
        <v>24</v>
      </c>
      <c r="F48" s="674">
        <v>18.8</v>
      </c>
      <c r="G48" s="13">
        <v>16.399999999999999</v>
      </c>
      <c r="H48" s="308">
        <v>16.399999999999999</v>
      </c>
      <c r="I48" s="14">
        <v>4.3</v>
      </c>
      <c r="J48" s="310">
        <v>2</v>
      </c>
      <c r="K48" s="13">
        <v>7.17</v>
      </c>
      <c r="L48" s="308">
        <v>7.23</v>
      </c>
      <c r="M48" s="14">
        <v>12.7</v>
      </c>
      <c r="N48" s="310">
        <v>12.7</v>
      </c>
      <c r="O48" s="309">
        <v>22.4</v>
      </c>
      <c r="P48" s="309">
        <v>41</v>
      </c>
      <c r="Q48" s="310">
        <v>9.8000000000000007</v>
      </c>
      <c r="R48" s="311">
        <v>94</v>
      </c>
      <c r="S48" s="675">
        <v>0.17</v>
      </c>
      <c r="T48" s="676">
        <v>342</v>
      </c>
      <c r="U48" s="715">
        <v>70</v>
      </c>
      <c r="V48" s="499"/>
      <c r="W48" s="4" t="s">
        <v>210</v>
      </c>
      <c r="X48" s="330" t="s">
        <v>371</v>
      </c>
      <c r="Y48" s="383">
        <v>13.8</v>
      </c>
      <c r="Z48" s="333">
        <v>13.4</v>
      </c>
    </row>
    <row r="49" spans="1:26" x14ac:dyDescent="0.15">
      <c r="A49" s="1171"/>
      <c r="B49" s="537">
        <v>44693</v>
      </c>
      <c r="C49" s="596" t="str">
        <f t="shared" si="4"/>
        <v>(木)</v>
      </c>
      <c r="D49" s="678" t="s">
        <v>317</v>
      </c>
      <c r="E49" s="673">
        <v>1.5</v>
      </c>
      <c r="F49" s="674">
        <v>20.3</v>
      </c>
      <c r="G49" s="13">
        <v>17.899999999999999</v>
      </c>
      <c r="H49" s="308">
        <v>17.600000000000001</v>
      </c>
      <c r="I49" s="14">
        <v>3.3</v>
      </c>
      <c r="J49" s="310">
        <v>2</v>
      </c>
      <c r="K49" s="13">
        <v>7.13</v>
      </c>
      <c r="L49" s="308">
        <v>7.22</v>
      </c>
      <c r="M49" s="14">
        <v>12.9</v>
      </c>
      <c r="N49" s="310">
        <v>13.7</v>
      </c>
      <c r="O49" s="309">
        <v>24.2</v>
      </c>
      <c r="P49" s="309">
        <v>42</v>
      </c>
      <c r="Q49" s="310">
        <v>11.4</v>
      </c>
      <c r="R49" s="311">
        <v>100</v>
      </c>
      <c r="S49" s="675">
        <v>0.17</v>
      </c>
      <c r="T49" s="676">
        <v>171</v>
      </c>
      <c r="U49" s="715">
        <v>58</v>
      </c>
      <c r="V49" s="499"/>
      <c r="W49" s="4" t="s">
        <v>211</v>
      </c>
      <c r="X49" s="330" t="s">
        <v>371</v>
      </c>
      <c r="Y49" s="218">
        <v>10.1</v>
      </c>
      <c r="Z49" s="334">
        <v>11.4</v>
      </c>
    </row>
    <row r="50" spans="1:26" x14ac:dyDescent="0.15">
      <c r="A50" s="1171"/>
      <c r="B50" s="537">
        <v>44694</v>
      </c>
      <c r="C50" s="596" t="str">
        <f t="shared" si="4"/>
        <v>(金)</v>
      </c>
      <c r="D50" s="678" t="s">
        <v>319</v>
      </c>
      <c r="E50" s="673">
        <v>32</v>
      </c>
      <c r="F50" s="674">
        <v>19.3</v>
      </c>
      <c r="G50" s="13">
        <v>17.8</v>
      </c>
      <c r="H50" s="308">
        <v>17.8</v>
      </c>
      <c r="I50" s="14">
        <v>2.6</v>
      </c>
      <c r="J50" s="310">
        <v>1.8</v>
      </c>
      <c r="K50" s="13">
        <v>7.13</v>
      </c>
      <c r="L50" s="308">
        <v>7.19</v>
      </c>
      <c r="M50" s="14">
        <v>13.4</v>
      </c>
      <c r="N50" s="310">
        <v>13.3</v>
      </c>
      <c r="O50" s="309">
        <v>22.3</v>
      </c>
      <c r="P50" s="309">
        <v>42</v>
      </c>
      <c r="Q50" s="310">
        <v>11.1</v>
      </c>
      <c r="R50" s="311">
        <v>103</v>
      </c>
      <c r="S50" s="675">
        <v>0.14000000000000001</v>
      </c>
      <c r="T50" s="676">
        <v>385</v>
      </c>
      <c r="U50" s="715">
        <v>65</v>
      </c>
      <c r="V50" s="499"/>
      <c r="W50" s="4" t="s">
        <v>212</v>
      </c>
      <c r="X50" s="330" t="s">
        <v>371</v>
      </c>
      <c r="Y50" s="220">
        <v>100</v>
      </c>
      <c r="Z50" s="419">
        <v>100</v>
      </c>
    </row>
    <row r="51" spans="1:26" x14ac:dyDescent="0.15">
      <c r="A51" s="1171"/>
      <c r="B51" s="537">
        <v>44695</v>
      </c>
      <c r="C51" s="596" t="str">
        <f t="shared" si="4"/>
        <v>(土)</v>
      </c>
      <c r="D51" s="678" t="s">
        <v>319</v>
      </c>
      <c r="E51" s="673">
        <v>9.5</v>
      </c>
      <c r="F51" s="674">
        <v>20.9</v>
      </c>
      <c r="G51" s="13">
        <v>19.5</v>
      </c>
      <c r="H51" s="308">
        <v>19</v>
      </c>
      <c r="I51" s="14">
        <v>4</v>
      </c>
      <c r="J51" s="310">
        <v>1.5</v>
      </c>
      <c r="K51" s="13">
        <v>7.09</v>
      </c>
      <c r="L51" s="308">
        <v>7.24</v>
      </c>
      <c r="M51" s="14">
        <v>18.100000000000001</v>
      </c>
      <c r="N51" s="310">
        <v>16</v>
      </c>
      <c r="O51" s="309"/>
      <c r="P51" s="309"/>
      <c r="Q51" s="310"/>
      <c r="R51" s="311"/>
      <c r="S51" s="675"/>
      <c r="T51" s="676">
        <v>137</v>
      </c>
      <c r="U51" s="715">
        <v>110</v>
      </c>
      <c r="V51" s="499"/>
      <c r="W51" s="4" t="s">
        <v>213</v>
      </c>
      <c r="X51" s="330" t="s">
        <v>371</v>
      </c>
      <c r="Y51" s="219">
        <v>0.23</v>
      </c>
      <c r="Z51" s="314">
        <v>0.17</v>
      </c>
    </row>
    <row r="52" spans="1:26" x14ac:dyDescent="0.15">
      <c r="A52" s="1171"/>
      <c r="B52" s="537">
        <v>44696</v>
      </c>
      <c r="C52" s="596" t="str">
        <f t="shared" si="4"/>
        <v>(日)</v>
      </c>
      <c r="D52" s="678" t="s">
        <v>317</v>
      </c>
      <c r="E52" s="673">
        <v>1.5</v>
      </c>
      <c r="F52" s="674">
        <v>17.100000000000001</v>
      </c>
      <c r="G52" s="13">
        <v>17.899999999999999</v>
      </c>
      <c r="H52" s="308">
        <v>18.899999999999999</v>
      </c>
      <c r="I52" s="14">
        <v>13.8</v>
      </c>
      <c r="J52" s="310">
        <v>1.5</v>
      </c>
      <c r="K52" s="13">
        <v>7.06</v>
      </c>
      <c r="L52" s="308">
        <v>7.22</v>
      </c>
      <c r="M52" s="14">
        <v>13.7</v>
      </c>
      <c r="N52" s="310">
        <v>16.2</v>
      </c>
      <c r="O52" s="309"/>
      <c r="P52" s="309"/>
      <c r="Q52" s="310"/>
      <c r="R52" s="311"/>
      <c r="S52" s="675"/>
      <c r="T52" s="676">
        <v>351</v>
      </c>
      <c r="U52" s="715">
        <v>165</v>
      </c>
      <c r="V52" s="499"/>
      <c r="W52" s="4" t="s">
        <v>14</v>
      </c>
      <c r="X52" s="330" t="s">
        <v>371</v>
      </c>
      <c r="Y52" s="217">
        <v>2.5</v>
      </c>
      <c r="Z52" s="313">
        <v>2.5</v>
      </c>
    </row>
    <row r="53" spans="1:26" x14ac:dyDescent="0.15">
      <c r="A53" s="1171"/>
      <c r="B53" s="537">
        <v>44697</v>
      </c>
      <c r="C53" s="596" t="str">
        <f t="shared" si="4"/>
        <v>(月)</v>
      </c>
      <c r="D53" s="672" t="s">
        <v>317</v>
      </c>
      <c r="E53" s="673">
        <v>7.5</v>
      </c>
      <c r="F53" s="674">
        <v>14.5</v>
      </c>
      <c r="G53" s="13">
        <v>15.8</v>
      </c>
      <c r="H53" s="308">
        <v>16.899999999999999</v>
      </c>
      <c r="I53" s="14">
        <v>9.5</v>
      </c>
      <c r="J53" s="310">
        <v>1.3</v>
      </c>
      <c r="K53" s="13">
        <v>7.08</v>
      </c>
      <c r="L53" s="308">
        <v>7.16</v>
      </c>
      <c r="M53" s="14">
        <v>11.7</v>
      </c>
      <c r="N53" s="310">
        <v>13.2</v>
      </c>
      <c r="O53" s="309">
        <v>22.3</v>
      </c>
      <c r="P53" s="309">
        <v>42</v>
      </c>
      <c r="Q53" s="310">
        <v>11.2</v>
      </c>
      <c r="R53" s="311">
        <v>98</v>
      </c>
      <c r="S53" s="675">
        <v>0.09</v>
      </c>
      <c r="T53" s="676">
        <v>522</v>
      </c>
      <c r="U53" s="715">
        <v>129</v>
      </c>
      <c r="V53" s="499"/>
      <c r="W53" s="4" t="s">
        <v>15</v>
      </c>
      <c r="X53" s="330" t="s">
        <v>371</v>
      </c>
      <c r="Y53" s="217">
        <v>0.6</v>
      </c>
      <c r="Z53" s="313">
        <v>0.7</v>
      </c>
    </row>
    <row r="54" spans="1:26" x14ac:dyDescent="0.15">
      <c r="A54" s="1171"/>
      <c r="B54" s="537">
        <v>44698</v>
      </c>
      <c r="C54" s="596" t="str">
        <f t="shared" si="4"/>
        <v>(火)</v>
      </c>
      <c r="D54" s="678" t="s">
        <v>317</v>
      </c>
      <c r="E54" s="673">
        <v>0.5</v>
      </c>
      <c r="F54" s="674">
        <v>16.5</v>
      </c>
      <c r="G54" s="13">
        <v>16.100000000000001</v>
      </c>
      <c r="H54" s="308">
        <v>16.2</v>
      </c>
      <c r="I54" s="14">
        <v>9.6</v>
      </c>
      <c r="J54" s="310">
        <v>2.2999999999999998</v>
      </c>
      <c r="K54" s="13">
        <v>7.05</v>
      </c>
      <c r="L54" s="308">
        <v>7.14</v>
      </c>
      <c r="M54" s="14">
        <v>13.1</v>
      </c>
      <c r="N54" s="310">
        <v>12.5</v>
      </c>
      <c r="O54" s="309">
        <v>23</v>
      </c>
      <c r="P54" s="309">
        <v>40</v>
      </c>
      <c r="Q54" s="310">
        <v>10.1</v>
      </c>
      <c r="R54" s="311">
        <v>97</v>
      </c>
      <c r="S54" s="675">
        <v>0.12</v>
      </c>
      <c r="T54" s="676">
        <v>342</v>
      </c>
      <c r="U54" s="715">
        <v>83</v>
      </c>
      <c r="V54" s="499"/>
      <c r="W54" s="4" t="s">
        <v>214</v>
      </c>
      <c r="X54" s="330" t="s">
        <v>371</v>
      </c>
      <c r="Y54" s="217">
        <v>8.4</v>
      </c>
      <c r="Z54" s="313">
        <v>9.1</v>
      </c>
    </row>
    <row r="55" spans="1:26" x14ac:dyDescent="0.15">
      <c r="A55" s="1171"/>
      <c r="B55" s="537">
        <v>44699</v>
      </c>
      <c r="C55" s="596" t="str">
        <f t="shared" si="4"/>
        <v>(水)</v>
      </c>
      <c r="D55" s="678" t="s">
        <v>318</v>
      </c>
      <c r="E55" s="673" t="s">
        <v>24</v>
      </c>
      <c r="F55" s="674">
        <v>19.2</v>
      </c>
      <c r="G55" s="13">
        <v>16.100000000000001</v>
      </c>
      <c r="H55" s="308">
        <v>16.3</v>
      </c>
      <c r="I55" s="14">
        <v>5.7</v>
      </c>
      <c r="J55" s="310">
        <v>1.9</v>
      </c>
      <c r="K55" s="13">
        <v>7.06</v>
      </c>
      <c r="L55" s="308">
        <v>7.1</v>
      </c>
      <c r="M55" s="14">
        <v>14.4</v>
      </c>
      <c r="N55" s="310">
        <v>14.8</v>
      </c>
      <c r="O55" s="309">
        <v>23.9</v>
      </c>
      <c r="P55" s="309">
        <v>44.2</v>
      </c>
      <c r="Q55" s="310">
        <v>14.7</v>
      </c>
      <c r="R55" s="311">
        <v>121</v>
      </c>
      <c r="S55" s="675">
        <v>0.44</v>
      </c>
      <c r="T55" s="676">
        <v>360</v>
      </c>
      <c r="U55" s="715">
        <v>67</v>
      </c>
      <c r="V55" s="499"/>
      <c r="W55" s="4" t="s">
        <v>215</v>
      </c>
      <c r="X55" s="330" t="s">
        <v>371</v>
      </c>
      <c r="Y55" s="219">
        <v>2.7E-2</v>
      </c>
      <c r="Z55" s="314">
        <v>3.2000000000000001E-2</v>
      </c>
    </row>
    <row r="56" spans="1:26" x14ac:dyDescent="0.15">
      <c r="A56" s="1171"/>
      <c r="B56" s="537">
        <v>44700</v>
      </c>
      <c r="C56" s="596" t="str">
        <f t="shared" si="4"/>
        <v>(木)</v>
      </c>
      <c r="D56" s="678" t="s">
        <v>318</v>
      </c>
      <c r="E56" s="673"/>
      <c r="F56" s="674">
        <v>21.8</v>
      </c>
      <c r="G56" s="13">
        <v>17.3</v>
      </c>
      <c r="H56" s="308">
        <v>17.399999999999999</v>
      </c>
      <c r="I56" s="14">
        <v>3.6</v>
      </c>
      <c r="J56" s="310">
        <v>1.7</v>
      </c>
      <c r="K56" s="13">
        <v>7.09</v>
      </c>
      <c r="L56" s="308">
        <v>7.18</v>
      </c>
      <c r="M56" s="14">
        <v>14.2</v>
      </c>
      <c r="N56" s="310">
        <v>15.6</v>
      </c>
      <c r="O56" s="309">
        <v>25</v>
      </c>
      <c r="P56" s="309">
        <v>44.6</v>
      </c>
      <c r="Q56" s="310">
        <v>17</v>
      </c>
      <c r="R56" s="311">
        <v>115</v>
      </c>
      <c r="S56" s="675">
        <v>0.13</v>
      </c>
      <c r="T56" s="676"/>
      <c r="U56" s="715">
        <v>60</v>
      </c>
      <c r="V56" s="499"/>
      <c r="W56" s="4" t="s">
        <v>16</v>
      </c>
      <c r="X56" s="330" t="s">
        <v>371</v>
      </c>
      <c r="Y56" s="219">
        <v>0.05</v>
      </c>
      <c r="Z56" s="314">
        <v>0.06</v>
      </c>
    </row>
    <row r="57" spans="1:26" x14ac:dyDescent="0.15">
      <c r="A57" s="1171"/>
      <c r="B57" s="537">
        <v>44701</v>
      </c>
      <c r="C57" s="596" t="str">
        <f t="shared" si="4"/>
        <v>(金)</v>
      </c>
      <c r="D57" s="678" t="s">
        <v>318</v>
      </c>
      <c r="E57" s="673" t="s">
        <v>24</v>
      </c>
      <c r="F57" s="674">
        <v>23.1</v>
      </c>
      <c r="G57" s="13">
        <v>17.899999999999999</v>
      </c>
      <c r="H57" s="308">
        <v>18</v>
      </c>
      <c r="I57" s="14">
        <v>3.1</v>
      </c>
      <c r="J57" s="310">
        <v>1.8</v>
      </c>
      <c r="K57" s="13">
        <v>7.17</v>
      </c>
      <c r="L57" s="308">
        <v>7.25</v>
      </c>
      <c r="M57" s="14">
        <v>14.2</v>
      </c>
      <c r="N57" s="310">
        <v>14.7</v>
      </c>
      <c r="O57" s="309">
        <v>24.9</v>
      </c>
      <c r="P57" s="309">
        <v>44</v>
      </c>
      <c r="Q57" s="310">
        <v>13.6</v>
      </c>
      <c r="R57" s="311">
        <v>105</v>
      </c>
      <c r="S57" s="675">
        <v>0.12</v>
      </c>
      <c r="T57" s="676"/>
      <c r="U57" s="715">
        <v>52</v>
      </c>
      <c r="V57" s="499"/>
      <c r="W57" s="4" t="s">
        <v>216</v>
      </c>
      <c r="X57" s="330" t="s">
        <v>371</v>
      </c>
      <c r="Y57" s="219">
        <v>1.03</v>
      </c>
      <c r="Z57" s="314">
        <v>1.02</v>
      </c>
    </row>
    <row r="58" spans="1:26" x14ac:dyDescent="0.15">
      <c r="A58" s="1171"/>
      <c r="B58" s="537">
        <v>44702</v>
      </c>
      <c r="C58" s="596" t="str">
        <f t="shared" si="4"/>
        <v>(土)</v>
      </c>
      <c r="D58" s="672" t="s">
        <v>317</v>
      </c>
      <c r="E58" s="673">
        <v>15.5</v>
      </c>
      <c r="F58" s="674">
        <v>20.399999999999999</v>
      </c>
      <c r="G58" s="13">
        <v>18.899999999999999</v>
      </c>
      <c r="H58" s="308">
        <v>18.7</v>
      </c>
      <c r="I58" s="14">
        <v>3.2</v>
      </c>
      <c r="J58" s="310">
        <v>1.5</v>
      </c>
      <c r="K58" s="13">
        <v>7.18</v>
      </c>
      <c r="L58" s="308">
        <v>7.26</v>
      </c>
      <c r="M58" s="14">
        <v>15.2</v>
      </c>
      <c r="N58" s="310">
        <v>15.4</v>
      </c>
      <c r="O58" s="309"/>
      <c r="P58" s="309"/>
      <c r="Q58" s="310"/>
      <c r="R58" s="311"/>
      <c r="S58" s="675"/>
      <c r="T58" s="676">
        <v>120</v>
      </c>
      <c r="U58" s="715">
        <v>53</v>
      </c>
      <c r="V58" s="499"/>
      <c r="W58" s="4" t="s">
        <v>217</v>
      </c>
      <c r="X58" s="330" t="s">
        <v>371</v>
      </c>
      <c r="Y58" s="219">
        <v>6.0999999999999999E-2</v>
      </c>
      <c r="Z58" s="314">
        <v>5.0999999999999997E-2</v>
      </c>
    </row>
    <row r="59" spans="1:26" x14ac:dyDescent="0.15">
      <c r="A59" s="1171"/>
      <c r="B59" s="537">
        <v>44703</v>
      </c>
      <c r="C59" s="596" t="str">
        <f t="shared" si="4"/>
        <v>(日)</v>
      </c>
      <c r="D59" s="678" t="s">
        <v>317</v>
      </c>
      <c r="E59" s="673">
        <v>2</v>
      </c>
      <c r="F59" s="674">
        <v>18.399999999999999</v>
      </c>
      <c r="G59" s="13">
        <v>19.399999999999999</v>
      </c>
      <c r="H59" s="308">
        <v>19.2</v>
      </c>
      <c r="I59" s="14">
        <v>1.2</v>
      </c>
      <c r="J59" s="310">
        <v>1.5</v>
      </c>
      <c r="K59" s="13">
        <v>7.13</v>
      </c>
      <c r="L59" s="308">
        <v>7.31</v>
      </c>
      <c r="M59" s="14">
        <v>16.600000000000001</v>
      </c>
      <c r="N59" s="310">
        <v>16.3</v>
      </c>
      <c r="O59" s="309"/>
      <c r="P59" s="309"/>
      <c r="Q59" s="310"/>
      <c r="R59" s="311"/>
      <c r="S59" s="675"/>
      <c r="T59" s="676"/>
      <c r="U59" s="715">
        <v>53</v>
      </c>
      <c r="V59" s="499"/>
      <c r="W59" s="4" t="s">
        <v>218</v>
      </c>
      <c r="X59" s="330" t="s">
        <v>371</v>
      </c>
      <c r="Y59" s="217">
        <v>17.5</v>
      </c>
      <c r="Z59" s="313">
        <v>18.100000000000001</v>
      </c>
    </row>
    <row r="60" spans="1:26" x14ac:dyDescent="0.15">
      <c r="A60" s="1171"/>
      <c r="B60" s="537">
        <v>44704</v>
      </c>
      <c r="C60" s="596" t="str">
        <f t="shared" si="4"/>
        <v>(月)</v>
      </c>
      <c r="D60" s="678" t="s">
        <v>317</v>
      </c>
      <c r="E60" s="673">
        <v>0</v>
      </c>
      <c r="F60" s="674">
        <v>19</v>
      </c>
      <c r="G60" s="13">
        <v>20.8</v>
      </c>
      <c r="H60" s="308">
        <v>20.5</v>
      </c>
      <c r="I60" s="14">
        <v>2.8</v>
      </c>
      <c r="J60" s="310">
        <v>2.6</v>
      </c>
      <c r="K60" s="13">
        <v>7.11</v>
      </c>
      <c r="L60" s="308">
        <v>7.38</v>
      </c>
      <c r="M60" s="14">
        <v>18.600000000000001</v>
      </c>
      <c r="N60" s="310">
        <v>17.7</v>
      </c>
      <c r="O60" s="309">
        <v>31.8</v>
      </c>
      <c r="P60" s="309">
        <v>55.7</v>
      </c>
      <c r="Q60" s="310">
        <v>14.8</v>
      </c>
      <c r="R60" s="311">
        <v>128</v>
      </c>
      <c r="S60" s="675">
        <v>0.09</v>
      </c>
      <c r="T60" s="676"/>
      <c r="U60" s="715">
        <v>69</v>
      </c>
      <c r="V60" s="499"/>
      <c r="W60" s="4" t="s">
        <v>17</v>
      </c>
      <c r="X60" s="330" t="s">
        <v>371</v>
      </c>
      <c r="Y60" s="217">
        <v>15.4</v>
      </c>
      <c r="Z60" s="313">
        <v>15.1</v>
      </c>
    </row>
    <row r="61" spans="1:26" x14ac:dyDescent="0.15">
      <c r="A61" s="1171"/>
      <c r="B61" s="537">
        <v>44705</v>
      </c>
      <c r="C61" s="596" t="str">
        <f t="shared" si="4"/>
        <v>(火)</v>
      </c>
      <c r="D61" s="678" t="s">
        <v>318</v>
      </c>
      <c r="E61" s="673" t="s">
        <v>24</v>
      </c>
      <c r="F61" s="674">
        <v>22.4</v>
      </c>
      <c r="G61" s="13">
        <v>20.3</v>
      </c>
      <c r="H61" s="308">
        <v>20.6</v>
      </c>
      <c r="I61" s="14">
        <v>6</v>
      </c>
      <c r="J61" s="310">
        <v>2.2999999999999998</v>
      </c>
      <c r="K61" s="13">
        <v>7.13</v>
      </c>
      <c r="L61" s="308">
        <v>7.33</v>
      </c>
      <c r="M61" s="14">
        <v>16.8</v>
      </c>
      <c r="N61" s="310">
        <v>17.8</v>
      </c>
      <c r="O61" s="309">
        <v>30.8</v>
      </c>
      <c r="P61" s="309">
        <v>56.5</v>
      </c>
      <c r="Q61" s="310">
        <v>15</v>
      </c>
      <c r="R61" s="311">
        <v>124</v>
      </c>
      <c r="S61" s="675">
        <v>0.12</v>
      </c>
      <c r="T61" s="676">
        <v>179</v>
      </c>
      <c r="U61" s="715">
        <v>102</v>
      </c>
      <c r="V61" s="499"/>
      <c r="W61" s="4" t="s">
        <v>219</v>
      </c>
      <c r="X61" s="330" t="s">
        <v>205</v>
      </c>
      <c r="Y61" s="383">
        <v>3.9</v>
      </c>
      <c r="Z61" s="396">
        <v>3.8</v>
      </c>
    </row>
    <row r="62" spans="1:26" x14ac:dyDescent="0.15">
      <c r="A62" s="1171"/>
      <c r="B62" s="537">
        <v>44706</v>
      </c>
      <c r="C62" s="596" t="str">
        <f t="shared" si="4"/>
        <v>(水)</v>
      </c>
      <c r="D62" s="678" t="s">
        <v>318</v>
      </c>
      <c r="E62" s="673" t="s">
        <v>24</v>
      </c>
      <c r="F62" s="674">
        <v>24.4</v>
      </c>
      <c r="G62" s="13">
        <v>21.3</v>
      </c>
      <c r="H62" s="308">
        <v>21.1</v>
      </c>
      <c r="I62" s="14">
        <v>4.9000000000000004</v>
      </c>
      <c r="J62" s="310">
        <v>1.9</v>
      </c>
      <c r="K62" s="13">
        <v>7.05</v>
      </c>
      <c r="L62" s="308">
        <v>7.25</v>
      </c>
      <c r="M62" s="14">
        <v>16.100000000000001</v>
      </c>
      <c r="N62" s="310">
        <v>16.8</v>
      </c>
      <c r="O62" s="309">
        <v>27.4</v>
      </c>
      <c r="P62" s="309">
        <v>53.1</v>
      </c>
      <c r="Q62" s="310">
        <v>13.6</v>
      </c>
      <c r="R62" s="311">
        <v>123</v>
      </c>
      <c r="S62" s="675">
        <v>0.11</v>
      </c>
      <c r="T62" s="676">
        <v>351</v>
      </c>
      <c r="U62" s="715">
        <v>90</v>
      </c>
      <c r="V62" s="499"/>
      <c r="W62" s="4" t="s">
        <v>220</v>
      </c>
      <c r="X62" s="330" t="s">
        <v>371</v>
      </c>
      <c r="Y62" s="383">
        <v>6.4</v>
      </c>
      <c r="Z62" s="396">
        <v>3.9</v>
      </c>
    </row>
    <row r="63" spans="1:26" x14ac:dyDescent="0.15">
      <c r="A63" s="1171"/>
      <c r="B63" s="537">
        <v>44707</v>
      </c>
      <c r="C63" s="596" t="str">
        <f t="shared" si="4"/>
        <v>(木)</v>
      </c>
      <c r="D63" s="678" t="s">
        <v>318</v>
      </c>
      <c r="E63" s="673"/>
      <c r="F63" s="674">
        <v>22.8</v>
      </c>
      <c r="G63" s="13">
        <v>21.4</v>
      </c>
      <c r="H63" s="308">
        <v>21.6</v>
      </c>
      <c r="I63" s="14">
        <v>3.6</v>
      </c>
      <c r="J63" s="310">
        <v>2</v>
      </c>
      <c r="K63" s="13">
        <v>7.08</v>
      </c>
      <c r="L63" s="308">
        <v>7.21</v>
      </c>
      <c r="M63" s="14">
        <v>15.7</v>
      </c>
      <c r="N63" s="310">
        <v>16.2</v>
      </c>
      <c r="O63" s="309">
        <v>25.7</v>
      </c>
      <c r="P63" s="309">
        <v>50.5</v>
      </c>
      <c r="Q63" s="310">
        <v>14.1</v>
      </c>
      <c r="R63" s="311">
        <v>116</v>
      </c>
      <c r="S63" s="675">
        <v>0.12</v>
      </c>
      <c r="T63" s="676">
        <v>171</v>
      </c>
      <c r="U63" s="715">
        <v>66</v>
      </c>
      <c r="V63" s="499"/>
      <c r="W63" s="397"/>
      <c r="X63" s="398"/>
      <c r="Y63" s="420"/>
      <c r="Z63" s="421"/>
    </row>
    <row r="64" spans="1:26" x14ac:dyDescent="0.15">
      <c r="A64" s="1171"/>
      <c r="B64" s="537">
        <v>44708</v>
      </c>
      <c r="C64" s="596" t="str">
        <f t="shared" si="4"/>
        <v>(金)</v>
      </c>
      <c r="D64" s="678" t="s">
        <v>319</v>
      </c>
      <c r="E64" s="673">
        <v>13.5</v>
      </c>
      <c r="F64" s="674">
        <v>20.3</v>
      </c>
      <c r="G64" s="13">
        <v>21.3</v>
      </c>
      <c r="H64" s="308">
        <v>21.7</v>
      </c>
      <c r="I64" s="14">
        <v>4</v>
      </c>
      <c r="J64" s="310">
        <v>2.5</v>
      </c>
      <c r="K64" s="13">
        <v>7.12</v>
      </c>
      <c r="L64" s="308">
        <v>7.22</v>
      </c>
      <c r="M64" s="14">
        <v>14.9</v>
      </c>
      <c r="N64" s="310">
        <v>16.3</v>
      </c>
      <c r="O64" s="309">
        <v>25.7</v>
      </c>
      <c r="P64" s="309">
        <v>48.4</v>
      </c>
      <c r="Q64" s="310">
        <v>15.2</v>
      </c>
      <c r="R64" s="311">
        <v>114</v>
      </c>
      <c r="S64" s="675">
        <v>0.14000000000000001</v>
      </c>
      <c r="T64" s="676">
        <v>163</v>
      </c>
      <c r="U64" s="715">
        <v>77</v>
      </c>
      <c r="V64" s="499"/>
      <c r="W64" s="397"/>
      <c r="X64" s="398"/>
      <c r="Y64" s="399"/>
      <c r="Z64" s="398"/>
    </row>
    <row r="65" spans="1:26" x14ac:dyDescent="0.15">
      <c r="A65" s="1171"/>
      <c r="B65" s="537">
        <v>44709</v>
      </c>
      <c r="C65" s="596" t="str">
        <f t="shared" si="4"/>
        <v>(土)</v>
      </c>
      <c r="D65" s="678" t="s">
        <v>318</v>
      </c>
      <c r="E65" s="673" t="s">
        <v>24</v>
      </c>
      <c r="F65" s="674">
        <v>23.8</v>
      </c>
      <c r="G65" s="13">
        <v>21.3</v>
      </c>
      <c r="H65" s="308">
        <v>21.4</v>
      </c>
      <c r="I65" s="14">
        <v>7.8</v>
      </c>
      <c r="J65" s="310">
        <v>2</v>
      </c>
      <c r="K65" s="13">
        <v>7.06</v>
      </c>
      <c r="L65" s="308">
        <v>7.27</v>
      </c>
      <c r="M65" s="14">
        <v>16.5</v>
      </c>
      <c r="N65" s="310">
        <v>17.100000000000001</v>
      </c>
      <c r="O65" s="309"/>
      <c r="P65" s="309"/>
      <c r="Q65" s="310"/>
      <c r="R65" s="311"/>
      <c r="S65" s="675"/>
      <c r="T65" s="676">
        <v>350</v>
      </c>
      <c r="U65" s="715">
        <v>399</v>
      </c>
      <c r="V65" s="499"/>
      <c r="W65" s="400"/>
      <c r="X65" s="401"/>
      <c r="Y65" s="402"/>
      <c r="Z65" s="401"/>
    </row>
    <row r="66" spans="1:26" x14ac:dyDescent="0.15">
      <c r="A66" s="1171"/>
      <c r="B66" s="537">
        <v>44710</v>
      </c>
      <c r="C66" s="596" t="str">
        <f t="shared" si="4"/>
        <v>(日)</v>
      </c>
      <c r="D66" s="678" t="s">
        <v>318</v>
      </c>
      <c r="E66" s="673" t="s">
        <v>24</v>
      </c>
      <c r="F66" s="674">
        <v>26.3</v>
      </c>
      <c r="G66" s="13">
        <v>18.100000000000001</v>
      </c>
      <c r="H66" s="308">
        <v>19.7</v>
      </c>
      <c r="I66" s="14">
        <v>51.3</v>
      </c>
      <c r="J66" s="310">
        <v>2.1</v>
      </c>
      <c r="K66" s="13">
        <v>6.88</v>
      </c>
      <c r="L66" s="308">
        <v>7.09</v>
      </c>
      <c r="M66" s="14">
        <v>9.8000000000000007</v>
      </c>
      <c r="N66" s="310">
        <v>13.4</v>
      </c>
      <c r="O66" s="309"/>
      <c r="P66" s="309"/>
      <c r="Q66" s="310"/>
      <c r="R66" s="311"/>
      <c r="S66" s="675"/>
      <c r="T66" s="676">
        <v>864</v>
      </c>
      <c r="U66" s="715">
        <v>255</v>
      </c>
      <c r="V66" s="499"/>
      <c r="W66" s="11" t="s">
        <v>23</v>
      </c>
      <c r="X66" s="117" t="s">
        <v>24</v>
      </c>
      <c r="Y66" s="117" t="s">
        <v>24</v>
      </c>
      <c r="Z66" s="812" t="s">
        <v>24</v>
      </c>
    </row>
    <row r="67" spans="1:26" ht="13.5" customHeight="1" x14ac:dyDescent="0.15">
      <c r="A67" s="1171"/>
      <c r="B67" s="537">
        <v>44711</v>
      </c>
      <c r="C67" s="596" t="str">
        <f t="shared" si="4"/>
        <v>(月)</v>
      </c>
      <c r="D67" s="678" t="s">
        <v>318</v>
      </c>
      <c r="E67" s="673" t="s">
        <v>24</v>
      </c>
      <c r="F67" s="674">
        <v>24.5</v>
      </c>
      <c r="G67" s="13">
        <v>19.600000000000001</v>
      </c>
      <c r="H67" s="308">
        <v>19.7</v>
      </c>
      <c r="I67" s="14">
        <v>16.8</v>
      </c>
      <c r="J67" s="310">
        <v>1.5</v>
      </c>
      <c r="K67" s="13">
        <v>6.95</v>
      </c>
      <c r="L67" s="308">
        <v>7.02</v>
      </c>
      <c r="M67" s="14">
        <v>12</v>
      </c>
      <c r="N67" s="310">
        <v>11.7</v>
      </c>
      <c r="O67" s="309">
        <v>19.600000000000001</v>
      </c>
      <c r="P67" s="309">
        <v>37.200000000000003</v>
      </c>
      <c r="Q67" s="310">
        <v>8.6999999999999993</v>
      </c>
      <c r="R67" s="311">
        <v>86</v>
      </c>
      <c r="S67" s="675">
        <v>0.08</v>
      </c>
      <c r="T67" s="676">
        <v>770</v>
      </c>
      <c r="U67" s="715">
        <v>150</v>
      </c>
      <c r="V67" s="499"/>
      <c r="W67" s="813" t="s">
        <v>359</v>
      </c>
      <c r="X67" s="814"/>
      <c r="Y67" s="814"/>
      <c r="Z67" s="815"/>
    </row>
    <row r="68" spans="1:26" x14ac:dyDescent="0.15">
      <c r="A68" s="1171"/>
      <c r="B68" s="450">
        <v>44712</v>
      </c>
      <c r="C68" s="597" t="str">
        <f t="shared" si="4"/>
        <v>(火)</v>
      </c>
      <c r="D68" s="716" t="s">
        <v>319</v>
      </c>
      <c r="E68" s="717">
        <v>12</v>
      </c>
      <c r="F68" s="718">
        <v>18.600000000000001</v>
      </c>
      <c r="G68" s="418">
        <v>20.8</v>
      </c>
      <c r="H68" s="719">
        <v>20.8</v>
      </c>
      <c r="I68" s="720">
        <v>8.1</v>
      </c>
      <c r="J68" s="721">
        <v>1.9</v>
      </c>
      <c r="K68" s="418">
        <v>7</v>
      </c>
      <c r="L68" s="719">
        <v>7.08</v>
      </c>
      <c r="M68" s="720">
        <v>14.1</v>
      </c>
      <c r="N68" s="721">
        <v>13.5</v>
      </c>
      <c r="O68" s="722">
        <v>23</v>
      </c>
      <c r="P68" s="722">
        <v>43.6</v>
      </c>
      <c r="Q68" s="723">
        <v>9.6</v>
      </c>
      <c r="R68" s="724">
        <v>98</v>
      </c>
      <c r="S68" s="725">
        <v>0.12</v>
      </c>
      <c r="T68" s="726">
        <v>415</v>
      </c>
      <c r="U68" s="727">
        <v>122</v>
      </c>
      <c r="V68" s="499"/>
      <c r="W68" s="816"/>
      <c r="X68" s="817"/>
      <c r="Y68" s="817"/>
      <c r="Z68" s="818"/>
    </row>
    <row r="69" spans="1:26" s="1" customFormat="1" ht="13.5" customHeight="1" x14ac:dyDescent="0.15">
      <c r="A69" s="1171"/>
      <c r="B69" s="1155" t="s">
        <v>274</v>
      </c>
      <c r="C69" s="1155"/>
      <c r="D69" s="679"/>
      <c r="E69" s="663">
        <f>MAX(E38:E68)</f>
        <v>32</v>
      </c>
      <c r="F69" s="680">
        <f t="shared" ref="F69:U69" si="5">IF(COUNT(F38:F68)=0,"",MAX(F38:F68))</f>
        <v>26.3</v>
      </c>
      <c r="G69" s="12">
        <f t="shared" si="5"/>
        <v>21.4</v>
      </c>
      <c r="H69" s="307">
        <f t="shared" si="5"/>
        <v>21.7</v>
      </c>
      <c r="I69" s="665">
        <f t="shared" si="5"/>
        <v>51.3</v>
      </c>
      <c r="J69" s="666">
        <f t="shared" si="5"/>
        <v>2.6</v>
      </c>
      <c r="K69" s="12">
        <f t="shared" si="5"/>
        <v>7.18</v>
      </c>
      <c r="L69" s="307">
        <f t="shared" si="5"/>
        <v>7.38</v>
      </c>
      <c r="M69" s="665">
        <f t="shared" si="5"/>
        <v>21.1</v>
      </c>
      <c r="N69" s="666">
        <f t="shared" si="5"/>
        <v>17.8</v>
      </c>
      <c r="O69" s="667">
        <f t="shared" si="5"/>
        <v>31.8</v>
      </c>
      <c r="P69" s="667">
        <f t="shared" si="5"/>
        <v>56.5</v>
      </c>
      <c r="Q69" s="728">
        <f t="shared" si="5"/>
        <v>17</v>
      </c>
      <c r="R69" s="684">
        <f t="shared" si="5"/>
        <v>128</v>
      </c>
      <c r="S69" s="685">
        <f t="shared" si="5"/>
        <v>0.44</v>
      </c>
      <c r="T69" s="729">
        <f t="shared" si="5"/>
        <v>864</v>
      </c>
      <c r="U69" s="671">
        <f t="shared" si="5"/>
        <v>399</v>
      </c>
      <c r="V69" s="183"/>
      <c r="W69" s="816"/>
      <c r="X69" s="817"/>
      <c r="Y69" s="817"/>
      <c r="Z69" s="818"/>
    </row>
    <row r="70" spans="1:26" s="1" customFormat="1" ht="13.5" customHeight="1" x14ac:dyDescent="0.15">
      <c r="A70" s="1171"/>
      <c r="B70" s="1156" t="s">
        <v>275</v>
      </c>
      <c r="C70" s="1156"/>
      <c r="D70" s="687"/>
      <c r="E70" s="688">
        <f>MIN(E38:E68)</f>
        <v>0</v>
      </c>
      <c r="F70" s="689">
        <f t="shared" ref="F70:U70" si="6">IF(COUNT(F38:F68)=0,"",MIN(F38:F68))</f>
        <v>13.4</v>
      </c>
      <c r="G70" s="13">
        <f t="shared" si="6"/>
        <v>14.3</v>
      </c>
      <c r="H70" s="308">
        <f t="shared" si="6"/>
        <v>14.4</v>
      </c>
      <c r="I70" s="14">
        <f t="shared" si="6"/>
        <v>1.2</v>
      </c>
      <c r="J70" s="310">
        <f t="shared" si="6"/>
        <v>1.3</v>
      </c>
      <c r="K70" s="13">
        <f t="shared" si="6"/>
        <v>6.88</v>
      </c>
      <c r="L70" s="308">
        <f t="shared" si="6"/>
        <v>7.02</v>
      </c>
      <c r="M70" s="14">
        <f t="shared" si="6"/>
        <v>9.8000000000000007</v>
      </c>
      <c r="N70" s="310">
        <f t="shared" si="6"/>
        <v>11.7</v>
      </c>
      <c r="O70" s="309">
        <f t="shared" si="6"/>
        <v>19.600000000000001</v>
      </c>
      <c r="P70" s="309">
        <f t="shared" si="6"/>
        <v>37.200000000000003</v>
      </c>
      <c r="Q70" s="692">
        <f t="shared" si="6"/>
        <v>8.6999999999999993</v>
      </c>
      <c r="R70" s="693">
        <f t="shared" si="6"/>
        <v>86</v>
      </c>
      <c r="S70" s="694">
        <f t="shared" si="6"/>
        <v>0.08</v>
      </c>
      <c r="T70" s="695"/>
      <c r="U70" s="677">
        <f t="shared" si="6"/>
        <v>52</v>
      </c>
      <c r="V70" s="183"/>
      <c r="W70" s="816"/>
      <c r="X70" s="817"/>
      <c r="Y70" s="817"/>
      <c r="Z70" s="818"/>
    </row>
    <row r="71" spans="1:26" s="1" customFormat="1" ht="13.5" customHeight="1" x14ac:dyDescent="0.15">
      <c r="A71" s="1171"/>
      <c r="B71" s="1156" t="s">
        <v>276</v>
      </c>
      <c r="C71" s="1156"/>
      <c r="D71" s="687"/>
      <c r="E71" s="696"/>
      <c r="F71" s="697">
        <f t="shared" ref="F71:U71" si="7">IF(COUNT(F38:F68)=0,"",AVERAGE(F38:F68))</f>
        <v>19.438709677419357</v>
      </c>
      <c r="G71" s="418">
        <f t="shared" si="7"/>
        <v>18.14193548387097</v>
      </c>
      <c r="H71" s="719">
        <f t="shared" si="7"/>
        <v>18.299999999999997</v>
      </c>
      <c r="I71" s="720">
        <f t="shared" si="7"/>
        <v>6.5741935483870959</v>
      </c>
      <c r="J71" s="721">
        <f t="shared" si="7"/>
        <v>1.8580645161290323</v>
      </c>
      <c r="K71" s="418">
        <f t="shared" si="7"/>
        <v>7.096129032258065</v>
      </c>
      <c r="L71" s="719">
        <f t="shared" si="7"/>
        <v>7.2206451612903244</v>
      </c>
      <c r="M71" s="720">
        <f t="shared" si="7"/>
        <v>14.587096774193547</v>
      </c>
      <c r="N71" s="721">
        <f t="shared" si="7"/>
        <v>14.664516129032258</v>
      </c>
      <c r="O71" s="722">
        <f t="shared" si="7"/>
        <v>24.526315789473685</v>
      </c>
      <c r="P71" s="722">
        <f t="shared" si="7"/>
        <v>45.2</v>
      </c>
      <c r="Q71" s="730">
        <f t="shared" si="7"/>
        <v>12.542105263157893</v>
      </c>
      <c r="R71" s="731">
        <f t="shared" si="7"/>
        <v>106.89473684210526</v>
      </c>
      <c r="S71" s="732">
        <f t="shared" si="7"/>
        <v>0.14473684210526319</v>
      </c>
      <c r="T71" s="733"/>
      <c r="U71" s="499">
        <f t="shared" si="7"/>
        <v>107.64516129032258</v>
      </c>
      <c r="V71" s="183"/>
      <c r="W71" s="816"/>
      <c r="X71" s="817"/>
      <c r="Y71" s="817"/>
      <c r="Z71" s="818"/>
    </row>
    <row r="72" spans="1:26" s="1" customFormat="1" ht="13.5" customHeight="1" x14ac:dyDescent="0.15">
      <c r="A72" s="1171"/>
      <c r="B72" s="1157" t="s">
        <v>277</v>
      </c>
      <c r="C72" s="1157"/>
      <c r="D72" s="699"/>
      <c r="E72" s="700">
        <f>SUM(E38:E68)</f>
        <v>132.5</v>
      </c>
      <c r="F72" s="701"/>
      <c r="G72" s="701"/>
      <c r="H72" s="734"/>
      <c r="I72" s="701"/>
      <c r="J72" s="734"/>
      <c r="K72" s="704"/>
      <c r="L72" s="705"/>
      <c r="M72" s="735"/>
      <c r="N72" s="736"/>
      <c r="O72" s="737"/>
      <c r="P72" s="737"/>
      <c r="Q72" s="738"/>
      <c r="R72" s="711"/>
      <c r="S72" s="712"/>
      <c r="T72" s="739">
        <f>SUM(T38:T68)</f>
        <v>8379</v>
      </c>
      <c r="U72" s="182"/>
      <c r="V72" s="183"/>
      <c r="W72" s="819"/>
      <c r="X72" s="820"/>
      <c r="Y72" s="820"/>
      <c r="Z72" s="821"/>
    </row>
    <row r="73" spans="1:26" ht="13.5" customHeight="1" x14ac:dyDescent="0.15">
      <c r="A73" s="1171" t="s">
        <v>202</v>
      </c>
      <c r="B73" s="540">
        <v>44713</v>
      </c>
      <c r="C73" s="595" t="str">
        <f>IF(B73="","",IF(WEEKDAY(B73)=1,"(日)",IF(WEEKDAY(B73)=2,"(月)",IF(WEEKDAY(B73)=3,"(火)",IF(WEEKDAY(B73)=4,"(水)",IF(WEEKDAY(B73)=5,"(木)",IF(WEEKDAY(B73)=6,"(金)","(土)")))))))</f>
        <v>(水)</v>
      </c>
      <c r="D73" s="740" t="s">
        <v>317</v>
      </c>
      <c r="E73" s="663" t="s">
        <v>24</v>
      </c>
      <c r="F73" s="664">
        <v>22.7</v>
      </c>
      <c r="G73" s="12">
        <v>20.3</v>
      </c>
      <c r="H73" s="666">
        <v>20.7</v>
      </c>
      <c r="I73" s="665">
        <v>8</v>
      </c>
      <c r="J73" s="307">
        <v>1.9</v>
      </c>
      <c r="K73" s="12">
        <v>7.03</v>
      </c>
      <c r="L73" s="307">
        <v>7.13</v>
      </c>
      <c r="M73" s="665">
        <v>15.1</v>
      </c>
      <c r="N73" s="666">
        <v>15.4</v>
      </c>
      <c r="O73" s="667">
        <v>24.5</v>
      </c>
      <c r="P73" s="667">
        <v>45.6</v>
      </c>
      <c r="Q73" s="728">
        <v>11.4</v>
      </c>
      <c r="R73" s="671">
        <v>120</v>
      </c>
      <c r="S73" s="741">
        <v>0.13</v>
      </c>
      <c r="T73" s="670">
        <v>354</v>
      </c>
      <c r="U73" s="671">
        <v>142</v>
      </c>
      <c r="V73" s="499"/>
      <c r="W73" s="463" t="s">
        <v>344</v>
      </c>
      <c r="X73" s="467"/>
      <c r="Y73" s="466">
        <v>44721</v>
      </c>
      <c r="Z73" s="464"/>
    </row>
    <row r="74" spans="1:26" x14ac:dyDescent="0.15">
      <c r="A74" s="1171"/>
      <c r="B74" s="458">
        <v>44714</v>
      </c>
      <c r="C74" s="596" t="str">
        <f t="shared" ref="C74:C102" si="8">IF(B74="","",IF(WEEKDAY(B74)=1,"(日)",IF(WEEKDAY(B74)=2,"(月)",IF(WEEKDAY(B74)=3,"(火)",IF(WEEKDAY(B74)=4,"(水)",IF(WEEKDAY(B74)=5,"(木)",IF(WEEKDAY(B74)=6,"(金)","(土)")))))))</f>
        <v>(木)</v>
      </c>
      <c r="D74" s="742" t="s">
        <v>318</v>
      </c>
      <c r="E74" s="673" t="s">
        <v>24</v>
      </c>
      <c r="F74" s="674">
        <v>23.5</v>
      </c>
      <c r="G74" s="13">
        <v>20.2</v>
      </c>
      <c r="H74" s="310">
        <v>20.399999999999999</v>
      </c>
      <c r="I74" s="14">
        <v>7.3</v>
      </c>
      <c r="J74" s="308">
        <v>2</v>
      </c>
      <c r="K74" s="13">
        <v>7.02</v>
      </c>
      <c r="L74" s="308">
        <v>7.13</v>
      </c>
      <c r="M74" s="14">
        <v>15.1</v>
      </c>
      <c r="N74" s="310">
        <v>15.6</v>
      </c>
      <c r="O74" s="309">
        <v>23.7</v>
      </c>
      <c r="P74" s="309">
        <v>48</v>
      </c>
      <c r="Q74" s="743">
        <v>12.6</v>
      </c>
      <c r="R74" s="677">
        <v>116</v>
      </c>
      <c r="S74" s="744">
        <v>0.13</v>
      </c>
      <c r="T74" s="676">
        <v>487</v>
      </c>
      <c r="U74" s="677">
        <v>114</v>
      </c>
      <c r="V74" s="499"/>
      <c r="W74" s="468" t="s">
        <v>2</v>
      </c>
      <c r="X74" s="469" t="s">
        <v>363</v>
      </c>
      <c r="Y74" s="472">
        <v>16.899999999999999</v>
      </c>
      <c r="Z74" s="473"/>
    </row>
    <row r="75" spans="1:26" x14ac:dyDescent="0.15">
      <c r="A75" s="1171"/>
      <c r="B75" s="458">
        <v>44715</v>
      </c>
      <c r="C75" s="596" t="str">
        <f t="shared" si="8"/>
        <v>(金)</v>
      </c>
      <c r="D75" s="742" t="s">
        <v>318</v>
      </c>
      <c r="E75" s="673">
        <v>36.5</v>
      </c>
      <c r="F75" s="674">
        <v>24.1</v>
      </c>
      <c r="G75" s="13">
        <v>21.2</v>
      </c>
      <c r="H75" s="310">
        <v>20.9</v>
      </c>
      <c r="I75" s="14">
        <v>5.4</v>
      </c>
      <c r="J75" s="308">
        <v>1.9</v>
      </c>
      <c r="K75" s="13">
        <v>7.06</v>
      </c>
      <c r="L75" s="308">
        <v>7.17</v>
      </c>
      <c r="M75" s="14">
        <v>16.600000000000001</v>
      </c>
      <c r="N75" s="310">
        <v>16.3</v>
      </c>
      <c r="O75" s="309">
        <v>23.2</v>
      </c>
      <c r="P75" s="309">
        <v>49</v>
      </c>
      <c r="Q75" s="743">
        <v>13.8</v>
      </c>
      <c r="R75" s="677">
        <v>124</v>
      </c>
      <c r="S75" s="744">
        <v>0.12</v>
      </c>
      <c r="T75" s="676">
        <v>372</v>
      </c>
      <c r="U75" s="677">
        <v>81</v>
      </c>
      <c r="V75" s="499"/>
      <c r="W75" s="6" t="s">
        <v>19</v>
      </c>
      <c r="X75" s="7" t="s">
        <v>20</v>
      </c>
      <c r="Y75" s="8" t="s">
        <v>21</v>
      </c>
      <c r="Z75" s="7" t="s">
        <v>22</v>
      </c>
    </row>
    <row r="76" spans="1:26" x14ac:dyDescent="0.15">
      <c r="A76" s="1171"/>
      <c r="B76" s="458">
        <v>44716</v>
      </c>
      <c r="C76" s="596" t="str">
        <f t="shared" si="8"/>
        <v>(土)</v>
      </c>
      <c r="D76" s="742" t="s">
        <v>318</v>
      </c>
      <c r="E76" s="673" t="s">
        <v>24</v>
      </c>
      <c r="F76" s="674">
        <v>21.1</v>
      </c>
      <c r="G76" s="13">
        <v>21.3</v>
      </c>
      <c r="H76" s="310">
        <v>21.1</v>
      </c>
      <c r="I76" s="14">
        <v>8.1</v>
      </c>
      <c r="J76" s="308">
        <v>1.6</v>
      </c>
      <c r="K76" s="13">
        <v>7.07</v>
      </c>
      <c r="L76" s="308">
        <v>7.14</v>
      </c>
      <c r="M76" s="14">
        <v>16.3</v>
      </c>
      <c r="N76" s="310">
        <v>16</v>
      </c>
      <c r="O76" s="309"/>
      <c r="P76" s="309"/>
      <c r="Q76" s="743"/>
      <c r="R76" s="677"/>
      <c r="S76" s="744"/>
      <c r="T76" s="676">
        <v>708</v>
      </c>
      <c r="U76" s="677">
        <v>93</v>
      </c>
      <c r="V76" s="499"/>
      <c r="W76" s="3" t="s">
        <v>203</v>
      </c>
      <c r="X76" s="9" t="s">
        <v>11</v>
      </c>
      <c r="Y76" s="12">
        <v>17</v>
      </c>
      <c r="Z76" s="307">
        <v>17.399999999999999</v>
      </c>
    </row>
    <row r="77" spans="1:26" x14ac:dyDescent="0.15">
      <c r="A77" s="1171"/>
      <c r="B77" s="458">
        <v>44717</v>
      </c>
      <c r="C77" s="596" t="str">
        <f t="shared" si="8"/>
        <v>(日)</v>
      </c>
      <c r="D77" s="742" t="s">
        <v>318</v>
      </c>
      <c r="E77" s="673">
        <v>0</v>
      </c>
      <c r="F77" s="674">
        <v>23.2</v>
      </c>
      <c r="G77" s="13">
        <v>21.9</v>
      </c>
      <c r="H77" s="310">
        <v>21.9</v>
      </c>
      <c r="I77" s="14">
        <v>5.0999999999999996</v>
      </c>
      <c r="J77" s="308">
        <v>2.8</v>
      </c>
      <c r="K77" s="13">
        <v>7.04</v>
      </c>
      <c r="L77" s="308">
        <v>7.12</v>
      </c>
      <c r="M77" s="14">
        <v>18</v>
      </c>
      <c r="N77" s="310">
        <v>18.399999999999999</v>
      </c>
      <c r="O77" s="309"/>
      <c r="P77" s="309"/>
      <c r="Q77" s="743"/>
      <c r="R77" s="677"/>
      <c r="S77" s="744"/>
      <c r="T77" s="676">
        <v>443</v>
      </c>
      <c r="U77" s="677">
        <v>74</v>
      </c>
      <c r="V77" s="499"/>
      <c r="W77" s="4" t="s">
        <v>204</v>
      </c>
      <c r="X77" s="10" t="s">
        <v>205</v>
      </c>
      <c r="Y77" s="13">
        <v>16.600000000000001</v>
      </c>
      <c r="Z77" s="308">
        <v>1.8</v>
      </c>
    </row>
    <row r="78" spans="1:26" x14ac:dyDescent="0.15">
      <c r="A78" s="1171"/>
      <c r="B78" s="458">
        <v>44718</v>
      </c>
      <c r="C78" s="596" t="str">
        <f t="shared" si="8"/>
        <v>(月)</v>
      </c>
      <c r="D78" s="742" t="s">
        <v>319</v>
      </c>
      <c r="E78" s="673">
        <v>19</v>
      </c>
      <c r="F78" s="674">
        <v>16.2</v>
      </c>
      <c r="G78" s="13">
        <v>21.8</v>
      </c>
      <c r="H78" s="310">
        <v>22</v>
      </c>
      <c r="I78" s="14">
        <v>5</v>
      </c>
      <c r="J78" s="308">
        <v>1.5</v>
      </c>
      <c r="K78" s="13">
        <v>7.08</v>
      </c>
      <c r="L78" s="308">
        <v>7.15</v>
      </c>
      <c r="M78" s="14">
        <v>16.600000000000001</v>
      </c>
      <c r="N78" s="310">
        <v>17.2</v>
      </c>
      <c r="O78" s="309">
        <v>27.3</v>
      </c>
      <c r="P78" s="309">
        <v>53.1</v>
      </c>
      <c r="Q78" s="743">
        <v>14.4</v>
      </c>
      <c r="R78" s="677">
        <v>126</v>
      </c>
      <c r="S78" s="744">
        <v>0.09</v>
      </c>
      <c r="T78" s="676">
        <v>584</v>
      </c>
      <c r="U78" s="677">
        <v>58</v>
      </c>
      <c r="V78" s="499"/>
      <c r="W78" s="4" t="s">
        <v>12</v>
      </c>
      <c r="X78" s="10"/>
      <c r="Y78" s="13">
        <v>7.12</v>
      </c>
      <c r="Z78" s="308">
        <v>7.08</v>
      </c>
    </row>
    <row r="79" spans="1:26" x14ac:dyDescent="0.15">
      <c r="A79" s="1171"/>
      <c r="B79" s="458">
        <v>44719</v>
      </c>
      <c r="C79" s="596" t="str">
        <f t="shared" si="8"/>
        <v>(火)</v>
      </c>
      <c r="D79" s="742" t="s">
        <v>317</v>
      </c>
      <c r="E79" s="673">
        <v>2</v>
      </c>
      <c r="F79" s="674">
        <v>18.5</v>
      </c>
      <c r="G79" s="13">
        <v>20.3</v>
      </c>
      <c r="H79" s="310">
        <v>21.1</v>
      </c>
      <c r="I79" s="14">
        <v>5.7</v>
      </c>
      <c r="J79" s="308">
        <v>1.4</v>
      </c>
      <c r="K79" s="13">
        <v>7.16</v>
      </c>
      <c r="L79" s="308">
        <v>7.19</v>
      </c>
      <c r="M79" s="14">
        <v>18.3</v>
      </c>
      <c r="N79" s="310">
        <v>17.3</v>
      </c>
      <c r="O79" s="309">
        <v>28.7</v>
      </c>
      <c r="P79" s="309">
        <v>55.3</v>
      </c>
      <c r="Q79" s="743">
        <v>13.7</v>
      </c>
      <c r="R79" s="677">
        <v>124</v>
      </c>
      <c r="S79" s="744">
        <v>0.09</v>
      </c>
      <c r="T79" s="676">
        <v>726</v>
      </c>
      <c r="U79" s="677">
        <v>266</v>
      </c>
      <c r="V79" s="499"/>
      <c r="W79" s="4" t="s">
        <v>206</v>
      </c>
      <c r="X79" s="10" t="s">
        <v>13</v>
      </c>
      <c r="Y79" s="418">
        <v>13.9</v>
      </c>
      <c r="Z79" s="308">
        <v>14.1</v>
      </c>
    </row>
    <row r="80" spans="1:26" x14ac:dyDescent="0.15">
      <c r="A80" s="1171"/>
      <c r="B80" s="458">
        <v>44720</v>
      </c>
      <c r="C80" s="596" t="str">
        <f t="shared" si="8"/>
        <v>(水)</v>
      </c>
      <c r="D80" s="742" t="s">
        <v>317</v>
      </c>
      <c r="E80" s="673" t="s">
        <v>24</v>
      </c>
      <c r="F80" s="674">
        <v>17.2</v>
      </c>
      <c r="G80" s="13">
        <v>17.2</v>
      </c>
      <c r="H80" s="310">
        <v>18.3</v>
      </c>
      <c r="I80" s="14">
        <v>19.8</v>
      </c>
      <c r="J80" s="308">
        <v>1.5</v>
      </c>
      <c r="K80" s="13">
        <v>7.09</v>
      </c>
      <c r="L80" s="308">
        <v>7.13</v>
      </c>
      <c r="M80" s="14">
        <v>14</v>
      </c>
      <c r="N80" s="310">
        <v>15.5</v>
      </c>
      <c r="O80" s="309">
        <v>22.7</v>
      </c>
      <c r="P80" s="309">
        <v>49</v>
      </c>
      <c r="Q80" s="743">
        <v>11.9</v>
      </c>
      <c r="R80" s="677">
        <v>118</v>
      </c>
      <c r="S80" s="744">
        <v>0.09</v>
      </c>
      <c r="T80" s="676">
        <v>903</v>
      </c>
      <c r="U80" s="677">
        <v>285</v>
      </c>
      <c r="V80" s="499"/>
      <c r="W80" s="4" t="s">
        <v>207</v>
      </c>
      <c r="X80" s="330" t="s">
        <v>371</v>
      </c>
      <c r="Y80" s="383">
        <v>23.1</v>
      </c>
      <c r="Z80" s="333">
        <v>23.7</v>
      </c>
    </row>
    <row r="81" spans="1:26" x14ac:dyDescent="0.15">
      <c r="A81" s="1171"/>
      <c r="B81" s="458">
        <v>44721</v>
      </c>
      <c r="C81" s="596" t="str">
        <f t="shared" si="8"/>
        <v>(木)</v>
      </c>
      <c r="D81" s="742" t="s">
        <v>319</v>
      </c>
      <c r="E81" s="673">
        <v>2.5</v>
      </c>
      <c r="F81" s="674">
        <v>16.899999999999999</v>
      </c>
      <c r="G81" s="13">
        <v>17</v>
      </c>
      <c r="H81" s="310">
        <v>17.399999999999999</v>
      </c>
      <c r="I81" s="14">
        <v>16.600000000000001</v>
      </c>
      <c r="J81" s="308">
        <v>1.8</v>
      </c>
      <c r="K81" s="13">
        <v>7.12</v>
      </c>
      <c r="L81" s="308">
        <v>7.08</v>
      </c>
      <c r="M81" s="14">
        <v>13.9</v>
      </c>
      <c r="N81" s="310">
        <v>14.1</v>
      </c>
      <c r="O81" s="309">
        <v>23.7</v>
      </c>
      <c r="P81" s="309">
        <v>46.4</v>
      </c>
      <c r="Q81" s="743">
        <v>9.5</v>
      </c>
      <c r="R81" s="677">
        <v>114</v>
      </c>
      <c r="S81" s="744">
        <v>0.1</v>
      </c>
      <c r="T81" s="676">
        <v>1274</v>
      </c>
      <c r="U81" s="677">
        <v>252</v>
      </c>
      <c r="V81" s="499"/>
      <c r="W81" s="4" t="s">
        <v>208</v>
      </c>
      <c r="X81" s="330" t="s">
        <v>371</v>
      </c>
      <c r="Y81" s="383">
        <v>47.4</v>
      </c>
      <c r="Z81" s="333">
        <v>46.4</v>
      </c>
    </row>
    <row r="82" spans="1:26" x14ac:dyDescent="0.15">
      <c r="A82" s="1171"/>
      <c r="B82" s="458">
        <v>44722</v>
      </c>
      <c r="C82" s="596" t="str">
        <f t="shared" si="8"/>
        <v>(金)</v>
      </c>
      <c r="D82" s="742" t="s">
        <v>317</v>
      </c>
      <c r="E82" s="673" t="s">
        <v>24</v>
      </c>
      <c r="F82" s="674">
        <v>19.899999999999999</v>
      </c>
      <c r="G82" s="13">
        <v>17.7</v>
      </c>
      <c r="H82" s="310">
        <v>17.600000000000001</v>
      </c>
      <c r="I82" s="14">
        <v>15.7</v>
      </c>
      <c r="J82" s="308">
        <v>1.3</v>
      </c>
      <c r="K82" s="13">
        <v>7.12</v>
      </c>
      <c r="L82" s="308">
        <v>7.11</v>
      </c>
      <c r="M82" s="14">
        <v>14</v>
      </c>
      <c r="N82" s="310">
        <v>13.8</v>
      </c>
      <c r="O82" s="309">
        <v>22.8</v>
      </c>
      <c r="P82" s="309">
        <v>45.4</v>
      </c>
      <c r="Q82" s="743">
        <v>9.5</v>
      </c>
      <c r="R82" s="677">
        <v>105</v>
      </c>
      <c r="S82" s="744">
        <v>0.08</v>
      </c>
      <c r="T82" s="676">
        <v>717</v>
      </c>
      <c r="U82" s="677">
        <v>222</v>
      </c>
      <c r="V82" s="499"/>
      <c r="W82" s="4" t="s">
        <v>209</v>
      </c>
      <c r="X82" s="330" t="s">
        <v>371</v>
      </c>
      <c r="Y82" s="383">
        <v>32.200000000000003</v>
      </c>
      <c r="Z82" s="333">
        <v>33</v>
      </c>
    </row>
    <row r="83" spans="1:26" x14ac:dyDescent="0.15">
      <c r="A83" s="1171"/>
      <c r="B83" s="458">
        <v>44723</v>
      </c>
      <c r="C83" s="596" t="str">
        <f t="shared" si="8"/>
        <v>(土)</v>
      </c>
      <c r="D83" s="742" t="s">
        <v>317</v>
      </c>
      <c r="E83" s="673">
        <v>0.5</v>
      </c>
      <c r="F83" s="674">
        <v>22.4</v>
      </c>
      <c r="G83" s="13">
        <v>19.3</v>
      </c>
      <c r="H83" s="310">
        <v>18.899999999999999</v>
      </c>
      <c r="I83" s="14">
        <v>13</v>
      </c>
      <c r="J83" s="308">
        <v>1.8</v>
      </c>
      <c r="K83" s="13">
        <v>7.1</v>
      </c>
      <c r="L83" s="308">
        <v>7.2</v>
      </c>
      <c r="M83" s="14">
        <v>14.3</v>
      </c>
      <c r="N83" s="310">
        <v>14.4</v>
      </c>
      <c r="O83" s="309"/>
      <c r="P83" s="309"/>
      <c r="Q83" s="743"/>
      <c r="R83" s="677"/>
      <c r="S83" s="744"/>
      <c r="T83" s="676">
        <v>319</v>
      </c>
      <c r="U83" s="677">
        <v>203</v>
      </c>
      <c r="V83" s="499"/>
      <c r="W83" s="4" t="s">
        <v>210</v>
      </c>
      <c r="X83" s="330" t="s">
        <v>371</v>
      </c>
      <c r="Y83" s="383">
        <v>15.2</v>
      </c>
      <c r="Z83" s="333">
        <v>13.4</v>
      </c>
    </row>
    <row r="84" spans="1:26" x14ac:dyDescent="0.15">
      <c r="A84" s="1171"/>
      <c r="B84" s="458">
        <v>44724</v>
      </c>
      <c r="C84" s="596" t="str">
        <f t="shared" si="8"/>
        <v>(日)</v>
      </c>
      <c r="D84" s="742" t="s">
        <v>317</v>
      </c>
      <c r="E84" s="673">
        <v>2</v>
      </c>
      <c r="F84" s="674">
        <v>21.1</v>
      </c>
      <c r="G84" s="13">
        <v>19.100000000000001</v>
      </c>
      <c r="H84" s="310">
        <v>19.5</v>
      </c>
      <c r="I84" s="14">
        <v>13.1</v>
      </c>
      <c r="J84" s="308">
        <v>2.2000000000000002</v>
      </c>
      <c r="K84" s="13">
        <v>7.1</v>
      </c>
      <c r="L84" s="308">
        <v>7.22</v>
      </c>
      <c r="M84" s="14">
        <v>14.7</v>
      </c>
      <c r="N84" s="310">
        <v>14.5</v>
      </c>
      <c r="O84" s="309"/>
      <c r="P84" s="309"/>
      <c r="Q84" s="743"/>
      <c r="R84" s="677"/>
      <c r="S84" s="744"/>
      <c r="T84" s="676">
        <v>274</v>
      </c>
      <c r="U84" s="677">
        <v>206</v>
      </c>
      <c r="V84" s="499"/>
      <c r="W84" s="4" t="s">
        <v>211</v>
      </c>
      <c r="X84" s="330" t="s">
        <v>371</v>
      </c>
      <c r="Y84" s="218">
        <v>8</v>
      </c>
      <c r="Z84" s="334">
        <v>9.5</v>
      </c>
    </row>
    <row r="85" spans="1:26" x14ac:dyDescent="0.15">
      <c r="A85" s="1171"/>
      <c r="B85" s="458">
        <v>44725</v>
      </c>
      <c r="C85" s="596" t="str">
        <f t="shared" si="8"/>
        <v>(月)</v>
      </c>
      <c r="D85" s="742" t="s">
        <v>318</v>
      </c>
      <c r="E85" s="673" t="s">
        <v>24</v>
      </c>
      <c r="F85" s="674">
        <v>22.9</v>
      </c>
      <c r="G85" s="13">
        <v>19.100000000000001</v>
      </c>
      <c r="H85" s="310">
        <v>19.5</v>
      </c>
      <c r="I85" s="14">
        <v>14.9</v>
      </c>
      <c r="J85" s="308">
        <v>1.9</v>
      </c>
      <c r="K85" s="13">
        <v>7.13</v>
      </c>
      <c r="L85" s="308">
        <v>7.24</v>
      </c>
      <c r="M85" s="14">
        <v>14.6</v>
      </c>
      <c r="N85" s="310">
        <v>15</v>
      </c>
      <c r="O85" s="309">
        <v>24.8</v>
      </c>
      <c r="P85" s="309">
        <v>49.8</v>
      </c>
      <c r="Q85" s="743">
        <v>9.6999999999999993</v>
      </c>
      <c r="R85" s="677">
        <v>112</v>
      </c>
      <c r="S85" s="744">
        <v>0.12</v>
      </c>
      <c r="T85" s="676">
        <v>495</v>
      </c>
      <c r="U85" s="677">
        <v>240</v>
      </c>
      <c r="V85" s="499"/>
      <c r="W85" s="4" t="s">
        <v>212</v>
      </c>
      <c r="X85" s="330" t="s">
        <v>371</v>
      </c>
      <c r="Y85" s="220">
        <v>141</v>
      </c>
      <c r="Z85" s="419">
        <v>114</v>
      </c>
    </row>
    <row r="86" spans="1:26" x14ac:dyDescent="0.15">
      <c r="A86" s="1171"/>
      <c r="B86" s="458">
        <v>44726</v>
      </c>
      <c r="C86" s="596" t="str">
        <f t="shared" si="8"/>
        <v>(火)</v>
      </c>
      <c r="D86" s="742" t="s">
        <v>317</v>
      </c>
      <c r="E86" s="673">
        <v>0</v>
      </c>
      <c r="F86" s="674">
        <v>18.100000000000001</v>
      </c>
      <c r="G86" s="13">
        <v>19.3</v>
      </c>
      <c r="H86" s="310">
        <v>19.600000000000001</v>
      </c>
      <c r="I86" s="14">
        <v>21.2</v>
      </c>
      <c r="J86" s="308">
        <v>2.4</v>
      </c>
      <c r="K86" s="13">
        <v>7.11</v>
      </c>
      <c r="L86" s="308">
        <v>7.18</v>
      </c>
      <c r="M86" s="14">
        <v>14</v>
      </c>
      <c r="N86" s="310">
        <v>14.1</v>
      </c>
      <c r="O86" s="309">
        <v>23.4</v>
      </c>
      <c r="P86" s="309">
        <v>47.4</v>
      </c>
      <c r="Q86" s="743">
        <v>9</v>
      </c>
      <c r="R86" s="677">
        <v>106</v>
      </c>
      <c r="S86" s="744">
        <v>0.13</v>
      </c>
      <c r="T86" s="676">
        <v>531</v>
      </c>
      <c r="U86" s="677">
        <v>178</v>
      </c>
      <c r="V86" s="499"/>
      <c r="W86" s="4" t="s">
        <v>213</v>
      </c>
      <c r="X86" s="330" t="s">
        <v>371</v>
      </c>
      <c r="Y86" s="219">
        <v>0.77</v>
      </c>
      <c r="Z86" s="314">
        <v>0.1</v>
      </c>
    </row>
    <row r="87" spans="1:26" x14ac:dyDescent="0.15">
      <c r="A87" s="1171"/>
      <c r="B87" s="458">
        <v>44727</v>
      </c>
      <c r="C87" s="596" t="str">
        <f t="shared" si="8"/>
        <v>(水)</v>
      </c>
      <c r="D87" s="742" t="s">
        <v>319</v>
      </c>
      <c r="E87" s="673">
        <v>2.5</v>
      </c>
      <c r="F87" s="674">
        <v>17.7</v>
      </c>
      <c r="G87" s="13">
        <v>18.600000000000001</v>
      </c>
      <c r="H87" s="310">
        <v>19.100000000000001</v>
      </c>
      <c r="I87" s="14">
        <v>12.8</v>
      </c>
      <c r="J87" s="308">
        <v>1.7</v>
      </c>
      <c r="K87" s="13">
        <v>7.11</v>
      </c>
      <c r="L87" s="308">
        <v>7.19</v>
      </c>
      <c r="M87" s="14">
        <v>15.3</v>
      </c>
      <c r="N87" s="310">
        <v>14.6</v>
      </c>
      <c r="O87" s="309">
        <v>24.1</v>
      </c>
      <c r="P87" s="309">
        <v>48</v>
      </c>
      <c r="Q87" s="743">
        <v>9.6</v>
      </c>
      <c r="R87" s="677">
        <v>106</v>
      </c>
      <c r="S87" s="744">
        <v>0.1</v>
      </c>
      <c r="T87" s="676">
        <v>549</v>
      </c>
      <c r="U87" s="677">
        <v>147</v>
      </c>
      <c r="V87" s="499"/>
      <c r="W87" s="4" t="s">
        <v>14</v>
      </c>
      <c r="X87" s="330" t="s">
        <v>371</v>
      </c>
      <c r="Y87" s="217">
        <v>4.5</v>
      </c>
      <c r="Z87" s="313">
        <v>3</v>
      </c>
    </row>
    <row r="88" spans="1:26" x14ac:dyDescent="0.15">
      <c r="A88" s="1171"/>
      <c r="B88" s="458">
        <v>44728</v>
      </c>
      <c r="C88" s="596" t="str">
        <f t="shared" si="8"/>
        <v>(木)</v>
      </c>
      <c r="D88" s="742" t="s">
        <v>317</v>
      </c>
      <c r="E88" s="673" t="s">
        <v>24</v>
      </c>
      <c r="F88" s="674">
        <v>19.5</v>
      </c>
      <c r="G88" s="13">
        <v>18.399999999999999</v>
      </c>
      <c r="H88" s="310">
        <v>18.8</v>
      </c>
      <c r="I88" s="14">
        <v>9.6999999999999993</v>
      </c>
      <c r="J88" s="308">
        <v>1.8</v>
      </c>
      <c r="K88" s="13">
        <v>7.13</v>
      </c>
      <c r="L88" s="308">
        <v>7.17</v>
      </c>
      <c r="M88" s="14">
        <v>16.100000000000001</v>
      </c>
      <c r="N88" s="310">
        <v>16.2</v>
      </c>
      <c r="O88" s="309">
        <v>26.2</v>
      </c>
      <c r="P88" s="309">
        <v>52.1</v>
      </c>
      <c r="Q88" s="743">
        <v>11.9</v>
      </c>
      <c r="R88" s="677">
        <v>118</v>
      </c>
      <c r="S88" s="744">
        <v>0.12</v>
      </c>
      <c r="T88" s="676">
        <v>540</v>
      </c>
      <c r="U88" s="677">
        <v>157</v>
      </c>
      <c r="V88" s="499"/>
      <c r="W88" s="4" t="s">
        <v>15</v>
      </c>
      <c r="X88" s="330" t="s">
        <v>371</v>
      </c>
      <c r="Y88" s="217">
        <v>0.7</v>
      </c>
      <c r="Z88" s="313">
        <v>0.4</v>
      </c>
    </row>
    <row r="89" spans="1:26" x14ac:dyDescent="0.15">
      <c r="A89" s="1171"/>
      <c r="B89" s="458">
        <v>44729</v>
      </c>
      <c r="C89" s="596" t="str">
        <f t="shared" si="8"/>
        <v>(金)</v>
      </c>
      <c r="D89" s="742" t="s">
        <v>317</v>
      </c>
      <c r="E89" s="673" t="s">
        <v>24</v>
      </c>
      <c r="F89" s="674">
        <v>22.4</v>
      </c>
      <c r="G89" s="13">
        <v>18.399999999999999</v>
      </c>
      <c r="H89" s="310">
        <v>18.7</v>
      </c>
      <c r="I89" s="14">
        <v>9.3000000000000007</v>
      </c>
      <c r="J89" s="308">
        <v>1.8</v>
      </c>
      <c r="K89" s="13">
        <v>7.18</v>
      </c>
      <c r="L89" s="308">
        <v>7.21</v>
      </c>
      <c r="M89" s="14">
        <v>15.9</v>
      </c>
      <c r="N89" s="310">
        <v>16.8</v>
      </c>
      <c r="O89" s="309">
        <v>28.1</v>
      </c>
      <c r="P89" s="309">
        <v>54.3</v>
      </c>
      <c r="Q89" s="743">
        <v>12.5</v>
      </c>
      <c r="R89" s="677">
        <v>128</v>
      </c>
      <c r="S89" s="744">
        <v>0.12</v>
      </c>
      <c r="T89" s="676">
        <v>407</v>
      </c>
      <c r="U89" s="677">
        <v>139</v>
      </c>
      <c r="V89" s="499"/>
      <c r="W89" s="4" t="s">
        <v>214</v>
      </c>
      <c r="X89" s="330" t="s">
        <v>371</v>
      </c>
      <c r="Y89" s="217">
        <v>7.8</v>
      </c>
      <c r="Z89" s="313">
        <v>8.6</v>
      </c>
    </row>
    <row r="90" spans="1:26" x14ac:dyDescent="0.15">
      <c r="A90" s="1171"/>
      <c r="B90" s="458">
        <v>44730</v>
      </c>
      <c r="C90" s="596" t="str">
        <f t="shared" si="8"/>
        <v>(土)</v>
      </c>
      <c r="D90" s="742" t="s">
        <v>317</v>
      </c>
      <c r="E90" s="673">
        <v>2</v>
      </c>
      <c r="F90" s="674">
        <v>23.6</v>
      </c>
      <c r="G90" s="13">
        <v>19.8</v>
      </c>
      <c r="H90" s="310">
        <v>19.399999999999999</v>
      </c>
      <c r="I90" s="14">
        <v>8.5</v>
      </c>
      <c r="J90" s="308">
        <v>2.4</v>
      </c>
      <c r="K90" s="13">
        <v>7.12</v>
      </c>
      <c r="L90" s="308">
        <v>7.24</v>
      </c>
      <c r="M90" s="14">
        <v>16.600000000000001</v>
      </c>
      <c r="N90" s="310">
        <v>17.3</v>
      </c>
      <c r="O90" s="309"/>
      <c r="P90" s="309"/>
      <c r="Q90" s="743"/>
      <c r="R90" s="677"/>
      <c r="S90" s="744"/>
      <c r="T90" s="676">
        <v>282</v>
      </c>
      <c r="U90" s="677">
        <v>123</v>
      </c>
      <c r="V90" s="499"/>
      <c r="W90" s="4" t="s">
        <v>215</v>
      </c>
      <c r="X90" s="330" t="s">
        <v>371</v>
      </c>
      <c r="Y90" s="219">
        <v>6.0999999999999999E-2</v>
      </c>
      <c r="Z90" s="314">
        <v>3.9E-2</v>
      </c>
    </row>
    <row r="91" spans="1:26" x14ac:dyDescent="0.15">
      <c r="A91" s="1171"/>
      <c r="B91" s="458">
        <v>44731</v>
      </c>
      <c r="C91" s="596" t="str">
        <f t="shared" si="8"/>
        <v>(日)</v>
      </c>
      <c r="D91" s="742" t="s">
        <v>318</v>
      </c>
      <c r="E91" s="673" t="s">
        <v>24</v>
      </c>
      <c r="F91" s="674">
        <v>24.4</v>
      </c>
      <c r="G91" s="13">
        <v>21.4</v>
      </c>
      <c r="H91" s="310">
        <v>20.5</v>
      </c>
      <c r="I91" s="14">
        <v>5.4</v>
      </c>
      <c r="J91" s="308">
        <v>2.1</v>
      </c>
      <c r="K91" s="13">
        <v>7.16</v>
      </c>
      <c r="L91" s="308">
        <v>7.25</v>
      </c>
      <c r="M91" s="14">
        <v>17.100000000000001</v>
      </c>
      <c r="N91" s="310">
        <v>17.399999999999999</v>
      </c>
      <c r="O91" s="309"/>
      <c r="P91" s="309"/>
      <c r="Q91" s="743"/>
      <c r="R91" s="677"/>
      <c r="S91" s="744"/>
      <c r="T91" s="676">
        <v>274</v>
      </c>
      <c r="U91" s="677">
        <v>104</v>
      </c>
      <c r="V91" s="499"/>
      <c r="W91" s="4" t="s">
        <v>16</v>
      </c>
      <c r="X91" s="330" t="s">
        <v>371</v>
      </c>
      <c r="Y91" s="219">
        <v>0.06</v>
      </c>
      <c r="Z91" s="314">
        <v>0.04</v>
      </c>
    </row>
    <row r="92" spans="1:26" x14ac:dyDescent="0.15">
      <c r="A92" s="1171"/>
      <c r="B92" s="458">
        <v>44732</v>
      </c>
      <c r="C92" s="596" t="str">
        <f t="shared" si="8"/>
        <v>(月)</v>
      </c>
      <c r="D92" s="742" t="s">
        <v>317</v>
      </c>
      <c r="E92" s="673" t="s">
        <v>24</v>
      </c>
      <c r="F92" s="674">
        <v>25.8</v>
      </c>
      <c r="G92" s="13">
        <v>23.2</v>
      </c>
      <c r="H92" s="310">
        <v>22.2</v>
      </c>
      <c r="I92" s="14">
        <v>36</v>
      </c>
      <c r="J92" s="308">
        <v>1.7</v>
      </c>
      <c r="K92" s="13">
        <v>7.12</v>
      </c>
      <c r="L92" s="308">
        <v>7.25</v>
      </c>
      <c r="M92" s="14">
        <v>17.600000000000001</v>
      </c>
      <c r="N92" s="310">
        <v>18.2</v>
      </c>
      <c r="O92" s="309">
        <v>32</v>
      </c>
      <c r="P92" s="309">
        <v>59.3</v>
      </c>
      <c r="Q92" s="743">
        <v>13.8</v>
      </c>
      <c r="R92" s="677">
        <v>134</v>
      </c>
      <c r="S92" s="744">
        <v>0.1</v>
      </c>
      <c r="T92" s="676">
        <v>692</v>
      </c>
      <c r="U92" s="677">
        <v>99</v>
      </c>
      <c r="V92" s="499"/>
      <c r="W92" s="4" t="s">
        <v>216</v>
      </c>
      <c r="X92" s="330" t="s">
        <v>371</v>
      </c>
      <c r="Y92" s="219">
        <v>1.56</v>
      </c>
      <c r="Z92" s="314">
        <v>1.38</v>
      </c>
    </row>
    <row r="93" spans="1:26" x14ac:dyDescent="0.15">
      <c r="A93" s="1171"/>
      <c r="B93" s="458">
        <v>44733</v>
      </c>
      <c r="C93" s="596" t="str">
        <f t="shared" si="8"/>
        <v>(火)</v>
      </c>
      <c r="D93" s="742" t="s">
        <v>317</v>
      </c>
      <c r="E93" s="673">
        <v>1</v>
      </c>
      <c r="F93" s="674">
        <v>26.2</v>
      </c>
      <c r="G93" s="13">
        <v>24.7</v>
      </c>
      <c r="H93" s="310">
        <v>23.6</v>
      </c>
      <c r="I93" s="14">
        <v>5.5</v>
      </c>
      <c r="J93" s="308">
        <v>1.1000000000000001</v>
      </c>
      <c r="K93" s="13">
        <v>7.16</v>
      </c>
      <c r="L93" s="308">
        <v>7.22</v>
      </c>
      <c r="M93" s="14">
        <v>18</v>
      </c>
      <c r="N93" s="310">
        <v>18.7</v>
      </c>
      <c r="O93" s="309">
        <v>33.700000000000003</v>
      </c>
      <c r="P93" s="309">
        <v>62.1</v>
      </c>
      <c r="Q93" s="743">
        <v>14.7</v>
      </c>
      <c r="R93" s="677">
        <v>138</v>
      </c>
      <c r="S93" s="744">
        <v>0.05</v>
      </c>
      <c r="T93" s="676">
        <v>522</v>
      </c>
      <c r="U93" s="677">
        <v>99</v>
      </c>
      <c r="V93" s="499"/>
      <c r="W93" s="4" t="s">
        <v>217</v>
      </c>
      <c r="X93" s="330" t="s">
        <v>371</v>
      </c>
      <c r="Y93" s="219">
        <v>0.128</v>
      </c>
      <c r="Z93" s="314">
        <v>3.3000000000000002E-2</v>
      </c>
    </row>
    <row r="94" spans="1:26" x14ac:dyDescent="0.15">
      <c r="A94" s="1171"/>
      <c r="B94" s="458">
        <v>44734</v>
      </c>
      <c r="C94" s="596" t="str">
        <f t="shared" si="8"/>
        <v>(水)</v>
      </c>
      <c r="D94" s="742" t="s">
        <v>317</v>
      </c>
      <c r="E94" s="673">
        <v>3.5</v>
      </c>
      <c r="F94" s="674">
        <v>22.8</v>
      </c>
      <c r="G94" s="13">
        <v>24.8</v>
      </c>
      <c r="H94" s="310">
        <v>24.4</v>
      </c>
      <c r="I94" s="14">
        <v>6.4</v>
      </c>
      <c r="J94" s="308">
        <v>1.3</v>
      </c>
      <c r="K94" s="13">
        <v>7.16</v>
      </c>
      <c r="L94" s="308">
        <v>7.27</v>
      </c>
      <c r="M94" s="14">
        <v>18.100000000000001</v>
      </c>
      <c r="N94" s="310">
        <v>18.899999999999999</v>
      </c>
      <c r="O94" s="309">
        <v>32</v>
      </c>
      <c r="P94" s="309">
        <v>60.9</v>
      </c>
      <c r="Q94" s="743">
        <v>14.6</v>
      </c>
      <c r="R94" s="677">
        <v>139</v>
      </c>
      <c r="S94" s="744">
        <v>0.08</v>
      </c>
      <c r="T94" s="676">
        <v>350</v>
      </c>
      <c r="U94" s="677">
        <v>89</v>
      </c>
      <c r="V94" s="499"/>
      <c r="W94" s="4" t="s">
        <v>218</v>
      </c>
      <c r="X94" s="330" t="s">
        <v>371</v>
      </c>
      <c r="Y94" s="217">
        <v>22.1</v>
      </c>
      <c r="Z94" s="313">
        <v>21.5</v>
      </c>
    </row>
    <row r="95" spans="1:26" x14ac:dyDescent="0.15">
      <c r="A95" s="1171"/>
      <c r="B95" s="458">
        <v>44735</v>
      </c>
      <c r="C95" s="596" t="str">
        <f t="shared" si="8"/>
        <v>(木)</v>
      </c>
      <c r="D95" s="742" t="s">
        <v>317</v>
      </c>
      <c r="E95" s="673" t="s">
        <v>24</v>
      </c>
      <c r="F95" s="674">
        <v>23.4</v>
      </c>
      <c r="G95" s="13">
        <v>24.3</v>
      </c>
      <c r="H95" s="310">
        <v>24.2</v>
      </c>
      <c r="I95" s="14">
        <v>9</v>
      </c>
      <c r="J95" s="308">
        <v>1.6</v>
      </c>
      <c r="K95" s="13">
        <v>7.11</v>
      </c>
      <c r="L95" s="308">
        <v>7.27</v>
      </c>
      <c r="M95" s="14">
        <v>18.3</v>
      </c>
      <c r="N95" s="310">
        <v>18.600000000000001</v>
      </c>
      <c r="O95" s="309">
        <v>32.1</v>
      </c>
      <c r="P95" s="309">
        <v>60.1</v>
      </c>
      <c r="Q95" s="743">
        <v>14.4</v>
      </c>
      <c r="R95" s="677">
        <v>132</v>
      </c>
      <c r="S95" s="744">
        <v>0.08</v>
      </c>
      <c r="T95" s="676">
        <v>530</v>
      </c>
      <c r="U95" s="677">
        <v>81</v>
      </c>
      <c r="V95" s="499"/>
      <c r="W95" s="4" t="s">
        <v>17</v>
      </c>
      <c r="X95" s="330" t="s">
        <v>371</v>
      </c>
      <c r="Y95" s="217">
        <v>18.5</v>
      </c>
      <c r="Z95" s="313">
        <v>17</v>
      </c>
    </row>
    <row r="96" spans="1:26" x14ac:dyDescent="0.15">
      <c r="A96" s="1171"/>
      <c r="B96" s="458">
        <v>44736</v>
      </c>
      <c r="C96" s="596" t="str">
        <f t="shared" si="8"/>
        <v>(金)</v>
      </c>
      <c r="D96" s="742" t="s">
        <v>318</v>
      </c>
      <c r="E96" s="673" t="s">
        <v>24</v>
      </c>
      <c r="F96" s="674">
        <v>28.5</v>
      </c>
      <c r="G96" s="13">
        <v>24.2</v>
      </c>
      <c r="H96" s="310">
        <v>24.1</v>
      </c>
      <c r="I96" s="14">
        <v>6</v>
      </c>
      <c r="J96" s="308">
        <v>1.7</v>
      </c>
      <c r="K96" s="13">
        <v>7.13</v>
      </c>
      <c r="L96" s="308">
        <v>7.23</v>
      </c>
      <c r="M96" s="14">
        <v>19.3</v>
      </c>
      <c r="N96" s="310">
        <v>18.899999999999999</v>
      </c>
      <c r="O96" s="309">
        <v>30.7</v>
      </c>
      <c r="P96" s="309">
        <v>59.3</v>
      </c>
      <c r="Q96" s="743">
        <v>15.1</v>
      </c>
      <c r="R96" s="677">
        <v>130</v>
      </c>
      <c r="S96" s="744">
        <v>0.09</v>
      </c>
      <c r="T96" s="676">
        <v>257</v>
      </c>
      <c r="U96" s="677">
        <v>79</v>
      </c>
      <c r="V96" s="499"/>
      <c r="W96" s="4" t="s">
        <v>219</v>
      </c>
      <c r="X96" s="330" t="s">
        <v>205</v>
      </c>
      <c r="Y96" s="383">
        <v>6.1</v>
      </c>
      <c r="Z96" s="396">
        <v>2.7</v>
      </c>
    </row>
    <row r="97" spans="1:26" x14ac:dyDescent="0.15">
      <c r="A97" s="1171"/>
      <c r="B97" s="458">
        <v>44737</v>
      </c>
      <c r="C97" s="596" t="str">
        <f t="shared" si="8"/>
        <v>(土)</v>
      </c>
      <c r="D97" s="742" t="s">
        <v>318</v>
      </c>
      <c r="E97" s="673" t="s">
        <v>24</v>
      </c>
      <c r="F97" s="674">
        <v>31.2</v>
      </c>
      <c r="G97" s="13">
        <v>25.5</v>
      </c>
      <c r="H97" s="310">
        <v>25</v>
      </c>
      <c r="I97" s="14">
        <v>5.4</v>
      </c>
      <c r="J97" s="308">
        <v>1.9</v>
      </c>
      <c r="K97" s="13">
        <v>7.15</v>
      </c>
      <c r="L97" s="308">
        <v>7.4</v>
      </c>
      <c r="M97" s="14">
        <v>19.100000000000001</v>
      </c>
      <c r="N97" s="310">
        <v>19.600000000000001</v>
      </c>
      <c r="O97" s="309"/>
      <c r="P97" s="309"/>
      <c r="Q97" s="743"/>
      <c r="R97" s="677"/>
      <c r="S97" s="744"/>
      <c r="T97" s="676">
        <v>154</v>
      </c>
      <c r="U97" s="677">
        <v>84</v>
      </c>
      <c r="V97" s="499"/>
      <c r="W97" s="4" t="s">
        <v>220</v>
      </c>
      <c r="X97" s="330" t="s">
        <v>371</v>
      </c>
      <c r="Y97" s="383">
        <v>36.799999999999997</v>
      </c>
      <c r="Z97" s="396">
        <v>4.5</v>
      </c>
    </row>
    <row r="98" spans="1:26" x14ac:dyDescent="0.15">
      <c r="A98" s="1171"/>
      <c r="B98" s="458">
        <v>44738</v>
      </c>
      <c r="C98" s="596" t="str">
        <f t="shared" si="8"/>
        <v>(日)</v>
      </c>
      <c r="D98" s="742" t="s">
        <v>318</v>
      </c>
      <c r="E98" s="673" t="s">
        <v>24</v>
      </c>
      <c r="F98" s="674">
        <v>29.9</v>
      </c>
      <c r="G98" s="13">
        <v>26.6</v>
      </c>
      <c r="H98" s="310">
        <v>26</v>
      </c>
      <c r="I98" s="14">
        <v>4.8</v>
      </c>
      <c r="J98" s="308">
        <v>2.1</v>
      </c>
      <c r="K98" s="13">
        <v>7.16</v>
      </c>
      <c r="L98" s="308">
        <v>7.38</v>
      </c>
      <c r="M98" s="14">
        <v>19.600000000000001</v>
      </c>
      <c r="N98" s="310">
        <v>20.3</v>
      </c>
      <c r="O98" s="309"/>
      <c r="P98" s="309"/>
      <c r="Q98" s="743"/>
      <c r="R98" s="677"/>
      <c r="S98" s="744"/>
      <c r="T98" s="676">
        <v>291</v>
      </c>
      <c r="U98" s="677">
        <v>74</v>
      </c>
      <c r="V98" s="499"/>
      <c r="W98" s="397"/>
      <c r="X98" s="398"/>
      <c r="Y98" s="420"/>
      <c r="Z98" s="421"/>
    </row>
    <row r="99" spans="1:26" x14ac:dyDescent="0.15">
      <c r="A99" s="1171"/>
      <c r="B99" s="458">
        <v>44739</v>
      </c>
      <c r="C99" s="596" t="str">
        <f t="shared" si="8"/>
        <v>(月)</v>
      </c>
      <c r="D99" s="742" t="s">
        <v>318</v>
      </c>
      <c r="E99" s="673" t="s">
        <v>24</v>
      </c>
      <c r="F99" s="674">
        <v>30.9</v>
      </c>
      <c r="G99" s="13">
        <v>27.4</v>
      </c>
      <c r="H99" s="310">
        <v>27.3</v>
      </c>
      <c r="I99" s="14">
        <v>7</v>
      </c>
      <c r="J99" s="308">
        <v>2.4</v>
      </c>
      <c r="K99" s="13">
        <v>7.09</v>
      </c>
      <c r="L99" s="308">
        <v>7.34</v>
      </c>
      <c r="M99" s="14">
        <v>21.3</v>
      </c>
      <c r="N99" s="310">
        <v>21</v>
      </c>
      <c r="O99" s="309">
        <v>36.799999999999997</v>
      </c>
      <c r="P99" s="309">
        <v>67.900000000000006</v>
      </c>
      <c r="Q99" s="743">
        <v>18.100000000000001</v>
      </c>
      <c r="R99" s="677">
        <v>148</v>
      </c>
      <c r="S99" s="744">
        <v>0.11</v>
      </c>
      <c r="T99" s="676">
        <v>325</v>
      </c>
      <c r="U99" s="677">
        <v>65</v>
      </c>
      <c r="V99" s="499"/>
      <c r="W99" s="397"/>
      <c r="X99" s="398"/>
      <c r="Y99" s="399"/>
      <c r="Z99" s="398"/>
    </row>
    <row r="100" spans="1:26" x14ac:dyDescent="0.15">
      <c r="A100" s="1171"/>
      <c r="B100" s="458">
        <v>44740</v>
      </c>
      <c r="C100" s="596" t="str">
        <f t="shared" si="8"/>
        <v>(火)</v>
      </c>
      <c r="D100" s="742" t="s">
        <v>318</v>
      </c>
      <c r="E100" s="673" t="s">
        <v>24</v>
      </c>
      <c r="F100" s="674">
        <v>30.4</v>
      </c>
      <c r="G100" s="13">
        <v>28.8</v>
      </c>
      <c r="H100" s="310">
        <v>28.4</v>
      </c>
      <c r="I100" s="14">
        <v>6.5</v>
      </c>
      <c r="J100" s="308">
        <v>2.8</v>
      </c>
      <c r="K100" s="13">
        <v>7.22</v>
      </c>
      <c r="L100" s="308">
        <v>7.36</v>
      </c>
      <c r="M100" s="14">
        <v>22.6</v>
      </c>
      <c r="N100" s="310">
        <v>21.3</v>
      </c>
      <c r="O100" s="309">
        <v>38.5</v>
      </c>
      <c r="P100" s="309">
        <v>69.3</v>
      </c>
      <c r="Q100" s="743">
        <v>18.2</v>
      </c>
      <c r="R100" s="677">
        <v>146</v>
      </c>
      <c r="S100" s="744">
        <v>0.12</v>
      </c>
      <c r="T100" s="676">
        <v>710</v>
      </c>
      <c r="U100" s="677">
        <v>60</v>
      </c>
      <c r="V100" s="499"/>
      <c r="W100" s="400"/>
      <c r="X100" s="401"/>
      <c r="Y100" s="402"/>
      <c r="Z100" s="401"/>
    </row>
    <row r="101" spans="1:26" x14ac:dyDescent="0.15">
      <c r="A101" s="1171"/>
      <c r="B101" s="458">
        <v>44741</v>
      </c>
      <c r="C101" s="596" t="str">
        <f t="shared" si="8"/>
        <v>(水)</v>
      </c>
      <c r="D101" s="742" t="s">
        <v>318</v>
      </c>
      <c r="E101" s="673" t="s">
        <v>24</v>
      </c>
      <c r="F101" s="674">
        <v>30.6</v>
      </c>
      <c r="G101" s="13">
        <v>29.3</v>
      </c>
      <c r="H101" s="310">
        <v>29.2</v>
      </c>
      <c r="I101" s="14">
        <v>6.2</v>
      </c>
      <c r="J101" s="308">
        <v>2.2000000000000002</v>
      </c>
      <c r="K101" s="13">
        <v>7.57</v>
      </c>
      <c r="L101" s="308">
        <v>7.54</v>
      </c>
      <c r="M101" s="14">
        <v>20.2</v>
      </c>
      <c r="N101" s="310">
        <v>22.2</v>
      </c>
      <c r="O101" s="309">
        <v>35.200000000000003</v>
      </c>
      <c r="P101" s="309">
        <v>67.3</v>
      </c>
      <c r="Q101" s="743">
        <v>20.3</v>
      </c>
      <c r="R101" s="677">
        <v>148</v>
      </c>
      <c r="S101" s="744">
        <v>0.06</v>
      </c>
      <c r="T101" s="676">
        <v>1737</v>
      </c>
      <c r="U101" s="677">
        <v>62</v>
      </c>
      <c r="V101" s="499"/>
      <c r="W101" s="11" t="s">
        <v>23</v>
      </c>
      <c r="X101" s="117" t="s">
        <v>24</v>
      </c>
      <c r="Y101" s="117" t="s">
        <v>24</v>
      </c>
      <c r="Z101" s="812" t="s">
        <v>24</v>
      </c>
    </row>
    <row r="102" spans="1:26" ht="13.5" customHeight="1" x14ac:dyDescent="0.15">
      <c r="A102" s="1171"/>
      <c r="B102" s="458">
        <v>44742</v>
      </c>
      <c r="C102" s="596" t="str">
        <f t="shared" si="8"/>
        <v>(木)</v>
      </c>
      <c r="D102" s="745" t="s">
        <v>318</v>
      </c>
      <c r="E102" s="700" t="s">
        <v>24</v>
      </c>
      <c r="F102" s="746">
        <v>32.1</v>
      </c>
      <c r="G102" s="498">
        <v>29.5</v>
      </c>
      <c r="H102" s="747">
        <v>29.4</v>
      </c>
      <c r="I102" s="748">
        <v>5.8</v>
      </c>
      <c r="J102" s="409">
        <v>1.6</v>
      </c>
      <c r="K102" s="498">
        <v>7.55</v>
      </c>
      <c r="L102" s="409">
        <v>7.49</v>
      </c>
      <c r="M102" s="748">
        <v>20</v>
      </c>
      <c r="N102" s="747">
        <v>20.6</v>
      </c>
      <c r="O102" s="749">
        <v>33.4</v>
      </c>
      <c r="P102" s="749">
        <v>65.5</v>
      </c>
      <c r="Q102" s="750">
        <v>18.3</v>
      </c>
      <c r="R102" s="751">
        <v>142</v>
      </c>
      <c r="S102" s="752">
        <v>0.04</v>
      </c>
      <c r="T102" s="753">
        <v>1746</v>
      </c>
      <c r="U102" s="751">
        <v>49</v>
      </c>
      <c r="V102" s="499"/>
      <c r="W102" s="813" t="s">
        <v>359</v>
      </c>
      <c r="X102" s="814"/>
      <c r="Y102" s="814"/>
      <c r="Z102" s="815"/>
    </row>
    <row r="103" spans="1:26" s="1" customFormat="1" ht="13.5" customHeight="1" x14ac:dyDescent="0.15">
      <c r="A103" s="1171"/>
      <c r="B103" s="1155" t="s">
        <v>274</v>
      </c>
      <c r="C103" s="1155"/>
      <c r="D103" s="679"/>
      <c r="E103" s="663">
        <f>MAX(E73:E102)</f>
        <v>36.5</v>
      </c>
      <c r="F103" s="680">
        <f t="shared" ref="F103:T103" si="9">IF(COUNT(F73:F102)=0,"",MAX(F73:F102))</f>
        <v>32.1</v>
      </c>
      <c r="G103" s="12">
        <f t="shared" si="9"/>
        <v>29.5</v>
      </c>
      <c r="H103" s="307">
        <f t="shared" si="9"/>
        <v>29.4</v>
      </c>
      <c r="I103" s="665">
        <f t="shared" si="9"/>
        <v>36</v>
      </c>
      <c r="J103" s="666">
        <f t="shared" si="9"/>
        <v>2.8</v>
      </c>
      <c r="K103" s="12">
        <f t="shared" si="9"/>
        <v>7.57</v>
      </c>
      <c r="L103" s="307">
        <f t="shared" si="9"/>
        <v>7.54</v>
      </c>
      <c r="M103" s="665">
        <f t="shared" si="9"/>
        <v>22.6</v>
      </c>
      <c r="N103" s="666">
        <f t="shared" si="9"/>
        <v>22.2</v>
      </c>
      <c r="O103" s="667">
        <f t="shared" si="9"/>
        <v>38.5</v>
      </c>
      <c r="P103" s="667">
        <f t="shared" si="9"/>
        <v>69.3</v>
      </c>
      <c r="Q103" s="728">
        <f t="shared" si="9"/>
        <v>20.3</v>
      </c>
      <c r="R103" s="684">
        <f t="shared" si="9"/>
        <v>148</v>
      </c>
      <c r="S103" s="685">
        <f t="shared" si="9"/>
        <v>0.13</v>
      </c>
      <c r="T103" s="729">
        <f t="shared" si="9"/>
        <v>1746</v>
      </c>
      <c r="U103" s="671">
        <f t="shared" ref="U103" si="10">IF(COUNT(U72:U102)=0,"",MAX(U72:U102))</f>
        <v>285</v>
      </c>
      <c r="V103" s="183"/>
      <c r="W103" s="816"/>
      <c r="X103" s="817"/>
      <c r="Y103" s="817"/>
      <c r="Z103" s="818"/>
    </row>
    <row r="104" spans="1:26" s="1" customFormat="1" ht="13.5" customHeight="1" x14ac:dyDescent="0.15">
      <c r="A104" s="1171"/>
      <c r="B104" s="1156" t="s">
        <v>275</v>
      </c>
      <c r="C104" s="1156"/>
      <c r="D104" s="687"/>
      <c r="E104" s="688">
        <f>MIN(E73:E102)</f>
        <v>0</v>
      </c>
      <c r="F104" s="689">
        <f t="shared" ref="F104:U104" si="11">IF(COUNT(F73:F102)=0,"",MIN(F73:F102))</f>
        <v>16.2</v>
      </c>
      <c r="G104" s="13">
        <f t="shared" si="11"/>
        <v>17</v>
      </c>
      <c r="H104" s="308">
        <f t="shared" si="11"/>
        <v>17.399999999999999</v>
      </c>
      <c r="I104" s="14">
        <f t="shared" si="11"/>
        <v>4.8</v>
      </c>
      <c r="J104" s="334">
        <f t="shared" si="11"/>
        <v>1.1000000000000001</v>
      </c>
      <c r="K104" s="13">
        <f t="shared" si="11"/>
        <v>7.02</v>
      </c>
      <c r="L104" s="689">
        <f t="shared" si="11"/>
        <v>7.08</v>
      </c>
      <c r="M104" s="14">
        <f t="shared" si="11"/>
        <v>13.9</v>
      </c>
      <c r="N104" s="334">
        <f t="shared" si="11"/>
        <v>13.8</v>
      </c>
      <c r="O104" s="333">
        <f t="shared" si="11"/>
        <v>22.7</v>
      </c>
      <c r="P104" s="333">
        <f t="shared" si="11"/>
        <v>45.4</v>
      </c>
      <c r="Q104" s="692">
        <f t="shared" si="11"/>
        <v>9</v>
      </c>
      <c r="R104" s="693">
        <f t="shared" si="11"/>
        <v>105</v>
      </c>
      <c r="S104" s="694">
        <f t="shared" si="11"/>
        <v>0.04</v>
      </c>
      <c r="T104" s="695"/>
      <c r="U104" s="677">
        <f t="shared" si="11"/>
        <v>49</v>
      </c>
      <c r="V104" s="183"/>
      <c r="W104" s="816"/>
      <c r="X104" s="817"/>
      <c r="Y104" s="817"/>
      <c r="Z104" s="818"/>
    </row>
    <row r="105" spans="1:26" s="1" customFormat="1" ht="13.5" customHeight="1" x14ac:dyDescent="0.15">
      <c r="A105" s="1171"/>
      <c r="B105" s="1156" t="s">
        <v>276</v>
      </c>
      <c r="C105" s="1156"/>
      <c r="D105" s="687"/>
      <c r="E105" s="696"/>
      <c r="F105" s="697">
        <f t="shared" ref="F105:U105" si="12">IF(COUNT(F73:F102)=0,"",AVERAGE(F73:F102))</f>
        <v>23.573333333333331</v>
      </c>
      <c r="G105" s="13">
        <f t="shared" si="12"/>
        <v>22.019999999999996</v>
      </c>
      <c r="H105" s="689">
        <f t="shared" si="12"/>
        <v>21.973333333333336</v>
      </c>
      <c r="I105" s="14">
        <f t="shared" si="12"/>
        <v>10.106666666666666</v>
      </c>
      <c r="J105" s="334">
        <f t="shared" si="12"/>
        <v>1.8733333333333335</v>
      </c>
      <c r="K105" s="13">
        <f t="shared" si="12"/>
        <v>7.1449999999999996</v>
      </c>
      <c r="L105" s="689">
        <f t="shared" si="12"/>
        <v>7.2333333333333343</v>
      </c>
      <c r="M105" s="14">
        <f t="shared" si="12"/>
        <v>17.020000000000007</v>
      </c>
      <c r="N105" s="334">
        <f t="shared" si="12"/>
        <v>17.27333333333333</v>
      </c>
      <c r="O105" s="333">
        <f t="shared" si="12"/>
        <v>28.527272727272727</v>
      </c>
      <c r="P105" s="333">
        <f t="shared" si="12"/>
        <v>55.231818181818177</v>
      </c>
      <c r="Q105" s="692">
        <f t="shared" si="12"/>
        <v>13.5</v>
      </c>
      <c r="R105" s="698">
        <f t="shared" si="12"/>
        <v>126.09090909090909</v>
      </c>
      <c r="S105" s="694">
        <f t="shared" si="12"/>
        <v>9.7727272727272746E-2</v>
      </c>
      <c r="T105" s="695"/>
      <c r="U105" s="677">
        <f t="shared" si="12"/>
        <v>130.83333333333334</v>
      </c>
      <c r="V105" s="183"/>
      <c r="W105" s="816"/>
      <c r="X105" s="817"/>
      <c r="Y105" s="817"/>
      <c r="Z105" s="818"/>
    </row>
    <row r="106" spans="1:26" s="1" customFormat="1" ht="13.5" customHeight="1" x14ac:dyDescent="0.15">
      <c r="A106" s="1171"/>
      <c r="B106" s="1157" t="s">
        <v>277</v>
      </c>
      <c r="C106" s="1157"/>
      <c r="D106" s="699"/>
      <c r="E106" s="700">
        <f>SUM(E73:E102)</f>
        <v>71.5</v>
      </c>
      <c r="F106" s="701"/>
      <c r="G106" s="702"/>
      <c r="H106" s="703"/>
      <c r="I106" s="702"/>
      <c r="J106" s="703"/>
      <c r="K106" s="704"/>
      <c r="L106" s="705"/>
      <c r="M106" s="706"/>
      <c r="N106" s="707"/>
      <c r="O106" s="708"/>
      <c r="P106" s="754"/>
      <c r="Q106" s="710"/>
      <c r="R106" s="711"/>
      <c r="S106" s="712"/>
      <c r="T106" s="713">
        <f>SUM(T73:T102)</f>
        <v>17553</v>
      </c>
      <c r="U106" s="711"/>
      <c r="V106" s="183"/>
      <c r="W106" s="819"/>
      <c r="X106" s="820"/>
      <c r="Y106" s="820"/>
      <c r="Z106" s="821"/>
    </row>
    <row r="107" spans="1:26" ht="13.5" customHeight="1" x14ac:dyDescent="0.15">
      <c r="A107" s="1162" t="s">
        <v>236</v>
      </c>
      <c r="B107" s="540">
        <v>44743</v>
      </c>
      <c r="C107" s="595" t="str">
        <f>IF(B107="","",IF(WEEKDAY(B107)=1,"(日)",IF(WEEKDAY(B107)=2,"(月)",IF(WEEKDAY(B107)=3,"(火)",IF(WEEKDAY(B107)=4,"(水)",IF(WEEKDAY(B107)=5,"(木)",IF(WEEKDAY(B107)=6,"(金)","(土)")))))))</f>
        <v>(金)</v>
      </c>
      <c r="D107" s="740" t="s">
        <v>318</v>
      </c>
      <c r="E107" s="663" t="s">
        <v>24</v>
      </c>
      <c r="F107" s="664">
        <v>33.200000000000003</v>
      </c>
      <c r="G107" s="12">
        <v>30.2</v>
      </c>
      <c r="H107" s="666">
        <v>30.1</v>
      </c>
      <c r="I107" s="665">
        <v>5.5</v>
      </c>
      <c r="J107" s="307">
        <v>1.5</v>
      </c>
      <c r="K107" s="12">
        <v>7.8</v>
      </c>
      <c r="L107" s="307">
        <v>7.5</v>
      </c>
      <c r="M107" s="665">
        <v>20.5</v>
      </c>
      <c r="N107" s="666">
        <v>20.6</v>
      </c>
      <c r="O107" s="667">
        <v>33.1</v>
      </c>
      <c r="P107" s="667">
        <v>64.099999999999994</v>
      </c>
      <c r="Q107" s="728">
        <v>18.600000000000001</v>
      </c>
      <c r="R107" s="671">
        <v>141</v>
      </c>
      <c r="S107" s="741">
        <v>0.03</v>
      </c>
      <c r="T107" s="670">
        <v>1737</v>
      </c>
      <c r="U107" s="714">
        <v>36</v>
      </c>
      <c r="V107" s="499"/>
      <c r="W107" s="463" t="s">
        <v>344</v>
      </c>
      <c r="X107" s="467"/>
      <c r="Y107" s="466">
        <v>44756</v>
      </c>
      <c r="Z107" s="464"/>
    </row>
    <row r="108" spans="1:26" x14ac:dyDescent="0.15">
      <c r="A108" s="1163"/>
      <c r="B108" s="458">
        <v>44744</v>
      </c>
      <c r="C108" s="596" t="str">
        <f t="shared" ref="C108:C137" si="13">IF(B108="","",IF(WEEKDAY(B108)=1,"(日)",IF(WEEKDAY(B108)=2,"(月)",IF(WEEKDAY(B108)=3,"(火)",IF(WEEKDAY(B108)=4,"(水)",IF(WEEKDAY(B108)=5,"(木)",IF(WEEKDAY(B108)=6,"(金)","(土)")))))))</f>
        <v>(土)</v>
      </c>
      <c r="D108" s="742" t="s">
        <v>318</v>
      </c>
      <c r="E108" s="673" t="s">
        <v>24</v>
      </c>
      <c r="F108" s="674">
        <v>30.3</v>
      </c>
      <c r="G108" s="13">
        <v>30.3</v>
      </c>
      <c r="H108" s="310">
        <v>30.4</v>
      </c>
      <c r="I108" s="14">
        <v>5.0999999999999996</v>
      </c>
      <c r="J108" s="308">
        <v>2.1</v>
      </c>
      <c r="K108" s="13">
        <v>7.64</v>
      </c>
      <c r="L108" s="308">
        <v>7.57</v>
      </c>
      <c r="M108" s="14">
        <v>22.3</v>
      </c>
      <c r="N108" s="310">
        <v>22.8</v>
      </c>
      <c r="O108" s="309"/>
      <c r="P108" s="309"/>
      <c r="Q108" s="743"/>
      <c r="R108" s="677"/>
      <c r="S108" s="744"/>
      <c r="T108" s="676">
        <v>1467</v>
      </c>
      <c r="U108" s="715">
        <v>35</v>
      </c>
      <c r="V108" s="499"/>
      <c r="W108" s="468" t="s">
        <v>2</v>
      </c>
      <c r="X108" s="469" t="s">
        <v>363</v>
      </c>
      <c r="Y108" s="472">
        <v>24.7</v>
      </c>
      <c r="Z108" s="473"/>
    </row>
    <row r="109" spans="1:26" x14ac:dyDescent="0.15">
      <c r="A109" s="1163"/>
      <c r="B109" s="458">
        <v>44745</v>
      </c>
      <c r="C109" s="596" t="str">
        <f t="shared" si="13"/>
        <v>(日)</v>
      </c>
      <c r="D109" s="755" t="s">
        <v>318</v>
      </c>
      <c r="E109" s="673">
        <v>0</v>
      </c>
      <c r="F109" s="674">
        <v>31.4</v>
      </c>
      <c r="G109" s="13">
        <v>30.4</v>
      </c>
      <c r="H109" s="310">
        <v>30.4</v>
      </c>
      <c r="I109" s="14">
        <v>3</v>
      </c>
      <c r="J109" s="308">
        <v>1.8</v>
      </c>
      <c r="K109" s="13">
        <v>7.38</v>
      </c>
      <c r="L109" s="308">
        <v>7.44</v>
      </c>
      <c r="M109" s="14">
        <v>22.3</v>
      </c>
      <c r="N109" s="310">
        <v>23.6</v>
      </c>
      <c r="O109" s="309"/>
      <c r="P109" s="309"/>
      <c r="Q109" s="743"/>
      <c r="R109" s="677"/>
      <c r="S109" s="744"/>
      <c r="T109" s="676">
        <v>903</v>
      </c>
      <c r="U109" s="715">
        <v>34</v>
      </c>
      <c r="V109" s="499"/>
      <c r="W109" s="6" t="s">
        <v>19</v>
      </c>
      <c r="X109" s="7" t="s">
        <v>20</v>
      </c>
      <c r="Y109" s="8" t="s">
        <v>21</v>
      </c>
      <c r="Z109" s="7" t="s">
        <v>22</v>
      </c>
    </row>
    <row r="110" spans="1:26" x14ac:dyDescent="0.15">
      <c r="A110" s="1163"/>
      <c r="B110" s="458">
        <v>44746</v>
      </c>
      <c r="C110" s="596" t="str">
        <f t="shared" si="13"/>
        <v>(月)</v>
      </c>
      <c r="D110" s="755" t="s">
        <v>319</v>
      </c>
      <c r="E110" s="673">
        <v>1.5</v>
      </c>
      <c r="F110" s="674">
        <v>26.7</v>
      </c>
      <c r="G110" s="13">
        <v>29.8</v>
      </c>
      <c r="H110" s="310">
        <v>30</v>
      </c>
      <c r="I110" s="14">
        <v>3.2</v>
      </c>
      <c r="J110" s="308">
        <v>2.2999999999999998</v>
      </c>
      <c r="K110" s="13">
        <v>7.17</v>
      </c>
      <c r="L110" s="308">
        <v>7.31</v>
      </c>
      <c r="M110" s="14">
        <v>23.3</v>
      </c>
      <c r="N110" s="310">
        <v>23.4</v>
      </c>
      <c r="O110" s="309">
        <v>41</v>
      </c>
      <c r="P110" s="309">
        <v>72.3</v>
      </c>
      <c r="Q110" s="743">
        <v>19.600000000000001</v>
      </c>
      <c r="R110" s="677">
        <v>156</v>
      </c>
      <c r="S110" s="744">
        <v>0.06</v>
      </c>
      <c r="T110" s="676">
        <v>407</v>
      </c>
      <c r="U110" s="715">
        <v>45</v>
      </c>
      <c r="V110" s="499"/>
      <c r="W110" s="3" t="s">
        <v>203</v>
      </c>
      <c r="X110" s="9" t="s">
        <v>11</v>
      </c>
      <c r="Y110" s="12">
        <v>24.4</v>
      </c>
      <c r="Z110" s="307">
        <v>25.7</v>
      </c>
    </row>
    <row r="111" spans="1:26" x14ac:dyDescent="0.15">
      <c r="A111" s="1163"/>
      <c r="B111" s="458">
        <v>44747</v>
      </c>
      <c r="C111" s="596" t="str">
        <f t="shared" si="13"/>
        <v>(火)</v>
      </c>
      <c r="D111" s="755" t="s">
        <v>318</v>
      </c>
      <c r="E111" s="673">
        <v>0</v>
      </c>
      <c r="F111" s="674">
        <v>29.4</v>
      </c>
      <c r="G111" s="13">
        <v>29.7</v>
      </c>
      <c r="H111" s="310">
        <v>29.6</v>
      </c>
      <c r="I111" s="14">
        <v>2.7</v>
      </c>
      <c r="J111" s="308">
        <v>2.4</v>
      </c>
      <c r="K111" s="13">
        <v>7.18</v>
      </c>
      <c r="L111" s="308">
        <v>7.28</v>
      </c>
      <c r="M111" s="14">
        <v>23.5</v>
      </c>
      <c r="N111" s="310">
        <v>23.4</v>
      </c>
      <c r="O111" s="309">
        <v>44.3</v>
      </c>
      <c r="P111" s="309">
        <v>73.099999999999994</v>
      </c>
      <c r="Q111" s="743">
        <v>19.399999999999999</v>
      </c>
      <c r="R111" s="677">
        <v>157</v>
      </c>
      <c r="S111" s="744">
        <v>0.06</v>
      </c>
      <c r="T111" s="676">
        <v>452</v>
      </c>
      <c r="U111" s="715">
        <v>67</v>
      </c>
      <c r="V111" s="499"/>
      <c r="W111" s="4" t="s">
        <v>204</v>
      </c>
      <c r="X111" s="10" t="s">
        <v>205</v>
      </c>
      <c r="Y111" s="13">
        <v>26</v>
      </c>
      <c r="Z111" s="308">
        <v>1.8</v>
      </c>
    </row>
    <row r="112" spans="1:26" x14ac:dyDescent="0.15">
      <c r="A112" s="1163"/>
      <c r="B112" s="458">
        <v>44748</v>
      </c>
      <c r="C112" s="596" t="str">
        <f t="shared" si="13"/>
        <v>(水)</v>
      </c>
      <c r="D112" s="755" t="s">
        <v>317</v>
      </c>
      <c r="E112" s="673">
        <v>0</v>
      </c>
      <c r="F112" s="674">
        <v>26.9</v>
      </c>
      <c r="G112" s="13">
        <v>28.1</v>
      </c>
      <c r="H112" s="310">
        <v>28.9</v>
      </c>
      <c r="I112" s="14">
        <v>6.9</v>
      </c>
      <c r="J112" s="308">
        <v>2.5</v>
      </c>
      <c r="K112" s="13">
        <v>7.17</v>
      </c>
      <c r="L112" s="308">
        <v>7.29</v>
      </c>
      <c r="M112" s="14">
        <v>24.2</v>
      </c>
      <c r="N112" s="310">
        <v>27.6</v>
      </c>
      <c r="O112" s="309">
        <v>47.1</v>
      </c>
      <c r="P112" s="309">
        <v>78.099999999999994</v>
      </c>
      <c r="Q112" s="743">
        <v>28.7</v>
      </c>
      <c r="R112" s="677">
        <v>177</v>
      </c>
      <c r="S112" s="744">
        <v>7.0000000000000007E-2</v>
      </c>
      <c r="T112" s="676">
        <v>770</v>
      </c>
      <c r="U112" s="715">
        <v>63</v>
      </c>
      <c r="V112" s="499"/>
      <c r="W112" s="4" t="s">
        <v>12</v>
      </c>
      <c r="X112" s="10"/>
      <c r="Y112" s="13">
        <v>6.9</v>
      </c>
      <c r="Z112" s="308">
        <v>7.06</v>
      </c>
    </row>
    <row r="113" spans="1:26" x14ac:dyDescent="0.15">
      <c r="A113" s="1163"/>
      <c r="B113" s="458">
        <v>44749</v>
      </c>
      <c r="C113" s="596" t="str">
        <f t="shared" si="13"/>
        <v>(木)</v>
      </c>
      <c r="D113" s="755" t="s">
        <v>317</v>
      </c>
      <c r="E113" s="673">
        <v>0</v>
      </c>
      <c r="F113" s="674">
        <v>25.4</v>
      </c>
      <c r="G113" s="13">
        <v>26.9</v>
      </c>
      <c r="H113" s="310">
        <v>27.8</v>
      </c>
      <c r="I113" s="14">
        <v>8</v>
      </c>
      <c r="J113" s="308">
        <v>2.5</v>
      </c>
      <c r="K113" s="13">
        <v>7.17</v>
      </c>
      <c r="L113" s="308">
        <v>7.28</v>
      </c>
      <c r="M113" s="14">
        <v>20.7</v>
      </c>
      <c r="N113" s="310">
        <v>24.4</v>
      </c>
      <c r="O113" s="309">
        <v>41</v>
      </c>
      <c r="P113" s="309">
        <v>72.099999999999994</v>
      </c>
      <c r="Q113" s="743">
        <v>23.2</v>
      </c>
      <c r="R113" s="677">
        <v>160</v>
      </c>
      <c r="S113" s="744">
        <v>0.08</v>
      </c>
      <c r="T113" s="676">
        <v>602</v>
      </c>
      <c r="U113" s="715">
        <v>44</v>
      </c>
      <c r="V113" s="499"/>
      <c r="W113" s="4" t="s">
        <v>206</v>
      </c>
      <c r="X113" s="10" t="s">
        <v>13</v>
      </c>
      <c r="Y113" s="418">
        <v>14</v>
      </c>
      <c r="Z113" s="308">
        <v>18.600000000000001</v>
      </c>
    </row>
    <row r="114" spans="1:26" x14ac:dyDescent="0.15">
      <c r="A114" s="1163"/>
      <c r="B114" s="458">
        <v>44750</v>
      </c>
      <c r="C114" s="596" t="str">
        <f t="shared" si="13"/>
        <v>(金)</v>
      </c>
      <c r="D114" s="755" t="s">
        <v>318</v>
      </c>
      <c r="E114" s="673" t="s">
        <v>24</v>
      </c>
      <c r="F114" s="674">
        <v>27.7</v>
      </c>
      <c r="G114" s="13">
        <v>26.9</v>
      </c>
      <c r="H114" s="310">
        <v>27</v>
      </c>
      <c r="I114" s="14">
        <v>4.5999999999999996</v>
      </c>
      <c r="J114" s="308">
        <v>2.2000000000000002</v>
      </c>
      <c r="K114" s="13">
        <v>7.17</v>
      </c>
      <c r="L114" s="308">
        <v>7.32</v>
      </c>
      <c r="M114" s="14">
        <v>21.6</v>
      </c>
      <c r="N114" s="310">
        <v>21.9</v>
      </c>
      <c r="O114" s="309">
        <v>39.4</v>
      </c>
      <c r="P114" s="309">
        <v>67.5</v>
      </c>
      <c r="Q114" s="743">
        <v>19</v>
      </c>
      <c r="R114" s="677">
        <v>156</v>
      </c>
      <c r="S114" s="744">
        <v>7.0000000000000007E-2</v>
      </c>
      <c r="T114" s="676">
        <v>620</v>
      </c>
      <c r="U114" s="715">
        <v>53</v>
      </c>
      <c r="V114" s="499"/>
      <c r="W114" s="4" t="s">
        <v>207</v>
      </c>
      <c r="X114" s="330" t="s">
        <v>371</v>
      </c>
      <c r="Y114" s="383">
        <v>28.2</v>
      </c>
      <c r="Z114" s="333">
        <v>34.200000000000003</v>
      </c>
    </row>
    <row r="115" spans="1:26" x14ac:dyDescent="0.15">
      <c r="A115" s="1163"/>
      <c r="B115" s="458">
        <v>44751</v>
      </c>
      <c r="C115" s="596" t="str">
        <f t="shared" si="13"/>
        <v>(土)</v>
      </c>
      <c r="D115" s="755" t="s">
        <v>318</v>
      </c>
      <c r="E115" s="673" t="s">
        <v>24</v>
      </c>
      <c r="F115" s="674">
        <v>27.9</v>
      </c>
      <c r="G115" s="13">
        <v>27.1</v>
      </c>
      <c r="H115" s="310">
        <v>26.9</v>
      </c>
      <c r="I115" s="14">
        <v>4.7</v>
      </c>
      <c r="J115" s="308">
        <v>2.2000000000000002</v>
      </c>
      <c r="K115" s="13">
        <v>7.24</v>
      </c>
      <c r="L115" s="308">
        <v>7.34</v>
      </c>
      <c r="M115" s="14">
        <v>20.399999999999999</v>
      </c>
      <c r="N115" s="310">
        <v>20.9</v>
      </c>
      <c r="O115" s="309"/>
      <c r="P115" s="309"/>
      <c r="Q115" s="743"/>
      <c r="R115" s="677"/>
      <c r="S115" s="744"/>
      <c r="T115" s="676">
        <v>575</v>
      </c>
      <c r="U115" s="715">
        <v>36</v>
      </c>
      <c r="V115" s="499"/>
      <c r="W115" s="4" t="s">
        <v>208</v>
      </c>
      <c r="X115" s="330" t="s">
        <v>371</v>
      </c>
      <c r="Y115" s="383">
        <v>44.2</v>
      </c>
      <c r="Z115" s="333">
        <v>58.1</v>
      </c>
    </row>
    <row r="116" spans="1:26" x14ac:dyDescent="0.15">
      <c r="A116" s="1163"/>
      <c r="B116" s="458">
        <v>44752</v>
      </c>
      <c r="C116" s="596" t="str">
        <f t="shared" si="13"/>
        <v>(日)</v>
      </c>
      <c r="D116" s="755" t="s">
        <v>319</v>
      </c>
      <c r="E116" s="673"/>
      <c r="F116" s="674">
        <v>26.8</v>
      </c>
      <c r="G116" s="13">
        <v>27.3</v>
      </c>
      <c r="H116" s="310">
        <v>27.4</v>
      </c>
      <c r="I116" s="14">
        <v>4.7</v>
      </c>
      <c r="J116" s="308">
        <v>2.2000000000000002</v>
      </c>
      <c r="K116" s="13">
        <v>7.2</v>
      </c>
      <c r="L116" s="308">
        <v>7.41</v>
      </c>
      <c r="M116" s="14">
        <v>22.9</v>
      </c>
      <c r="N116" s="310">
        <v>23.4</v>
      </c>
      <c r="O116" s="309"/>
      <c r="P116" s="309"/>
      <c r="Q116" s="743"/>
      <c r="R116" s="677"/>
      <c r="S116" s="744"/>
      <c r="T116" s="676">
        <v>549</v>
      </c>
      <c r="U116" s="715">
        <v>34</v>
      </c>
      <c r="V116" s="499"/>
      <c r="W116" s="4" t="s">
        <v>209</v>
      </c>
      <c r="X116" s="330" t="s">
        <v>371</v>
      </c>
      <c r="Y116" s="383">
        <v>32.6</v>
      </c>
      <c r="Z116" s="333">
        <v>42.4</v>
      </c>
    </row>
    <row r="117" spans="1:26" x14ac:dyDescent="0.15">
      <c r="A117" s="1163"/>
      <c r="B117" s="458">
        <v>44753</v>
      </c>
      <c r="C117" s="596" t="str">
        <f t="shared" si="13"/>
        <v>(月)</v>
      </c>
      <c r="D117" s="755" t="s">
        <v>318</v>
      </c>
      <c r="E117" s="673"/>
      <c r="F117" s="674">
        <v>29.7</v>
      </c>
      <c r="G117" s="13">
        <v>27.7</v>
      </c>
      <c r="H117" s="310">
        <v>27.6</v>
      </c>
      <c r="I117" s="14">
        <v>5.4</v>
      </c>
      <c r="J117" s="308">
        <v>2.2000000000000002</v>
      </c>
      <c r="K117" s="13">
        <v>7.23</v>
      </c>
      <c r="L117" s="308">
        <v>7.35</v>
      </c>
      <c r="M117" s="14">
        <v>25.1</v>
      </c>
      <c r="N117" s="310">
        <v>24.1</v>
      </c>
      <c r="O117" s="309">
        <v>41.4</v>
      </c>
      <c r="P117" s="309">
        <v>69.5</v>
      </c>
      <c r="Q117" s="743">
        <v>24.4</v>
      </c>
      <c r="R117" s="677">
        <v>163</v>
      </c>
      <c r="S117" s="744">
        <v>0.06</v>
      </c>
      <c r="T117" s="676">
        <v>593</v>
      </c>
      <c r="U117" s="715">
        <v>32</v>
      </c>
      <c r="V117" s="499"/>
      <c r="W117" s="4" t="s">
        <v>210</v>
      </c>
      <c r="X117" s="330" t="s">
        <v>371</v>
      </c>
      <c r="Y117" s="383">
        <v>11.6</v>
      </c>
      <c r="Z117" s="333">
        <v>15.7</v>
      </c>
    </row>
    <row r="118" spans="1:26" x14ac:dyDescent="0.15">
      <c r="A118" s="1163"/>
      <c r="B118" s="458">
        <v>44754</v>
      </c>
      <c r="C118" s="596" t="str">
        <f t="shared" si="13"/>
        <v>(火)</v>
      </c>
      <c r="D118" s="755" t="s">
        <v>317</v>
      </c>
      <c r="E118" s="673">
        <v>16</v>
      </c>
      <c r="F118" s="674">
        <v>27.2</v>
      </c>
      <c r="G118" s="13">
        <v>28.3</v>
      </c>
      <c r="H118" s="310">
        <v>28.3</v>
      </c>
      <c r="I118" s="14">
        <v>4.3</v>
      </c>
      <c r="J118" s="308">
        <v>2.4</v>
      </c>
      <c r="K118" s="13">
        <v>7.22</v>
      </c>
      <c r="L118" s="308">
        <v>7.38</v>
      </c>
      <c r="M118" s="14">
        <v>23.8</v>
      </c>
      <c r="N118" s="310">
        <v>24.3</v>
      </c>
      <c r="O118" s="309">
        <v>42.4</v>
      </c>
      <c r="P118" s="309">
        <v>71.3</v>
      </c>
      <c r="Q118" s="743">
        <v>23</v>
      </c>
      <c r="R118" s="677">
        <v>164</v>
      </c>
      <c r="S118" s="744">
        <v>0.05</v>
      </c>
      <c r="T118" s="676">
        <v>425</v>
      </c>
      <c r="U118" s="715">
        <v>34</v>
      </c>
      <c r="V118" s="499"/>
      <c r="W118" s="4" t="s">
        <v>211</v>
      </c>
      <c r="X118" s="330" t="s">
        <v>371</v>
      </c>
      <c r="Y118" s="218">
        <v>8.9</v>
      </c>
      <c r="Z118" s="334">
        <v>16.3</v>
      </c>
    </row>
    <row r="119" spans="1:26" x14ac:dyDescent="0.15">
      <c r="A119" s="1163"/>
      <c r="B119" s="458">
        <v>44755</v>
      </c>
      <c r="C119" s="596" t="str">
        <f t="shared" si="13"/>
        <v>(水)</v>
      </c>
      <c r="D119" s="755" t="s">
        <v>317</v>
      </c>
      <c r="E119" s="673">
        <v>79.5</v>
      </c>
      <c r="F119" s="674">
        <v>24.2</v>
      </c>
      <c r="G119" s="13">
        <v>27.6</v>
      </c>
      <c r="H119" s="310">
        <v>27.8</v>
      </c>
      <c r="I119" s="14">
        <v>6</v>
      </c>
      <c r="J119" s="308">
        <v>2.2000000000000002</v>
      </c>
      <c r="K119" s="13">
        <v>7.2</v>
      </c>
      <c r="L119" s="308">
        <v>7.33</v>
      </c>
      <c r="M119" s="14">
        <v>25.4</v>
      </c>
      <c r="N119" s="310">
        <v>24</v>
      </c>
      <c r="O119" s="309">
        <v>46</v>
      </c>
      <c r="P119" s="309">
        <v>74.099999999999994</v>
      </c>
      <c r="Q119" s="743">
        <v>20.5</v>
      </c>
      <c r="R119" s="677">
        <v>164</v>
      </c>
      <c r="S119" s="744">
        <v>0.06</v>
      </c>
      <c r="T119" s="676">
        <v>770</v>
      </c>
      <c r="U119" s="715">
        <v>131</v>
      </c>
      <c r="V119" s="499"/>
      <c r="W119" s="4" t="s">
        <v>212</v>
      </c>
      <c r="X119" s="330" t="s">
        <v>371</v>
      </c>
      <c r="Y119" s="220">
        <v>149</v>
      </c>
      <c r="Z119" s="419">
        <v>132</v>
      </c>
    </row>
    <row r="120" spans="1:26" x14ac:dyDescent="0.15">
      <c r="A120" s="1163"/>
      <c r="B120" s="458">
        <v>44756</v>
      </c>
      <c r="C120" s="596" t="str">
        <f t="shared" si="13"/>
        <v>(木)</v>
      </c>
      <c r="D120" s="755" t="s">
        <v>317</v>
      </c>
      <c r="E120" s="673">
        <v>19.5</v>
      </c>
      <c r="F120" s="674">
        <v>24.7</v>
      </c>
      <c r="G120" s="13">
        <v>24.4</v>
      </c>
      <c r="H120" s="310">
        <v>25.7</v>
      </c>
      <c r="I120" s="14">
        <v>26</v>
      </c>
      <c r="J120" s="308">
        <v>1.8</v>
      </c>
      <c r="K120" s="13">
        <v>6.9</v>
      </c>
      <c r="L120" s="308">
        <v>7.06</v>
      </c>
      <c r="M120" s="14">
        <v>14</v>
      </c>
      <c r="N120" s="310">
        <v>18.600000000000001</v>
      </c>
      <c r="O120" s="309">
        <v>34.200000000000003</v>
      </c>
      <c r="P120" s="309">
        <v>58.1</v>
      </c>
      <c r="Q120" s="743">
        <v>16.3</v>
      </c>
      <c r="R120" s="677">
        <v>132</v>
      </c>
      <c r="S120" s="744">
        <v>0.09</v>
      </c>
      <c r="T120" s="676">
        <v>1452</v>
      </c>
      <c r="U120" s="715">
        <v>226</v>
      </c>
      <c r="V120" s="499"/>
      <c r="W120" s="4" t="s">
        <v>213</v>
      </c>
      <c r="X120" s="330" t="s">
        <v>371</v>
      </c>
      <c r="Y120" s="219">
        <v>0.97</v>
      </c>
      <c r="Z120" s="314">
        <v>0.09</v>
      </c>
    </row>
    <row r="121" spans="1:26" x14ac:dyDescent="0.15">
      <c r="A121" s="1163"/>
      <c r="B121" s="458">
        <v>44757</v>
      </c>
      <c r="C121" s="596" t="str">
        <f t="shared" si="13"/>
        <v>(金)</v>
      </c>
      <c r="D121" s="755" t="s">
        <v>319</v>
      </c>
      <c r="E121" s="673">
        <v>20.5</v>
      </c>
      <c r="F121" s="674">
        <v>25.1</v>
      </c>
      <c r="G121" s="13">
        <v>24.5</v>
      </c>
      <c r="H121" s="310">
        <v>24.6</v>
      </c>
      <c r="I121" s="14">
        <v>12.5</v>
      </c>
      <c r="J121" s="308">
        <v>1.8</v>
      </c>
      <c r="K121" s="13">
        <v>6.83</v>
      </c>
      <c r="L121" s="308">
        <v>6.92</v>
      </c>
      <c r="M121" s="14">
        <v>15.3</v>
      </c>
      <c r="N121" s="310">
        <v>15</v>
      </c>
      <c r="O121" s="309">
        <v>28.7</v>
      </c>
      <c r="P121" s="309">
        <v>47.8</v>
      </c>
      <c r="Q121" s="743">
        <v>11.5</v>
      </c>
      <c r="R121" s="677">
        <v>112</v>
      </c>
      <c r="S121" s="744">
        <v>0.08</v>
      </c>
      <c r="T121" s="676">
        <v>894</v>
      </c>
      <c r="U121" s="715">
        <v>134</v>
      </c>
      <c r="V121" s="499"/>
      <c r="W121" s="4" t="s">
        <v>14</v>
      </c>
      <c r="X121" s="330" t="s">
        <v>371</v>
      </c>
      <c r="Y121" s="217">
        <v>7.2</v>
      </c>
      <c r="Z121" s="313">
        <v>3.4</v>
      </c>
    </row>
    <row r="122" spans="1:26" x14ac:dyDescent="0.15">
      <c r="A122" s="1163"/>
      <c r="B122" s="458">
        <v>44758</v>
      </c>
      <c r="C122" s="596" t="str">
        <f t="shared" si="13"/>
        <v>(土)</v>
      </c>
      <c r="D122" s="755" t="s">
        <v>317</v>
      </c>
      <c r="E122" s="673">
        <v>2.5</v>
      </c>
      <c r="F122" s="674">
        <v>24</v>
      </c>
      <c r="G122" s="13">
        <v>24.1</v>
      </c>
      <c r="H122" s="310">
        <v>24.6</v>
      </c>
      <c r="I122" s="14">
        <v>10.199999999999999</v>
      </c>
      <c r="J122" s="308">
        <v>2.1</v>
      </c>
      <c r="K122" s="13">
        <v>7.04</v>
      </c>
      <c r="L122" s="308">
        <v>7.03</v>
      </c>
      <c r="M122" s="14">
        <v>15.9</v>
      </c>
      <c r="N122" s="310">
        <v>17</v>
      </c>
      <c r="O122" s="309"/>
      <c r="P122" s="309"/>
      <c r="Q122" s="743"/>
      <c r="R122" s="677"/>
      <c r="S122" s="744"/>
      <c r="T122" s="676">
        <v>634</v>
      </c>
      <c r="U122" s="715">
        <v>340</v>
      </c>
      <c r="V122" s="499"/>
      <c r="W122" s="4" t="s">
        <v>15</v>
      </c>
      <c r="X122" s="330" t="s">
        <v>371</v>
      </c>
      <c r="Y122" s="217">
        <v>1.2</v>
      </c>
      <c r="Z122" s="313">
        <v>0.8</v>
      </c>
    </row>
    <row r="123" spans="1:26" x14ac:dyDescent="0.15">
      <c r="A123" s="1163"/>
      <c r="B123" s="458">
        <v>44759</v>
      </c>
      <c r="C123" s="596" t="str">
        <f t="shared" si="13"/>
        <v>(日)</v>
      </c>
      <c r="D123" s="755" t="s">
        <v>317</v>
      </c>
      <c r="E123" s="673">
        <v>5.5</v>
      </c>
      <c r="F123" s="674">
        <v>25.4</v>
      </c>
      <c r="G123" s="13">
        <v>22.1</v>
      </c>
      <c r="H123" s="310">
        <v>22.9</v>
      </c>
      <c r="I123" s="14">
        <v>84.8</v>
      </c>
      <c r="J123" s="308">
        <v>2.1</v>
      </c>
      <c r="K123" s="13">
        <v>6.97</v>
      </c>
      <c r="L123" s="308">
        <v>7.06</v>
      </c>
      <c r="M123" s="14">
        <v>10.7</v>
      </c>
      <c r="N123" s="310">
        <v>14.1</v>
      </c>
      <c r="O123" s="309"/>
      <c r="P123" s="309"/>
      <c r="Q123" s="743"/>
      <c r="R123" s="677"/>
      <c r="S123" s="744"/>
      <c r="T123" s="676">
        <v>1557</v>
      </c>
      <c r="U123" s="715">
        <v>475</v>
      </c>
      <c r="V123" s="499"/>
      <c r="W123" s="4" t="s">
        <v>214</v>
      </c>
      <c r="X123" s="330" t="s">
        <v>371</v>
      </c>
      <c r="Y123" s="217">
        <v>4.2</v>
      </c>
      <c r="Z123" s="313">
        <v>6.2</v>
      </c>
    </row>
    <row r="124" spans="1:26" x14ac:dyDescent="0.15">
      <c r="A124" s="1163"/>
      <c r="B124" s="458">
        <v>44760</v>
      </c>
      <c r="C124" s="596" t="str">
        <f t="shared" si="13"/>
        <v>(月)</v>
      </c>
      <c r="D124" s="755" t="s">
        <v>317</v>
      </c>
      <c r="E124" s="673"/>
      <c r="F124" s="674">
        <v>26.9</v>
      </c>
      <c r="G124" s="13">
        <v>22.6</v>
      </c>
      <c r="H124" s="310">
        <v>22.6</v>
      </c>
      <c r="I124" s="14">
        <v>22.3</v>
      </c>
      <c r="J124" s="308">
        <v>1.7</v>
      </c>
      <c r="K124" s="13">
        <v>7.01</v>
      </c>
      <c r="L124" s="308">
        <v>6.95</v>
      </c>
      <c r="M124" s="14">
        <v>13.8</v>
      </c>
      <c r="N124" s="310">
        <v>13.5</v>
      </c>
      <c r="O124" s="309"/>
      <c r="P124" s="309"/>
      <c r="Q124" s="743"/>
      <c r="R124" s="677"/>
      <c r="S124" s="744"/>
      <c r="T124" s="676">
        <v>1044</v>
      </c>
      <c r="U124" s="715">
        <v>332</v>
      </c>
      <c r="V124" s="499"/>
      <c r="W124" s="4" t="s">
        <v>215</v>
      </c>
      <c r="X124" s="330" t="s">
        <v>371</v>
      </c>
      <c r="Y124" s="219">
        <v>7.0000000000000007E-2</v>
      </c>
      <c r="Z124" s="314">
        <v>2.9000000000000001E-2</v>
      </c>
    </row>
    <row r="125" spans="1:26" x14ac:dyDescent="0.15">
      <c r="A125" s="1163"/>
      <c r="B125" s="458">
        <v>44761</v>
      </c>
      <c r="C125" s="596" t="str">
        <f t="shared" si="13"/>
        <v>(火)</v>
      </c>
      <c r="D125" s="755" t="s">
        <v>317</v>
      </c>
      <c r="E125" s="673"/>
      <c r="F125" s="674">
        <v>29</v>
      </c>
      <c r="G125" s="13">
        <v>24.8</v>
      </c>
      <c r="H125" s="310">
        <v>24</v>
      </c>
      <c r="I125" s="14">
        <v>17.100000000000001</v>
      </c>
      <c r="J125" s="308">
        <v>1.5</v>
      </c>
      <c r="K125" s="13">
        <v>7</v>
      </c>
      <c r="L125" s="308">
        <v>7.03</v>
      </c>
      <c r="M125" s="14">
        <v>13</v>
      </c>
      <c r="N125" s="310">
        <v>14.2</v>
      </c>
      <c r="O125" s="309">
        <v>28</v>
      </c>
      <c r="P125" s="309">
        <v>47.4</v>
      </c>
      <c r="Q125" s="743">
        <v>8.6</v>
      </c>
      <c r="R125" s="677">
        <v>111</v>
      </c>
      <c r="S125" s="744">
        <v>0.06</v>
      </c>
      <c r="T125" s="676">
        <v>898</v>
      </c>
      <c r="U125" s="715">
        <v>234</v>
      </c>
      <c r="V125" s="499"/>
      <c r="W125" s="4" t="s">
        <v>16</v>
      </c>
      <c r="X125" s="330" t="s">
        <v>371</v>
      </c>
      <c r="Y125" s="219">
        <v>0.16</v>
      </c>
      <c r="Z125" s="314">
        <v>0.13</v>
      </c>
    </row>
    <row r="126" spans="1:26" x14ac:dyDescent="0.15">
      <c r="A126" s="1163"/>
      <c r="B126" s="458">
        <v>44762</v>
      </c>
      <c r="C126" s="596" t="str">
        <f t="shared" si="13"/>
        <v>(水)</v>
      </c>
      <c r="D126" s="755" t="s">
        <v>317</v>
      </c>
      <c r="E126" s="673"/>
      <c r="F126" s="674">
        <v>30.1</v>
      </c>
      <c r="G126" s="13">
        <v>24.6</v>
      </c>
      <c r="H126" s="310">
        <v>24.7</v>
      </c>
      <c r="I126" s="14">
        <v>14.7</v>
      </c>
      <c r="J126" s="308">
        <v>2.5</v>
      </c>
      <c r="K126" s="13">
        <v>7.02</v>
      </c>
      <c r="L126" s="308">
        <v>7.03</v>
      </c>
      <c r="M126" s="14">
        <v>14.9</v>
      </c>
      <c r="N126" s="310">
        <v>14.5</v>
      </c>
      <c r="O126" s="309">
        <v>29.2</v>
      </c>
      <c r="P126" s="309">
        <v>48</v>
      </c>
      <c r="Q126" s="743">
        <v>8.3000000000000007</v>
      </c>
      <c r="R126" s="677">
        <v>112</v>
      </c>
      <c r="S126" s="744">
        <v>7.0000000000000007E-2</v>
      </c>
      <c r="T126" s="676">
        <v>710</v>
      </c>
      <c r="U126" s="715">
        <v>176</v>
      </c>
      <c r="V126" s="499"/>
      <c r="W126" s="4" t="s">
        <v>216</v>
      </c>
      <c r="X126" s="330" t="s">
        <v>371</v>
      </c>
      <c r="Y126" s="219">
        <v>1.85</v>
      </c>
      <c r="Z126" s="314">
        <v>1.49</v>
      </c>
    </row>
    <row r="127" spans="1:26" x14ac:dyDescent="0.15">
      <c r="A127" s="1163"/>
      <c r="B127" s="458">
        <v>44763</v>
      </c>
      <c r="C127" s="596" t="str">
        <f t="shared" si="13"/>
        <v>(木)</v>
      </c>
      <c r="D127" s="755" t="s">
        <v>318</v>
      </c>
      <c r="E127" s="673"/>
      <c r="F127" s="674">
        <v>29.9</v>
      </c>
      <c r="G127" s="13">
        <v>24.9</v>
      </c>
      <c r="H127" s="310">
        <v>25.2</v>
      </c>
      <c r="I127" s="14">
        <v>14.6</v>
      </c>
      <c r="J127" s="308">
        <v>1.9</v>
      </c>
      <c r="K127" s="13">
        <v>7.11</v>
      </c>
      <c r="L127" s="308">
        <v>7.13</v>
      </c>
      <c r="M127" s="14">
        <v>16.399999999999999</v>
      </c>
      <c r="N127" s="310">
        <v>16</v>
      </c>
      <c r="O127" s="309">
        <v>32.5</v>
      </c>
      <c r="P127" s="309">
        <v>54.1</v>
      </c>
      <c r="Q127" s="743">
        <v>9.6999999999999993</v>
      </c>
      <c r="R127" s="677">
        <v>122</v>
      </c>
      <c r="S127" s="744">
        <v>7.0000000000000007E-2</v>
      </c>
      <c r="T127" s="676">
        <v>692</v>
      </c>
      <c r="U127" s="715">
        <v>150</v>
      </c>
      <c r="V127" s="499"/>
      <c r="W127" s="4" t="s">
        <v>217</v>
      </c>
      <c r="X127" s="330" t="s">
        <v>371</v>
      </c>
      <c r="Y127" s="219">
        <v>0.21099999999999999</v>
      </c>
      <c r="Z127" s="314">
        <v>4.9000000000000002E-2</v>
      </c>
    </row>
    <row r="128" spans="1:26" x14ac:dyDescent="0.15">
      <c r="A128" s="1163"/>
      <c r="B128" s="458">
        <v>44764</v>
      </c>
      <c r="C128" s="596" t="str">
        <f t="shared" si="13"/>
        <v>(金)</v>
      </c>
      <c r="D128" s="755" t="s">
        <v>317</v>
      </c>
      <c r="E128" s="673"/>
      <c r="F128" s="674">
        <v>29.4</v>
      </c>
      <c r="G128" s="13">
        <v>25.6</v>
      </c>
      <c r="H128" s="310">
        <v>25.8</v>
      </c>
      <c r="I128" s="14">
        <v>12.8</v>
      </c>
      <c r="J128" s="308">
        <v>1.9</v>
      </c>
      <c r="K128" s="13">
        <v>7.17</v>
      </c>
      <c r="L128" s="308">
        <v>7.22</v>
      </c>
      <c r="M128" s="14">
        <v>17.2</v>
      </c>
      <c r="N128" s="310">
        <v>17.600000000000001</v>
      </c>
      <c r="O128" s="309">
        <v>34.1</v>
      </c>
      <c r="P128" s="309">
        <v>57.9</v>
      </c>
      <c r="Q128" s="743">
        <v>11.3</v>
      </c>
      <c r="R128" s="677">
        <v>134</v>
      </c>
      <c r="S128" s="744">
        <v>0.09</v>
      </c>
      <c r="T128" s="676">
        <v>522</v>
      </c>
      <c r="U128" s="715">
        <v>118</v>
      </c>
      <c r="V128" s="499"/>
      <c r="W128" s="4" t="s">
        <v>218</v>
      </c>
      <c r="X128" s="330" t="s">
        <v>371</v>
      </c>
      <c r="Y128" s="217">
        <v>18.100000000000001</v>
      </c>
      <c r="Z128" s="313">
        <v>24.1</v>
      </c>
    </row>
    <row r="129" spans="1:26" x14ac:dyDescent="0.15">
      <c r="A129" s="1163"/>
      <c r="B129" s="458">
        <v>44765</v>
      </c>
      <c r="C129" s="596" t="str">
        <f t="shared" si="13"/>
        <v>(土)</v>
      </c>
      <c r="D129" s="755" t="s">
        <v>318</v>
      </c>
      <c r="E129" s="673"/>
      <c r="F129" s="674">
        <v>29.6</v>
      </c>
      <c r="G129" s="13">
        <v>26.3</v>
      </c>
      <c r="H129" s="310">
        <v>26.5</v>
      </c>
      <c r="I129" s="14">
        <v>13.9</v>
      </c>
      <c r="J129" s="308">
        <v>2.2000000000000002</v>
      </c>
      <c r="K129" s="13">
        <v>7.16</v>
      </c>
      <c r="L129" s="308">
        <v>7.3</v>
      </c>
      <c r="M129" s="14">
        <v>17.5</v>
      </c>
      <c r="N129" s="310">
        <v>18.5</v>
      </c>
      <c r="O129" s="309"/>
      <c r="P129" s="309"/>
      <c r="Q129" s="743"/>
      <c r="R129" s="677"/>
      <c r="S129" s="744"/>
      <c r="T129" s="676">
        <v>342</v>
      </c>
      <c r="U129" s="715">
        <v>121</v>
      </c>
      <c r="V129" s="499"/>
      <c r="W129" s="4" t="s">
        <v>17</v>
      </c>
      <c r="X129" s="330" t="s">
        <v>371</v>
      </c>
      <c r="Y129" s="217">
        <v>14.9</v>
      </c>
      <c r="Z129" s="313">
        <v>13.3</v>
      </c>
    </row>
    <row r="130" spans="1:26" x14ac:dyDescent="0.15">
      <c r="A130" s="1163"/>
      <c r="B130" s="458">
        <v>44766</v>
      </c>
      <c r="C130" s="596" t="str">
        <f t="shared" si="13"/>
        <v>(日)</v>
      </c>
      <c r="D130" s="755" t="s">
        <v>318</v>
      </c>
      <c r="E130" s="673"/>
      <c r="F130" s="674">
        <v>29.3</v>
      </c>
      <c r="G130" s="13">
        <v>27.4</v>
      </c>
      <c r="H130" s="310">
        <v>27.4</v>
      </c>
      <c r="I130" s="14">
        <v>16.899999999999999</v>
      </c>
      <c r="J130" s="308">
        <v>1.7</v>
      </c>
      <c r="K130" s="13">
        <v>7.08</v>
      </c>
      <c r="L130" s="308">
        <v>7.37</v>
      </c>
      <c r="M130" s="14">
        <v>18.3</v>
      </c>
      <c r="N130" s="310">
        <v>18.600000000000001</v>
      </c>
      <c r="O130" s="309"/>
      <c r="P130" s="309"/>
      <c r="Q130" s="743"/>
      <c r="R130" s="677"/>
      <c r="S130" s="744"/>
      <c r="T130" s="676">
        <v>522</v>
      </c>
      <c r="U130" s="715">
        <v>153</v>
      </c>
      <c r="V130" s="499"/>
      <c r="W130" s="4" t="s">
        <v>219</v>
      </c>
      <c r="X130" s="330" t="s">
        <v>205</v>
      </c>
      <c r="Y130" s="383">
        <v>18.899999999999999</v>
      </c>
      <c r="Z130" s="396">
        <v>4.5999999999999996</v>
      </c>
    </row>
    <row r="131" spans="1:26" x14ac:dyDescent="0.15">
      <c r="A131" s="1163"/>
      <c r="B131" s="458">
        <v>44767</v>
      </c>
      <c r="C131" s="596" t="str">
        <f t="shared" si="13"/>
        <v>(月)</v>
      </c>
      <c r="D131" s="755" t="s">
        <v>318</v>
      </c>
      <c r="E131" s="673"/>
      <c r="F131" s="674">
        <v>31.2</v>
      </c>
      <c r="G131" s="13">
        <v>27.8</v>
      </c>
      <c r="H131" s="310">
        <v>27.8</v>
      </c>
      <c r="I131" s="14">
        <v>9.4</v>
      </c>
      <c r="J131" s="308">
        <v>2.2000000000000002</v>
      </c>
      <c r="K131" s="13">
        <v>7.07</v>
      </c>
      <c r="L131" s="308">
        <v>7.29</v>
      </c>
      <c r="M131" s="14">
        <v>17.100000000000001</v>
      </c>
      <c r="N131" s="310">
        <v>17.8</v>
      </c>
      <c r="O131" s="309">
        <v>33.299999999999997</v>
      </c>
      <c r="P131" s="309">
        <v>57.5</v>
      </c>
      <c r="Q131" s="743">
        <v>12.1</v>
      </c>
      <c r="R131" s="677">
        <v>131</v>
      </c>
      <c r="S131" s="744">
        <v>0.09</v>
      </c>
      <c r="T131" s="676">
        <v>702</v>
      </c>
      <c r="U131" s="715">
        <v>109</v>
      </c>
      <c r="V131" s="499"/>
      <c r="W131" s="4" t="s">
        <v>220</v>
      </c>
      <c r="X131" s="330" t="s">
        <v>371</v>
      </c>
      <c r="Y131" s="383">
        <v>47.4</v>
      </c>
      <c r="Z131" s="396">
        <v>4.3</v>
      </c>
    </row>
    <row r="132" spans="1:26" x14ac:dyDescent="0.15">
      <c r="A132" s="1163"/>
      <c r="B132" s="458">
        <v>44768</v>
      </c>
      <c r="C132" s="596" t="str">
        <f t="shared" si="13"/>
        <v>(火)</v>
      </c>
      <c r="D132" s="755" t="s">
        <v>319</v>
      </c>
      <c r="E132" s="673">
        <v>11</v>
      </c>
      <c r="F132" s="674">
        <v>26.6</v>
      </c>
      <c r="G132" s="13">
        <v>28.9</v>
      </c>
      <c r="H132" s="310">
        <v>28.3</v>
      </c>
      <c r="I132" s="14">
        <v>6.8</v>
      </c>
      <c r="J132" s="308">
        <v>2.2999999999999998</v>
      </c>
      <c r="K132" s="13">
        <v>7.15</v>
      </c>
      <c r="L132" s="308">
        <v>7.24</v>
      </c>
      <c r="M132" s="14">
        <v>20</v>
      </c>
      <c r="N132" s="310">
        <v>17.8</v>
      </c>
      <c r="O132" s="309">
        <v>35</v>
      </c>
      <c r="P132" s="309">
        <v>57.3</v>
      </c>
      <c r="Q132" s="743">
        <v>12.3</v>
      </c>
      <c r="R132" s="677">
        <v>130</v>
      </c>
      <c r="S132" s="744">
        <v>0.09</v>
      </c>
      <c r="T132" s="676">
        <v>522</v>
      </c>
      <c r="U132" s="715">
        <v>89</v>
      </c>
      <c r="V132" s="499"/>
      <c r="W132" s="397"/>
      <c r="X132" s="398"/>
      <c r="Y132" s="420"/>
      <c r="Z132" s="421"/>
    </row>
    <row r="133" spans="1:26" x14ac:dyDescent="0.15">
      <c r="A133" s="1163"/>
      <c r="B133" s="458">
        <v>44769</v>
      </c>
      <c r="C133" s="596" t="str">
        <f t="shared" si="13"/>
        <v>(水)</v>
      </c>
      <c r="D133" s="755" t="s">
        <v>318</v>
      </c>
      <c r="E133" s="673"/>
      <c r="F133" s="674">
        <v>29.8</v>
      </c>
      <c r="G133" s="13">
        <v>28</v>
      </c>
      <c r="H133" s="310">
        <v>27.9</v>
      </c>
      <c r="I133" s="14">
        <v>8.3000000000000007</v>
      </c>
      <c r="J133" s="308">
        <v>1.9</v>
      </c>
      <c r="K133" s="13">
        <v>7.19</v>
      </c>
      <c r="L133" s="308">
        <v>7.25</v>
      </c>
      <c r="M133" s="14">
        <v>17.100000000000001</v>
      </c>
      <c r="N133" s="310">
        <v>19</v>
      </c>
      <c r="O133" s="309">
        <v>37.4</v>
      </c>
      <c r="P133" s="309">
        <v>59.1</v>
      </c>
      <c r="Q133" s="743">
        <v>15.1</v>
      </c>
      <c r="R133" s="677">
        <v>132</v>
      </c>
      <c r="S133" s="744">
        <v>0.08</v>
      </c>
      <c r="T133" s="676">
        <v>522</v>
      </c>
      <c r="U133" s="715">
        <v>92</v>
      </c>
      <c r="V133" s="499"/>
      <c r="W133" s="397"/>
      <c r="X133" s="398"/>
      <c r="Y133" s="399"/>
      <c r="Z133" s="398"/>
    </row>
    <row r="134" spans="1:26" x14ac:dyDescent="0.15">
      <c r="A134" s="1163"/>
      <c r="B134" s="458">
        <v>44770</v>
      </c>
      <c r="C134" s="596" t="str">
        <f t="shared" si="13"/>
        <v>(木)</v>
      </c>
      <c r="D134" s="755" t="s">
        <v>318</v>
      </c>
      <c r="E134" s="673"/>
      <c r="F134" s="674">
        <v>29.9</v>
      </c>
      <c r="G134" s="13">
        <v>28.3</v>
      </c>
      <c r="H134" s="310">
        <v>28.3</v>
      </c>
      <c r="I134" s="14">
        <v>6.8</v>
      </c>
      <c r="J134" s="308">
        <v>1.9</v>
      </c>
      <c r="K134" s="13">
        <v>7.23</v>
      </c>
      <c r="L134" s="308">
        <v>7.29</v>
      </c>
      <c r="M134" s="14">
        <v>19.8</v>
      </c>
      <c r="N134" s="310">
        <v>18.5</v>
      </c>
      <c r="O134" s="309">
        <v>37.200000000000003</v>
      </c>
      <c r="P134" s="309">
        <v>58.5</v>
      </c>
      <c r="Q134" s="743">
        <v>14.2</v>
      </c>
      <c r="R134" s="677">
        <v>129</v>
      </c>
      <c r="S134" s="744">
        <v>0.08</v>
      </c>
      <c r="T134" s="676">
        <v>702</v>
      </c>
      <c r="U134" s="715">
        <v>90</v>
      </c>
      <c r="V134" s="499"/>
      <c r="W134" s="400"/>
      <c r="X134" s="401"/>
      <c r="Y134" s="402"/>
      <c r="Z134" s="401"/>
    </row>
    <row r="135" spans="1:26" x14ac:dyDescent="0.15">
      <c r="A135" s="1163"/>
      <c r="B135" s="458">
        <v>44771</v>
      </c>
      <c r="C135" s="596" t="str">
        <f t="shared" si="13"/>
        <v>(金)</v>
      </c>
      <c r="D135" s="755" t="s">
        <v>318</v>
      </c>
      <c r="E135" s="673"/>
      <c r="F135" s="674">
        <v>30.6</v>
      </c>
      <c r="G135" s="13">
        <v>29.8</v>
      </c>
      <c r="H135" s="310">
        <v>29.2</v>
      </c>
      <c r="I135" s="14">
        <v>9</v>
      </c>
      <c r="J135" s="308">
        <v>1.8</v>
      </c>
      <c r="K135" s="13">
        <v>7.25</v>
      </c>
      <c r="L135" s="308">
        <v>7.36</v>
      </c>
      <c r="M135" s="14">
        <v>20.6</v>
      </c>
      <c r="N135" s="310">
        <v>20.100000000000001</v>
      </c>
      <c r="O135" s="309">
        <v>40.200000000000003</v>
      </c>
      <c r="P135" s="309">
        <v>65.099999999999994</v>
      </c>
      <c r="Q135" s="743">
        <v>14.9</v>
      </c>
      <c r="R135" s="677">
        <v>140</v>
      </c>
      <c r="S135" s="744">
        <v>7.0000000000000007E-2</v>
      </c>
      <c r="T135" s="676">
        <v>513</v>
      </c>
      <c r="U135" s="715">
        <v>232</v>
      </c>
      <c r="V135" s="499"/>
      <c r="W135" s="11" t="s">
        <v>23</v>
      </c>
      <c r="X135" s="117" t="s">
        <v>24</v>
      </c>
      <c r="Y135" s="117" t="s">
        <v>24</v>
      </c>
      <c r="Z135" s="812" t="s">
        <v>24</v>
      </c>
    </row>
    <row r="136" spans="1:26" ht="13.5" customHeight="1" x14ac:dyDescent="0.15">
      <c r="A136" s="1163"/>
      <c r="B136" s="458">
        <v>44772</v>
      </c>
      <c r="C136" s="596" t="str">
        <f t="shared" si="13"/>
        <v>(土)</v>
      </c>
      <c r="D136" s="755" t="s">
        <v>318</v>
      </c>
      <c r="E136" s="673"/>
      <c r="F136" s="674">
        <v>30.2</v>
      </c>
      <c r="G136" s="13">
        <v>27.3</v>
      </c>
      <c r="H136" s="310">
        <v>28.2</v>
      </c>
      <c r="I136" s="14">
        <v>18.5</v>
      </c>
      <c r="J136" s="308">
        <v>2.1</v>
      </c>
      <c r="K136" s="13">
        <v>7.04</v>
      </c>
      <c r="L136" s="308">
        <v>7.26</v>
      </c>
      <c r="M136" s="14">
        <v>14.6</v>
      </c>
      <c r="N136" s="310">
        <v>17.600000000000001</v>
      </c>
      <c r="O136" s="309"/>
      <c r="P136" s="309"/>
      <c r="Q136" s="743"/>
      <c r="R136" s="677"/>
      <c r="S136" s="744"/>
      <c r="T136" s="676">
        <v>750</v>
      </c>
      <c r="U136" s="715">
        <v>189</v>
      </c>
      <c r="V136" s="499"/>
      <c r="W136" s="813" t="s">
        <v>359</v>
      </c>
      <c r="X136" s="822"/>
      <c r="Y136" s="822"/>
      <c r="Z136" s="823"/>
    </row>
    <row r="137" spans="1:26" x14ac:dyDescent="0.15">
      <c r="A137" s="1163"/>
      <c r="B137" s="458">
        <v>44773</v>
      </c>
      <c r="C137" s="596" t="str">
        <f t="shared" si="13"/>
        <v>(日)</v>
      </c>
      <c r="D137" s="756" t="s">
        <v>318</v>
      </c>
      <c r="E137" s="700"/>
      <c r="F137" s="746">
        <v>32.4</v>
      </c>
      <c r="G137" s="498">
        <v>28.6</v>
      </c>
      <c r="H137" s="409">
        <v>28.7</v>
      </c>
      <c r="I137" s="748">
        <v>16.899999999999999</v>
      </c>
      <c r="J137" s="747">
        <v>1.8</v>
      </c>
      <c r="K137" s="498">
        <v>7.1</v>
      </c>
      <c r="L137" s="409">
        <v>7.2</v>
      </c>
      <c r="M137" s="748">
        <v>15</v>
      </c>
      <c r="N137" s="747">
        <v>15.5</v>
      </c>
      <c r="O137" s="749"/>
      <c r="P137" s="749"/>
      <c r="Q137" s="750"/>
      <c r="R137" s="751"/>
      <c r="S137" s="752"/>
      <c r="T137" s="757">
        <v>903</v>
      </c>
      <c r="U137" s="758">
        <v>149</v>
      </c>
      <c r="V137" s="499"/>
      <c r="W137" s="824"/>
      <c r="X137" s="825"/>
      <c r="Y137" s="825"/>
      <c r="Z137" s="826"/>
    </row>
    <row r="138" spans="1:26" s="1" customFormat="1" ht="13.5" customHeight="1" x14ac:dyDescent="0.15">
      <c r="A138" s="1163"/>
      <c r="B138" s="1155" t="s">
        <v>274</v>
      </c>
      <c r="C138" s="1155"/>
      <c r="D138" s="679"/>
      <c r="E138" s="663">
        <f>MAX(E107:E137)</f>
        <v>79.5</v>
      </c>
      <c r="F138" s="680">
        <f t="shared" ref="F138:U138" si="14">IF(COUNT(F107:F137)=0,"",MAX(F107:F137))</f>
        <v>33.200000000000003</v>
      </c>
      <c r="G138" s="12">
        <f t="shared" si="14"/>
        <v>30.4</v>
      </c>
      <c r="H138" s="307">
        <f t="shared" si="14"/>
        <v>30.4</v>
      </c>
      <c r="I138" s="665">
        <f t="shared" si="14"/>
        <v>84.8</v>
      </c>
      <c r="J138" s="666">
        <f t="shared" si="14"/>
        <v>2.5</v>
      </c>
      <c r="K138" s="12">
        <f t="shared" si="14"/>
        <v>7.8</v>
      </c>
      <c r="L138" s="307">
        <f t="shared" si="14"/>
        <v>7.57</v>
      </c>
      <c r="M138" s="665">
        <f t="shared" si="14"/>
        <v>25.4</v>
      </c>
      <c r="N138" s="666">
        <f t="shared" si="14"/>
        <v>27.6</v>
      </c>
      <c r="O138" s="667">
        <f t="shared" si="14"/>
        <v>47.1</v>
      </c>
      <c r="P138" s="667">
        <f t="shared" si="14"/>
        <v>78.099999999999994</v>
      </c>
      <c r="Q138" s="728">
        <f t="shared" si="14"/>
        <v>28.7</v>
      </c>
      <c r="R138" s="684">
        <f t="shared" si="14"/>
        <v>177</v>
      </c>
      <c r="S138" s="685">
        <f t="shared" si="14"/>
        <v>0.09</v>
      </c>
      <c r="T138" s="729">
        <f t="shared" si="14"/>
        <v>1737</v>
      </c>
      <c r="U138" s="671">
        <f t="shared" si="14"/>
        <v>475</v>
      </c>
      <c r="V138" s="183"/>
      <c r="W138" s="824"/>
      <c r="X138" s="825"/>
      <c r="Y138" s="825"/>
      <c r="Z138" s="826"/>
    </row>
    <row r="139" spans="1:26" s="1" customFormat="1" ht="13.5" customHeight="1" x14ac:dyDescent="0.15">
      <c r="A139" s="1163"/>
      <c r="B139" s="1156" t="s">
        <v>275</v>
      </c>
      <c r="C139" s="1156"/>
      <c r="D139" s="687"/>
      <c r="E139" s="688">
        <f>MIN(E107:E137)</f>
        <v>0</v>
      </c>
      <c r="F139" s="689">
        <f t="shared" ref="F139:U139" si="15">IF(COUNT(F107:F137)=0,"",MIN(F107:F137))</f>
        <v>24</v>
      </c>
      <c r="G139" s="13">
        <f t="shared" si="15"/>
        <v>22.1</v>
      </c>
      <c r="H139" s="308">
        <f t="shared" si="15"/>
        <v>22.6</v>
      </c>
      <c r="I139" s="14">
        <f t="shared" si="15"/>
        <v>2.7</v>
      </c>
      <c r="J139" s="310">
        <f t="shared" si="15"/>
        <v>1.5</v>
      </c>
      <c r="K139" s="13">
        <f t="shared" si="15"/>
        <v>6.83</v>
      </c>
      <c r="L139" s="308">
        <f t="shared" si="15"/>
        <v>6.92</v>
      </c>
      <c r="M139" s="14">
        <f t="shared" si="15"/>
        <v>10.7</v>
      </c>
      <c r="N139" s="310">
        <f t="shared" si="15"/>
        <v>13.5</v>
      </c>
      <c r="O139" s="309">
        <f t="shared" si="15"/>
        <v>28</v>
      </c>
      <c r="P139" s="309">
        <f t="shared" si="15"/>
        <v>47.4</v>
      </c>
      <c r="Q139" s="692">
        <f t="shared" si="15"/>
        <v>8.3000000000000007</v>
      </c>
      <c r="R139" s="693">
        <f t="shared" si="15"/>
        <v>111</v>
      </c>
      <c r="S139" s="694">
        <f t="shared" si="15"/>
        <v>0.03</v>
      </c>
      <c r="T139" s="695"/>
      <c r="U139" s="677">
        <f t="shared" si="15"/>
        <v>32</v>
      </c>
      <c r="V139" s="161"/>
      <c r="W139" s="824"/>
      <c r="X139" s="825"/>
      <c r="Y139" s="825"/>
      <c r="Z139" s="826"/>
    </row>
    <row r="140" spans="1:26" s="1" customFormat="1" ht="13.5" customHeight="1" x14ac:dyDescent="0.15">
      <c r="A140" s="1163"/>
      <c r="B140" s="1156" t="s">
        <v>276</v>
      </c>
      <c r="C140" s="1156"/>
      <c r="D140" s="687"/>
      <c r="E140" s="696"/>
      <c r="F140" s="697">
        <f t="shared" ref="F140:U140" si="16">IF(COUNT(F107:F137)=0,"",AVERAGE(F107:F137))</f>
        <v>28.416129032258059</v>
      </c>
      <c r="G140" s="418">
        <f t="shared" si="16"/>
        <v>27.106451612903221</v>
      </c>
      <c r="H140" s="719">
        <f t="shared" si="16"/>
        <v>27.245161290322585</v>
      </c>
      <c r="I140" s="720">
        <f t="shared" si="16"/>
        <v>12.438709677419354</v>
      </c>
      <c r="J140" s="721">
        <f t="shared" si="16"/>
        <v>2.0548387096774192</v>
      </c>
      <c r="K140" s="418">
        <f t="shared" si="16"/>
        <v>7.1641935483870967</v>
      </c>
      <c r="L140" s="719">
        <f t="shared" si="16"/>
        <v>7.2512903225806449</v>
      </c>
      <c r="M140" s="720">
        <f t="shared" si="16"/>
        <v>18.941935483870967</v>
      </c>
      <c r="N140" s="721">
        <f t="shared" si="16"/>
        <v>19.622580645161296</v>
      </c>
      <c r="O140" s="722">
        <f t="shared" si="16"/>
        <v>37.274999999999999</v>
      </c>
      <c r="P140" s="722">
        <f t="shared" si="16"/>
        <v>62.644999999999982</v>
      </c>
      <c r="Q140" s="730">
        <f t="shared" si="16"/>
        <v>16.535000000000004</v>
      </c>
      <c r="R140" s="731">
        <f t="shared" si="16"/>
        <v>141.15</v>
      </c>
      <c r="S140" s="732">
        <f t="shared" si="16"/>
        <v>7.0500000000000035E-2</v>
      </c>
      <c r="T140" s="733"/>
      <c r="U140" s="499">
        <f t="shared" si="16"/>
        <v>130.74193548387098</v>
      </c>
      <c r="V140" s="161"/>
      <c r="W140" s="824"/>
      <c r="X140" s="825"/>
      <c r="Y140" s="825"/>
      <c r="Z140" s="826"/>
    </row>
    <row r="141" spans="1:26" s="1" customFormat="1" ht="13.5" customHeight="1" x14ac:dyDescent="0.15">
      <c r="A141" s="1170"/>
      <c r="B141" s="1157" t="s">
        <v>277</v>
      </c>
      <c r="C141" s="1157"/>
      <c r="D141" s="699"/>
      <c r="E141" s="700">
        <f>SUM(E107:E137)</f>
        <v>156</v>
      </c>
      <c r="F141" s="701"/>
      <c r="G141" s="701"/>
      <c r="H141" s="734"/>
      <c r="I141" s="701"/>
      <c r="J141" s="734"/>
      <c r="K141" s="704"/>
      <c r="L141" s="705"/>
      <c r="M141" s="735"/>
      <c r="N141" s="736"/>
      <c r="O141" s="737"/>
      <c r="P141" s="737"/>
      <c r="Q141" s="738"/>
      <c r="R141" s="711"/>
      <c r="S141" s="712"/>
      <c r="T141" s="739">
        <f>SUM(T107:T137)</f>
        <v>23751</v>
      </c>
      <c r="U141" s="182"/>
      <c r="V141" s="161"/>
      <c r="W141" s="827"/>
      <c r="X141" s="828"/>
      <c r="Y141" s="828"/>
      <c r="Z141" s="829"/>
    </row>
    <row r="142" spans="1:26" ht="13.5" customHeight="1" x14ac:dyDescent="0.15">
      <c r="A142" s="1172" t="s">
        <v>237</v>
      </c>
      <c r="B142" s="539">
        <v>44774</v>
      </c>
      <c r="C142" s="596" t="str">
        <f>IF(B142="","",IF(WEEKDAY(B142)=1,"(日)",IF(WEEKDAY(B142)=2,"(月)",IF(WEEKDAY(B142)=3,"(火)",IF(WEEKDAY(B142)=4,"(水)",IF(WEEKDAY(B142)=5,"(木)",IF(WEEKDAY(B142)=6,"(金)","(土)")))))))</f>
        <v>(月)</v>
      </c>
      <c r="D142" s="740" t="s">
        <v>318</v>
      </c>
      <c r="E142" s="663" t="s">
        <v>24</v>
      </c>
      <c r="F142" s="664">
        <v>32.799999999999997</v>
      </c>
      <c r="G142" s="12">
        <v>29.3</v>
      </c>
      <c r="H142" s="666">
        <v>29.3</v>
      </c>
      <c r="I142" s="665">
        <v>13.7</v>
      </c>
      <c r="J142" s="307">
        <v>1.6</v>
      </c>
      <c r="K142" s="12">
        <v>7.07</v>
      </c>
      <c r="L142" s="307">
        <v>7.17</v>
      </c>
      <c r="M142" s="665">
        <v>18.2</v>
      </c>
      <c r="N142" s="666">
        <v>16.600000000000001</v>
      </c>
      <c r="O142" s="667">
        <v>32.799999999999997</v>
      </c>
      <c r="P142" s="667">
        <v>54.1</v>
      </c>
      <c r="Q142" s="759">
        <v>11.2</v>
      </c>
      <c r="R142" s="671">
        <v>114</v>
      </c>
      <c r="S142" s="741">
        <v>0.06</v>
      </c>
      <c r="T142" s="670">
        <v>726</v>
      </c>
      <c r="U142" s="714">
        <v>125</v>
      </c>
      <c r="V142" s="118"/>
      <c r="W142" s="463" t="s">
        <v>344</v>
      </c>
      <c r="X142" s="467"/>
      <c r="Y142" s="466">
        <v>44791</v>
      </c>
      <c r="Z142" s="464"/>
    </row>
    <row r="143" spans="1:26" x14ac:dyDescent="0.15">
      <c r="A143" s="1173"/>
      <c r="B143" s="458">
        <v>44775</v>
      </c>
      <c r="C143" s="596" t="str">
        <f t="shared" ref="C143:C172" si="17">IF(B143="","",IF(WEEKDAY(B143)=1,"(日)",IF(WEEKDAY(B143)=2,"(月)",IF(WEEKDAY(B143)=3,"(火)",IF(WEEKDAY(B143)=4,"(水)",IF(WEEKDAY(B143)=5,"(木)",IF(WEEKDAY(B143)=6,"(金)","(土)")))))))</f>
        <v>(火)</v>
      </c>
      <c r="D143" s="742" t="s">
        <v>318</v>
      </c>
      <c r="E143" s="673" t="s">
        <v>24</v>
      </c>
      <c r="F143" s="674">
        <v>32.799999999999997</v>
      </c>
      <c r="G143" s="13">
        <v>28.3</v>
      </c>
      <c r="H143" s="310">
        <v>29.4</v>
      </c>
      <c r="I143" s="14">
        <v>19.8</v>
      </c>
      <c r="J143" s="308">
        <v>2.4</v>
      </c>
      <c r="K143" s="13">
        <v>7.1</v>
      </c>
      <c r="L143" s="308">
        <v>7.18</v>
      </c>
      <c r="M143" s="14">
        <v>15.9</v>
      </c>
      <c r="N143" s="310">
        <v>17.7</v>
      </c>
      <c r="O143" s="309">
        <v>34.1</v>
      </c>
      <c r="P143" s="309">
        <v>58.1</v>
      </c>
      <c r="Q143" s="760">
        <v>12.2</v>
      </c>
      <c r="R143" s="677">
        <v>128</v>
      </c>
      <c r="S143" s="744">
        <v>0.08</v>
      </c>
      <c r="T143" s="676">
        <v>1080</v>
      </c>
      <c r="U143" s="715">
        <v>204</v>
      </c>
      <c r="V143" s="118"/>
      <c r="W143" s="468" t="s">
        <v>2</v>
      </c>
      <c r="X143" s="469" t="s">
        <v>363</v>
      </c>
      <c r="Y143" s="472">
        <v>27.4</v>
      </c>
      <c r="Z143" s="473"/>
    </row>
    <row r="144" spans="1:26" x14ac:dyDescent="0.15">
      <c r="A144" s="1173"/>
      <c r="B144" s="458">
        <v>44776</v>
      </c>
      <c r="C144" s="596" t="str">
        <f t="shared" si="17"/>
        <v>(水)</v>
      </c>
      <c r="D144" s="742" t="s">
        <v>318</v>
      </c>
      <c r="E144" s="673" t="s">
        <v>24</v>
      </c>
      <c r="F144" s="674">
        <v>32.9</v>
      </c>
      <c r="G144" s="13">
        <v>28.9</v>
      </c>
      <c r="H144" s="310">
        <v>29.3</v>
      </c>
      <c r="I144" s="14">
        <v>22.1</v>
      </c>
      <c r="J144" s="308">
        <v>2.2999999999999998</v>
      </c>
      <c r="K144" s="13">
        <v>7.1</v>
      </c>
      <c r="L144" s="308">
        <v>7.05</v>
      </c>
      <c r="M144" s="14">
        <v>16.5</v>
      </c>
      <c r="N144" s="310">
        <v>15.7</v>
      </c>
      <c r="O144" s="309">
        <v>31.2</v>
      </c>
      <c r="P144" s="309">
        <v>52.1</v>
      </c>
      <c r="Q144" s="760">
        <v>9.6999999999999993</v>
      </c>
      <c r="R144" s="677">
        <v>112</v>
      </c>
      <c r="S144" s="744">
        <v>0.08</v>
      </c>
      <c r="T144" s="676">
        <v>1504</v>
      </c>
      <c r="U144" s="715">
        <v>185</v>
      </c>
      <c r="V144" s="118"/>
      <c r="W144" s="6" t="s">
        <v>19</v>
      </c>
      <c r="X144" s="7" t="s">
        <v>20</v>
      </c>
      <c r="Y144" s="8" t="s">
        <v>21</v>
      </c>
      <c r="Z144" s="7" t="s">
        <v>22</v>
      </c>
    </row>
    <row r="145" spans="1:26" x14ac:dyDescent="0.15">
      <c r="A145" s="1173"/>
      <c r="B145" s="458">
        <v>44777</v>
      </c>
      <c r="C145" s="596" t="str">
        <f t="shared" si="17"/>
        <v>(木)</v>
      </c>
      <c r="D145" s="742" t="s">
        <v>317</v>
      </c>
      <c r="E145" s="673">
        <v>34.5</v>
      </c>
      <c r="F145" s="674">
        <v>24.7</v>
      </c>
      <c r="G145" s="13">
        <v>28.2</v>
      </c>
      <c r="H145" s="310">
        <v>29</v>
      </c>
      <c r="I145" s="14">
        <v>16.600000000000001</v>
      </c>
      <c r="J145" s="308">
        <v>1.9</v>
      </c>
      <c r="K145" s="13">
        <v>7.14</v>
      </c>
      <c r="L145" s="308">
        <v>7.07</v>
      </c>
      <c r="M145" s="14">
        <v>16.600000000000001</v>
      </c>
      <c r="N145" s="310">
        <v>16.399999999999999</v>
      </c>
      <c r="O145" s="309">
        <v>33.1</v>
      </c>
      <c r="P145" s="309">
        <v>56.1</v>
      </c>
      <c r="Q145" s="760">
        <v>10</v>
      </c>
      <c r="R145" s="677">
        <v>116</v>
      </c>
      <c r="S145" s="744">
        <v>7.0000000000000007E-2</v>
      </c>
      <c r="T145" s="676">
        <v>1106</v>
      </c>
      <c r="U145" s="715">
        <v>136</v>
      </c>
      <c r="V145" s="118"/>
      <c r="W145" s="3" t="s">
        <v>203</v>
      </c>
      <c r="X145" s="9" t="s">
        <v>11</v>
      </c>
      <c r="Y145" s="12">
        <v>28.1</v>
      </c>
      <c r="Z145" s="307">
        <v>28.1</v>
      </c>
    </row>
    <row r="146" spans="1:26" x14ac:dyDescent="0.15">
      <c r="A146" s="1173"/>
      <c r="B146" s="458">
        <v>44778</v>
      </c>
      <c r="C146" s="596" t="str">
        <f t="shared" si="17"/>
        <v>(金)</v>
      </c>
      <c r="D146" s="742" t="s">
        <v>317</v>
      </c>
      <c r="E146" s="673" t="s">
        <v>24</v>
      </c>
      <c r="F146" s="674">
        <v>23.8</v>
      </c>
      <c r="G146" s="13">
        <v>26.6</v>
      </c>
      <c r="H146" s="310">
        <v>27.4</v>
      </c>
      <c r="I146" s="14">
        <v>14.9</v>
      </c>
      <c r="J146" s="308">
        <v>1.6</v>
      </c>
      <c r="K146" s="13">
        <v>7.18</v>
      </c>
      <c r="L146" s="308">
        <v>7.16</v>
      </c>
      <c r="M146" s="14">
        <v>18.8</v>
      </c>
      <c r="N146" s="310">
        <v>18.399999999999999</v>
      </c>
      <c r="O146" s="309">
        <v>36.4</v>
      </c>
      <c r="P146" s="309">
        <v>61.3</v>
      </c>
      <c r="Q146" s="760">
        <v>12.2</v>
      </c>
      <c r="R146" s="677">
        <v>138</v>
      </c>
      <c r="S146" s="744">
        <v>0.06</v>
      </c>
      <c r="T146" s="676">
        <v>717</v>
      </c>
      <c r="U146" s="715">
        <v>111</v>
      </c>
      <c r="V146" s="118"/>
      <c r="W146" s="4" t="s">
        <v>204</v>
      </c>
      <c r="X146" s="10" t="s">
        <v>205</v>
      </c>
      <c r="Y146" s="13">
        <v>8.1999999999999993</v>
      </c>
      <c r="Z146" s="308">
        <v>2.2999999999999998</v>
      </c>
    </row>
    <row r="147" spans="1:26" x14ac:dyDescent="0.15">
      <c r="A147" s="1173"/>
      <c r="B147" s="458">
        <v>44779</v>
      </c>
      <c r="C147" s="596" t="str">
        <f t="shared" si="17"/>
        <v>(土)</v>
      </c>
      <c r="D147" s="742" t="s">
        <v>317</v>
      </c>
      <c r="E147" s="673" t="s">
        <v>24</v>
      </c>
      <c r="F147" s="674">
        <v>23.6</v>
      </c>
      <c r="G147" s="13">
        <v>25.2</v>
      </c>
      <c r="H147" s="310">
        <v>26.3</v>
      </c>
      <c r="I147" s="14">
        <v>13.1</v>
      </c>
      <c r="J147" s="308">
        <v>2.2000000000000002</v>
      </c>
      <c r="K147" s="13">
        <v>7.23</v>
      </c>
      <c r="L147" s="308">
        <v>7.3</v>
      </c>
      <c r="M147" s="14">
        <v>19.8</v>
      </c>
      <c r="N147" s="310">
        <v>19.3</v>
      </c>
      <c r="O147" s="309"/>
      <c r="P147" s="309"/>
      <c r="Q147" s="760"/>
      <c r="R147" s="677"/>
      <c r="S147" s="744"/>
      <c r="T147" s="676">
        <v>646</v>
      </c>
      <c r="U147" s="715">
        <v>169</v>
      </c>
      <c r="V147" s="118"/>
      <c r="W147" s="4" t="s">
        <v>12</v>
      </c>
      <c r="X147" s="10"/>
      <c r="Y147" s="13">
        <v>7.33</v>
      </c>
      <c r="Z147" s="308">
        <v>7.38</v>
      </c>
    </row>
    <row r="148" spans="1:26" x14ac:dyDescent="0.15">
      <c r="A148" s="1173"/>
      <c r="B148" s="458">
        <v>44780</v>
      </c>
      <c r="C148" s="596" t="str">
        <f t="shared" si="17"/>
        <v>(日)</v>
      </c>
      <c r="D148" s="742" t="s">
        <v>317</v>
      </c>
      <c r="E148" s="673" t="s">
        <v>24</v>
      </c>
      <c r="F148" s="674">
        <v>26.6</v>
      </c>
      <c r="G148" s="13">
        <v>25</v>
      </c>
      <c r="H148" s="310">
        <v>25.3</v>
      </c>
      <c r="I148" s="14">
        <v>20.9</v>
      </c>
      <c r="J148" s="308">
        <v>2.5</v>
      </c>
      <c r="K148" s="13">
        <v>7.21</v>
      </c>
      <c r="L148" s="308">
        <v>7.27</v>
      </c>
      <c r="M148" s="14">
        <v>16.899999999999999</v>
      </c>
      <c r="N148" s="310">
        <v>17.899999999999999</v>
      </c>
      <c r="O148" s="309"/>
      <c r="P148" s="309"/>
      <c r="Q148" s="760"/>
      <c r="R148" s="677"/>
      <c r="S148" s="744"/>
      <c r="T148" s="676">
        <v>611</v>
      </c>
      <c r="U148" s="715">
        <v>124</v>
      </c>
      <c r="V148" s="118"/>
      <c r="W148" s="4" t="s">
        <v>206</v>
      </c>
      <c r="X148" s="10" t="s">
        <v>13</v>
      </c>
      <c r="Y148" s="418">
        <v>19.899999999999999</v>
      </c>
      <c r="Z148" s="308">
        <v>20.399999999999999</v>
      </c>
    </row>
    <row r="149" spans="1:26" x14ac:dyDescent="0.15">
      <c r="A149" s="1173"/>
      <c r="B149" s="458">
        <v>44781</v>
      </c>
      <c r="C149" s="596" t="str">
        <f t="shared" si="17"/>
        <v>(月)</v>
      </c>
      <c r="D149" s="742" t="s">
        <v>318</v>
      </c>
      <c r="E149" s="673" t="s">
        <v>24</v>
      </c>
      <c r="F149" s="674">
        <v>30.8</v>
      </c>
      <c r="G149" s="13">
        <v>26.4</v>
      </c>
      <c r="H149" s="310">
        <v>25.6</v>
      </c>
      <c r="I149" s="14">
        <v>13.3</v>
      </c>
      <c r="J149" s="308">
        <v>1.9</v>
      </c>
      <c r="K149" s="13">
        <v>7.19</v>
      </c>
      <c r="L149" s="308">
        <v>7.24</v>
      </c>
      <c r="M149" s="14">
        <v>18.399999999999999</v>
      </c>
      <c r="N149" s="310">
        <v>18</v>
      </c>
      <c r="O149" s="309">
        <v>36.299999999999997</v>
      </c>
      <c r="P149" s="309">
        <v>63.1</v>
      </c>
      <c r="Q149" s="760">
        <v>11.1</v>
      </c>
      <c r="R149" s="677">
        <v>135</v>
      </c>
      <c r="S149" s="744">
        <v>7.0000000000000007E-2</v>
      </c>
      <c r="T149" s="676">
        <v>752</v>
      </c>
      <c r="U149" s="715">
        <v>91</v>
      </c>
      <c r="V149" s="118"/>
      <c r="W149" s="4" t="s">
        <v>207</v>
      </c>
      <c r="X149" s="330" t="s">
        <v>371</v>
      </c>
      <c r="Y149" s="383">
        <v>43.8</v>
      </c>
      <c r="Z149" s="333">
        <v>42.6</v>
      </c>
    </row>
    <row r="150" spans="1:26" x14ac:dyDescent="0.15">
      <c r="A150" s="1173"/>
      <c r="B150" s="458">
        <v>44782</v>
      </c>
      <c r="C150" s="596" t="str">
        <f t="shared" si="17"/>
        <v>(火)</v>
      </c>
      <c r="D150" s="742" t="s">
        <v>318</v>
      </c>
      <c r="E150" s="673" t="s">
        <v>24</v>
      </c>
      <c r="F150" s="674">
        <v>31.8</v>
      </c>
      <c r="G150" s="13">
        <v>27.7</v>
      </c>
      <c r="H150" s="310">
        <v>27.1</v>
      </c>
      <c r="I150" s="14">
        <v>4.5</v>
      </c>
      <c r="J150" s="308">
        <v>2.2999999999999998</v>
      </c>
      <c r="K150" s="13">
        <v>7.26</v>
      </c>
      <c r="L150" s="308">
        <v>7.31</v>
      </c>
      <c r="M150" s="14">
        <v>19.2</v>
      </c>
      <c r="N150" s="310">
        <v>18.899999999999999</v>
      </c>
      <c r="O150" s="309">
        <v>37.299999999999997</v>
      </c>
      <c r="P150" s="309">
        <v>64.099999999999994</v>
      </c>
      <c r="Q150" s="760">
        <v>12.2</v>
      </c>
      <c r="R150" s="677">
        <v>144</v>
      </c>
      <c r="S150" s="744">
        <v>0.06</v>
      </c>
      <c r="T150" s="676">
        <v>540</v>
      </c>
      <c r="U150" s="715">
        <v>74</v>
      </c>
      <c r="V150" s="118"/>
      <c r="W150" s="4" t="s">
        <v>208</v>
      </c>
      <c r="X150" s="330" t="s">
        <v>371</v>
      </c>
      <c r="Y150" s="383">
        <v>67.099999999999994</v>
      </c>
      <c r="Z150" s="333">
        <v>67.099999999999994</v>
      </c>
    </row>
    <row r="151" spans="1:26" x14ac:dyDescent="0.15">
      <c r="A151" s="1173"/>
      <c r="B151" s="458">
        <v>44783</v>
      </c>
      <c r="C151" s="596" t="str">
        <f t="shared" si="17"/>
        <v>(水)</v>
      </c>
      <c r="D151" s="742" t="s">
        <v>318</v>
      </c>
      <c r="E151" s="673" t="s">
        <v>24</v>
      </c>
      <c r="F151" s="674">
        <v>31.9</v>
      </c>
      <c r="G151" s="13">
        <v>28.7</v>
      </c>
      <c r="H151" s="310">
        <v>28.3</v>
      </c>
      <c r="I151" s="14">
        <v>4.9000000000000004</v>
      </c>
      <c r="J151" s="308">
        <v>2.2999999999999998</v>
      </c>
      <c r="K151" s="13">
        <v>7.35</v>
      </c>
      <c r="L151" s="308">
        <v>7.41</v>
      </c>
      <c r="M151" s="14">
        <v>18.899999999999999</v>
      </c>
      <c r="N151" s="310">
        <v>19.3</v>
      </c>
      <c r="O151" s="309">
        <v>38.5</v>
      </c>
      <c r="P151" s="309">
        <v>65.099999999999994</v>
      </c>
      <c r="Q151" s="760">
        <v>12.2</v>
      </c>
      <c r="R151" s="677">
        <v>146</v>
      </c>
      <c r="S151" s="744">
        <v>0.09</v>
      </c>
      <c r="T151" s="676">
        <v>876</v>
      </c>
      <c r="U151" s="715">
        <v>64</v>
      </c>
      <c r="V151" s="118"/>
      <c r="W151" s="4" t="s">
        <v>209</v>
      </c>
      <c r="X151" s="330" t="s">
        <v>371</v>
      </c>
      <c r="Y151" s="383">
        <v>47.5</v>
      </c>
      <c r="Z151" s="333">
        <v>48.1</v>
      </c>
    </row>
    <row r="152" spans="1:26" x14ac:dyDescent="0.15">
      <c r="A152" s="1173"/>
      <c r="B152" s="458">
        <v>44784</v>
      </c>
      <c r="C152" s="596" t="str">
        <f t="shared" si="17"/>
        <v>(木)</v>
      </c>
      <c r="D152" s="742" t="s">
        <v>318</v>
      </c>
      <c r="E152" s="673" t="s">
        <v>24</v>
      </c>
      <c r="F152" s="674">
        <v>31.6</v>
      </c>
      <c r="G152" s="13">
        <v>28.8</v>
      </c>
      <c r="H152" s="310">
        <v>28.7</v>
      </c>
      <c r="I152" s="14">
        <v>3</v>
      </c>
      <c r="J152" s="308">
        <v>1.7</v>
      </c>
      <c r="K152" s="13">
        <v>7.3</v>
      </c>
      <c r="L152" s="308">
        <v>7.51</v>
      </c>
      <c r="M152" s="14">
        <v>19.5</v>
      </c>
      <c r="N152" s="310">
        <v>19.7</v>
      </c>
      <c r="O152" s="309"/>
      <c r="P152" s="309"/>
      <c r="Q152" s="760"/>
      <c r="R152" s="677"/>
      <c r="S152" s="744"/>
      <c r="T152" s="676">
        <v>894</v>
      </c>
      <c r="U152" s="715">
        <v>53</v>
      </c>
      <c r="V152" s="118"/>
      <c r="W152" s="4" t="s">
        <v>210</v>
      </c>
      <c r="X152" s="330" t="s">
        <v>371</v>
      </c>
      <c r="Y152" s="383">
        <v>19.600000000000001</v>
      </c>
      <c r="Z152" s="333">
        <v>19</v>
      </c>
    </row>
    <row r="153" spans="1:26" x14ac:dyDescent="0.15">
      <c r="A153" s="1173"/>
      <c r="B153" s="458">
        <v>44785</v>
      </c>
      <c r="C153" s="596" t="str">
        <f t="shared" si="17"/>
        <v>(金)</v>
      </c>
      <c r="D153" s="742" t="s">
        <v>318</v>
      </c>
      <c r="E153" s="673">
        <v>0</v>
      </c>
      <c r="F153" s="674">
        <v>30</v>
      </c>
      <c r="G153" s="13">
        <v>29.3</v>
      </c>
      <c r="H153" s="310">
        <v>29.1</v>
      </c>
      <c r="I153" s="14">
        <v>7.9</v>
      </c>
      <c r="J153" s="308">
        <v>1.5</v>
      </c>
      <c r="K153" s="13">
        <v>7.46</v>
      </c>
      <c r="L153" s="308">
        <v>7.56</v>
      </c>
      <c r="M153" s="14">
        <v>20.2</v>
      </c>
      <c r="N153" s="310">
        <v>20.3</v>
      </c>
      <c r="O153" s="309">
        <v>40.4</v>
      </c>
      <c r="P153" s="309">
        <v>67.3</v>
      </c>
      <c r="Q153" s="760">
        <v>14</v>
      </c>
      <c r="R153" s="677">
        <v>146</v>
      </c>
      <c r="S153" s="744">
        <v>0.04</v>
      </c>
      <c r="T153" s="676">
        <v>920</v>
      </c>
      <c r="U153" s="715">
        <v>60</v>
      </c>
      <c r="V153" s="118"/>
      <c r="W153" s="4" t="s">
        <v>211</v>
      </c>
      <c r="X153" s="330" t="s">
        <v>371</v>
      </c>
      <c r="Y153" s="218">
        <v>13.4</v>
      </c>
      <c r="Z153" s="334">
        <v>15</v>
      </c>
    </row>
    <row r="154" spans="1:26" x14ac:dyDescent="0.15">
      <c r="A154" s="1173"/>
      <c r="B154" s="458">
        <v>44786</v>
      </c>
      <c r="C154" s="596" t="str">
        <f t="shared" si="17"/>
        <v>(土)</v>
      </c>
      <c r="D154" s="742" t="s">
        <v>318</v>
      </c>
      <c r="E154" s="673">
        <v>28.5</v>
      </c>
      <c r="F154" s="674">
        <v>30.2</v>
      </c>
      <c r="G154" s="13">
        <v>29.2</v>
      </c>
      <c r="H154" s="310">
        <v>29.2</v>
      </c>
      <c r="I154" s="14">
        <v>11.4</v>
      </c>
      <c r="J154" s="308">
        <v>1.4</v>
      </c>
      <c r="K154" s="13">
        <v>7.61</v>
      </c>
      <c r="L154" s="308">
        <v>7.57</v>
      </c>
      <c r="M154" s="14">
        <v>21.4</v>
      </c>
      <c r="N154" s="310">
        <v>20.7</v>
      </c>
      <c r="O154" s="309"/>
      <c r="P154" s="309"/>
      <c r="Q154" s="760"/>
      <c r="R154" s="677"/>
      <c r="S154" s="744"/>
      <c r="T154" s="676">
        <v>540</v>
      </c>
      <c r="U154" s="715">
        <v>84</v>
      </c>
      <c r="V154" s="118"/>
      <c r="W154" s="4" t="s">
        <v>212</v>
      </c>
      <c r="X154" s="330" t="s">
        <v>371</v>
      </c>
      <c r="Y154" s="220">
        <v>152</v>
      </c>
      <c r="Z154" s="419">
        <v>148</v>
      </c>
    </row>
    <row r="155" spans="1:26" x14ac:dyDescent="0.15">
      <c r="A155" s="1173"/>
      <c r="B155" s="458">
        <v>44787</v>
      </c>
      <c r="C155" s="596" t="str">
        <f t="shared" si="17"/>
        <v>(日)</v>
      </c>
      <c r="D155" s="742" t="s">
        <v>317</v>
      </c>
      <c r="E155" s="673" t="s">
        <v>24</v>
      </c>
      <c r="F155" s="674">
        <v>28</v>
      </c>
      <c r="G155" s="13">
        <v>27.8</v>
      </c>
      <c r="H155" s="310">
        <v>28.1</v>
      </c>
      <c r="I155" s="14">
        <v>4.4000000000000004</v>
      </c>
      <c r="J155" s="308">
        <v>1.5</v>
      </c>
      <c r="K155" s="13">
        <v>7.26</v>
      </c>
      <c r="L155" s="308">
        <v>7.42</v>
      </c>
      <c r="M155" s="14">
        <v>22.8</v>
      </c>
      <c r="N155" s="310">
        <v>22.5</v>
      </c>
      <c r="O155" s="309"/>
      <c r="P155" s="309"/>
      <c r="Q155" s="760"/>
      <c r="R155" s="677"/>
      <c r="S155" s="744"/>
      <c r="T155" s="676">
        <v>540</v>
      </c>
      <c r="U155" s="715">
        <v>115</v>
      </c>
      <c r="V155" s="118"/>
      <c r="W155" s="4" t="s">
        <v>213</v>
      </c>
      <c r="X155" s="330" t="s">
        <v>371</v>
      </c>
      <c r="Y155" s="219">
        <v>0.25</v>
      </c>
      <c r="Z155" s="314">
        <v>0.08</v>
      </c>
    </row>
    <row r="156" spans="1:26" x14ac:dyDescent="0.15">
      <c r="A156" s="1173"/>
      <c r="B156" s="458">
        <v>44788</v>
      </c>
      <c r="C156" s="596" t="str">
        <f t="shared" si="17"/>
        <v>(月)</v>
      </c>
      <c r="D156" s="742" t="s">
        <v>318</v>
      </c>
      <c r="E156" s="673" t="s">
        <v>24</v>
      </c>
      <c r="F156" s="674">
        <v>28.3</v>
      </c>
      <c r="G156" s="13">
        <v>27.9</v>
      </c>
      <c r="H156" s="310">
        <v>28.1</v>
      </c>
      <c r="I156" s="14">
        <v>18</v>
      </c>
      <c r="J156" s="308">
        <v>1.6</v>
      </c>
      <c r="K156" s="13">
        <v>7.18</v>
      </c>
      <c r="L156" s="308">
        <v>7.38</v>
      </c>
      <c r="M156" s="14">
        <v>21.4</v>
      </c>
      <c r="N156" s="310">
        <v>22.8</v>
      </c>
      <c r="O156" s="309">
        <v>43.7</v>
      </c>
      <c r="P156" s="309">
        <v>68.099999999999994</v>
      </c>
      <c r="Q156" s="760">
        <v>19.7</v>
      </c>
      <c r="R156" s="677">
        <v>154</v>
      </c>
      <c r="S156" s="744">
        <v>0.05</v>
      </c>
      <c r="T156" s="676">
        <v>487</v>
      </c>
      <c r="U156" s="715">
        <v>66</v>
      </c>
      <c r="V156" s="118"/>
      <c r="W156" s="4" t="s">
        <v>14</v>
      </c>
      <c r="X156" s="330" t="s">
        <v>371</v>
      </c>
      <c r="Y156" s="217">
        <v>3.6</v>
      </c>
      <c r="Z156" s="313">
        <v>2.9</v>
      </c>
    </row>
    <row r="157" spans="1:26" x14ac:dyDescent="0.15">
      <c r="A157" s="1173"/>
      <c r="B157" s="458">
        <v>44789</v>
      </c>
      <c r="C157" s="596" t="str">
        <f t="shared" si="17"/>
        <v>(火)</v>
      </c>
      <c r="D157" s="742" t="s">
        <v>317</v>
      </c>
      <c r="E157" s="673">
        <v>0</v>
      </c>
      <c r="F157" s="674">
        <v>30.7</v>
      </c>
      <c r="G157" s="13">
        <v>28.4</v>
      </c>
      <c r="H157" s="310">
        <v>28.3</v>
      </c>
      <c r="I157" s="14">
        <v>10.8</v>
      </c>
      <c r="J157" s="308">
        <v>1.4</v>
      </c>
      <c r="K157" s="13">
        <v>7.31</v>
      </c>
      <c r="L157" s="308">
        <v>7.39</v>
      </c>
      <c r="M157" s="14">
        <v>21.4</v>
      </c>
      <c r="N157" s="310">
        <v>21.7</v>
      </c>
      <c r="O157" s="309">
        <v>41.9</v>
      </c>
      <c r="P157" s="309">
        <v>67.7</v>
      </c>
      <c r="Q157" s="760">
        <v>19.7</v>
      </c>
      <c r="R157" s="677">
        <v>156</v>
      </c>
      <c r="S157" s="744">
        <v>0.04</v>
      </c>
      <c r="T157" s="676">
        <v>460</v>
      </c>
      <c r="U157" s="715">
        <v>45</v>
      </c>
      <c r="V157" s="118"/>
      <c r="W157" s="4" t="s">
        <v>15</v>
      </c>
      <c r="X157" s="330" t="s">
        <v>371</v>
      </c>
      <c r="Y157" s="217">
        <v>1</v>
      </c>
      <c r="Z157" s="313">
        <v>0.9</v>
      </c>
    </row>
    <row r="158" spans="1:26" x14ac:dyDescent="0.15">
      <c r="A158" s="1173"/>
      <c r="B158" s="458">
        <v>44790</v>
      </c>
      <c r="C158" s="596" t="str">
        <f t="shared" si="17"/>
        <v>(水)</v>
      </c>
      <c r="D158" s="742" t="s">
        <v>317</v>
      </c>
      <c r="E158" s="673">
        <v>0</v>
      </c>
      <c r="F158" s="674">
        <v>29.2</v>
      </c>
      <c r="G158" s="13">
        <v>28.5</v>
      </c>
      <c r="H158" s="310">
        <v>28.7</v>
      </c>
      <c r="I158" s="14">
        <v>9.1999999999999993</v>
      </c>
      <c r="J158" s="308">
        <v>1.7</v>
      </c>
      <c r="K158" s="13">
        <v>7.33</v>
      </c>
      <c r="L158" s="308">
        <v>7.47</v>
      </c>
      <c r="M158" s="14">
        <v>21.5</v>
      </c>
      <c r="N158" s="310">
        <v>21.4</v>
      </c>
      <c r="O158" s="309">
        <v>42.8</v>
      </c>
      <c r="P158" s="309">
        <v>67.3</v>
      </c>
      <c r="Q158" s="760">
        <v>18.7</v>
      </c>
      <c r="R158" s="677">
        <v>148</v>
      </c>
      <c r="S158" s="744">
        <v>0.05</v>
      </c>
      <c r="T158" s="676">
        <v>407</v>
      </c>
      <c r="U158" s="715">
        <v>53</v>
      </c>
      <c r="V158" s="118"/>
      <c r="W158" s="4" t="s">
        <v>214</v>
      </c>
      <c r="X158" s="330" t="s">
        <v>371</v>
      </c>
      <c r="Y158" s="217">
        <v>5.4</v>
      </c>
      <c r="Z158" s="313">
        <v>6.5</v>
      </c>
    </row>
    <row r="159" spans="1:26" x14ac:dyDescent="0.15">
      <c r="A159" s="1173"/>
      <c r="B159" s="458">
        <v>44791</v>
      </c>
      <c r="C159" s="596" t="str">
        <f t="shared" si="17"/>
        <v>(木)</v>
      </c>
      <c r="D159" s="742" t="s">
        <v>319</v>
      </c>
      <c r="E159" s="673">
        <v>18.5</v>
      </c>
      <c r="F159" s="674">
        <v>27.4</v>
      </c>
      <c r="G159" s="13">
        <v>28.1</v>
      </c>
      <c r="H159" s="310">
        <v>28.1</v>
      </c>
      <c r="I159" s="14">
        <v>8.1999999999999993</v>
      </c>
      <c r="J159" s="308">
        <v>2.2999999999999998</v>
      </c>
      <c r="K159" s="13">
        <v>7.33</v>
      </c>
      <c r="L159" s="308">
        <v>7.38</v>
      </c>
      <c r="M159" s="14">
        <v>19.899999999999999</v>
      </c>
      <c r="N159" s="310">
        <v>20.399999999999999</v>
      </c>
      <c r="O159" s="309">
        <v>42.6</v>
      </c>
      <c r="P159" s="309">
        <v>67.099999999999994</v>
      </c>
      <c r="Q159" s="760">
        <v>15</v>
      </c>
      <c r="R159" s="677">
        <v>148</v>
      </c>
      <c r="S159" s="744">
        <v>0.08</v>
      </c>
      <c r="T159" s="676">
        <v>460</v>
      </c>
      <c r="U159" s="715">
        <v>55</v>
      </c>
      <c r="V159" s="118"/>
      <c r="W159" s="4" t="s">
        <v>215</v>
      </c>
      <c r="X159" s="330" t="s">
        <v>371</v>
      </c>
      <c r="Y159" s="219">
        <v>2.5999999999999999E-2</v>
      </c>
      <c r="Z159" s="314">
        <v>2.1999999999999999E-2</v>
      </c>
    </row>
    <row r="160" spans="1:26" x14ac:dyDescent="0.15">
      <c r="A160" s="1173"/>
      <c r="B160" s="458">
        <v>44792</v>
      </c>
      <c r="C160" s="596" t="str">
        <f t="shared" si="17"/>
        <v>(金)</v>
      </c>
      <c r="D160" s="742" t="s">
        <v>318</v>
      </c>
      <c r="E160" s="673" t="s">
        <v>24</v>
      </c>
      <c r="F160" s="674">
        <v>28.9</v>
      </c>
      <c r="G160" s="13">
        <v>28.3</v>
      </c>
      <c r="H160" s="310">
        <v>28.2</v>
      </c>
      <c r="I160" s="14">
        <v>7.8</v>
      </c>
      <c r="J160" s="308">
        <v>1.7</v>
      </c>
      <c r="K160" s="13">
        <v>7.43</v>
      </c>
      <c r="L160" s="308">
        <v>7.41</v>
      </c>
      <c r="M160" s="14">
        <v>20.6</v>
      </c>
      <c r="N160" s="310">
        <v>20.3</v>
      </c>
      <c r="O160" s="309">
        <v>43.2</v>
      </c>
      <c r="P160" s="309">
        <v>67.900000000000006</v>
      </c>
      <c r="Q160" s="760">
        <v>14.7</v>
      </c>
      <c r="R160" s="677">
        <v>144</v>
      </c>
      <c r="S160" s="744">
        <v>7.0000000000000007E-2</v>
      </c>
      <c r="T160" s="676">
        <v>540</v>
      </c>
      <c r="U160" s="715">
        <v>90</v>
      </c>
      <c r="V160" s="118"/>
      <c r="W160" s="4" t="s">
        <v>16</v>
      </c>
      <c r="X160" s="330" t="s">
        <v>371</v>
      </c>
      <c r="Y160" s="219">
        <v>7.0000000000000007E-2</v>
      </c>
      <c r="Z160" s="314">
        <v>0.06</v>
      </c>
    </row>
    <row r="161" spans="1:26" x14ac:dyDescent="0.15">
      <c r="A161" s="1173"/>
      <c r="B161" s="458">
        <v>44793</v>
      </c>
      <c r="C161" s="596" t="str">
        <f t="shared" si="17"/>
        <v>(土)</v>
      </c>
      <c r="D161" s="742" t="s">
        <v>318</v>
      </c>
      <c r="E161" s="673">
        <v>1</v>
      </c>
      <c r="F161" s="674">
        <v>28.1</v>
      </c>
      <c r="G161" s="13">
        <v>28.1</v>
      </c>
      <c r="H161" s="310">
        <v>28.2</v>
      </c>
      <c r="I161" s="14">
        <v>12.1</v>
      </c>
      <c r="J161" s="308">
        <v>2.4</v>
      </c>
      <c r="K161" s="13">
        <v>7.42</v>
      </c>
      <c r="L161" s="308">
        <v>7.49</v>
      </c>
      <c r="M161" s="14">
        <v>21.1</v>
      </c>
      <c r="N161" s="310">
        <v>21.4</v>
      </c>
      <c r="O161" s="309"/>
      <c r="P161" s="309"/>
      <c r="Q161" s="760"/>
      <c r="R161" s="677"/>
      <c r="S161" s="744"/>
      <c r="T161" s="676">
        <v>699</v>
      </c>
      <c r="U161" s="715">
        <v>68</v>
      </c>
      <c r="V161" s="118"/>
      <c r="W161" s="4" t="s">
        <v>216</v>
      </c>
      <c r="X161" s="330" t="s">
        <v>371</v>
      </c>
      <c r="Y161" s="219">
        <v>1.37</v>
      </c>
      <c r="Z161" s="314">
        <v>1.38</v>
      </c>
    </row>
    <row r="162" spans="1:26" x14ac:dyDescent="0.15">
      <c r="A162" s="1173"/>
      <c r="B162" s="458">
        <v>44794</v>
      </c>
      <c r="C162" s="596" t="str">
        <f t="shared" si="17"/>
        <v>(日)</v>
      </c>
      <c r="D162" s="742" t="s">
        <v>319</v>
      </c>
      <c r="E162" s="673">
        <v>0</v>
      </c>
      <c r="F162" s="674">
        <v>25.7</v>
      </c>
      <c r="G162" s="13">
        <v>27.3</v>
      </c>
      <c r="H162" s="310">
        <v>27.4</v>
      </c>
      <c r="I162" s="14">
        <v>8.8000000000000007</v>
      </c>
      <c r="J162" s="308">
        <v>2.2000000000000002</v>
      </c>
      <c r="K162" s="13">
        <v>7.35</v>
      </c>
      <c r="L162" s="308">
        <v>7.47</v>
      </c>
      <c r="M162" s="14">
        <v>20.100000000000001</v>
      </c>
      <c r="N162" s="310">
        <v>20.7</v>
      </c>
      <c r="O162" s="309"/>
      <c r="P162" s="309"/>
      <c r="Q162" s="760"/>
      <c r="R162" s="677"/>
      <c r="S162" s="744"/>
      <c r="T162" s="676">
        <v>522</v>
      </c>
      <c r="U162" s="715">
        <v>54</v>
      </c>
      <c r="V162" s="118"/>
      <c r="W162" s="4" t="s">
        <v>217</v>
      </c>
      <c r="X162" s="330" t="s">
        <v>371</v>
      </c>
      <c r="Y162" s="219">
        <v>9.9000000000000005E-2</v>
      </c>
      <c r="Z162" s="314">
        <v>6.5000000000000002E-2</v>
      </c>
    </row>
    <row r="163" spans="1:26" x14ac:dyDescent="0.15">
      <c r="A163" s="1173"/>
      <c r="B163" s="458">
        <v>44795</v>
      </c>
      <c r="C163" s="596" t="str">
        <f t="shared" si="17"/>
        <v>(月)</v>
      </c>
      <c r="D163" s="742" t="s">
        <v>317</v>
      </c>
      <c r="E163" s="673" t="s">
        <v>24</v>
      </c>
      <c r="F163" s="674">
        <v>25.7</v>
      </c>
      <c r="G163" s="13">
        <v>26.4</v>
      </c>
      <c r="H163" s="310">
        <v>26.8</v>
      </c>
      <c r="I163" s="14">
        <v>10</v>
      </c>
      <c r="J163" s="308">
        <v>2.2000000000000002</v>
      </c>
      <c r="K163" s="13">
        <v>7.28</v>
      </c>
      <c r="L163" s="308">
        <v>7.37</v>
      </c>
      <c r="M163" s="14">
        <v>19</v>
      </c>
      <c r="N163" s="310">
        <v>19.5</v>
      </c>
      <c r="O163" s="309">
        <v>39.5</v>
      </c>
      <c r="P163" s="309">
        <v>65.3</v>
      </c>
      <c r="Q163" s="760">
        <v>14.2</v>
      </c>
      <c r="R163" s="677">
        <v>142</v>
      </c>
      <c r="S163" s="744">
        <v>0.08</v>
      </c>
      <c r="T163" s="676">
        <v>522</v>
      </c>
      <c r="U163" s="715">
        <v>71</v>
      </c>
      <c r="V163" s="118"/>
      <c r="W163" s="4" t="s">
        <v>218</v>
      </c>
      <c r="X163" s="330" t="s">
        <v>371</v>
      </c>
      <c r="Y163" s="217">
        <v>27.4</v>
      </c>
      <c r="Z163" s="313">
        <v>28</v>
      </c>
    </row>
    <row r="164" spans="1:26" x14ac:dyDescent="0.15">
      <c r="A164" s="1173"/>
      <c r="B164" s="458">
        <v>44796</v>
      </c>
      <c r="C164" s="596" t="str">
        <f t="shared" si="17"/>
        <v>(火)</v>
      </c>
      <c r="D164" s="742" t="s">
        <v>317</v>
      </c>
      <c r="E164" s="673" t="s">
        <v>24</v>
      </c>
      <c r="F164" s="674">
        <v>29.1</v>
      </c>
      <c r="G164" s="13">
        <v>27.2</v>
      </c>
      <c r="H164" s="310">
        <v>26.9</v>
      </c>
      <c r="I164" s="14">
        <v>8.8000000000000007</v>
      </c>
      <c r="J164" s="308">
        <v>1.7</v>
      </c>
      <c r="K164" s="13">
        <v>7.27</v>
      </c>
      <c r="L164" s="308">
        <v>7.32</v>
      </c>
      <c r="M164" s="14">
        <v>19.3</v>
      </c>
      <c r="N164" s="310">
        <v>19.100000000000001</v>
      </c>
      <c r="O164" s="309">
        <v>39.799999999999997</v>
      </c>
      <c r="P164" s="309">
        <v>65.099999999999994</v>
      </c>
      <c r="Q164" s="760">
        <v>13.7</v>
      </c>
      <c r="R164" s="677">
        <v>136</v>
      </c>
      <c r="S164" s="744">
        <v>0.06</v>
      </c>
      <c r="T164" s="676">
        <v>522</v>
      </c>
      <c r="U164" s="715">
        <v>59</v>
      </c>
      <c r="V164" s="118"/>
      <c r="W164" s="4" t="s">
        <v>17</v>
      </c>
      <c r="X164" s="330" t="s">
        <v>371</v>
      </c>
      <c r="Y164" s="217">
        <v>20.5</v>
      </c>
      <c r="Z164" s="313">
        <v>19.7</v>
      </c>
    </row>
    <row r="165" spans="1:26" x14ac:dyDescent="0.15">
      <c r="A165" s="1173"/>
      <c r="B165" s="458">
        <v>44797</v>
      </c>
      <c r="C165" s="596" t="str">
        <f t="shared" si="17"/>
        <v>(水)</v>
      </c>
      <c r="D165" s="742" t="s">
        <v>318</v>
      </c>
      <c r="E165" s="673">
        <v>0</v>
      </c>
      <c r="F165" s="674">
        <v>31.1</v>
      </c>
      <c r="G165" s="13">
        <v>28</v>
      </c>
      <c r="H165" s="310">
        <v>28</v>
      </c>
      <c r="I165" s="14">
        <v>9.9</v>
      </c>
      <c r="J165" s="308">
        <v>1.8</v>
      </c>
      <c r="K165" s="13">
        <v>7.32</v>
      </c>
      <c r="L165" s="308">
        <v>7.4</v>
      </c>
      <c r="M165" s="14">
        <v>19.5</v>
      </c>
      <c r="N165" s="310">
        <v>19.399999999999999</v>
      </c>
      <c r="O165" s="309">
        <v>40.5</v>
      </c>
      <c r="P165" s="309">
        <v>64.3</v>
      </c>
      <c r="Q165" s="760">
        <v>14.5</v>
      </c>
      <c r="R165" s="677">
        <v>135</v>
      </c>
      <c r="S165" s="744">
        <v>0.05</v>
      </c>
      <c r="T165" s="676">
        <v>522</v>
      </c>
      <c r="U165" s="715">
        <v>49</v>
      </c>
      <c r="V165" s="118"/>
      <c r="W165" s="4" t="s">
        <v>219</v>
      </c>
      <c r="X165" s="330" t="s">
        <v>205</v>
      </c>
      <c r="Y165" s="383">
        <v>6.1</v>
      </c>
      <c r="Z165" s="396">
        <v>3.7</v>
      </c>
    </row>
    <row r="166" spans="1:26" x14ac:dyDescent="0.15">
      <c r="A166" s="1173"/>
      <c r="B166" s="458">
        <v>44798</v>
      </c>
      <c r="C166" s="596" t="str">
        <f t="shared" si="17"/>
        <v>(木)</v>
      </c>
      <c r="D166" s="742" t="s">
        <v>317</v>
      </c>
      <c r="E166" s="673">
        <v>0</v>
      </c>
      <c r="F166" s="674">
        <v>26</v>
      </c>
      <c r="G166" s="13">
        <v>27.7</v>
      </c>
      <c r="H166" s="310">
        <v>27.8</v>
      </c>
      <c r="I166" s="14">
        <v>5.8</v>
      </c>
      <c r="J166" s="308">
        <v>2.2999999999999998</v>
      </c>
      <c r="K166" s="13">
        <v>7.41</v>
      </c>
      <c r="L166" s="308">
        <v>7.46</v>
      </c>
      <c r="M166" s="14">
        <v>19.7</v>
      </c>
      <c r="N166" s="310">
        <v>19.8</v>
      </c>
      <c r="O166" s="309">
        <v>41.7</v>
      </c>
      <c r="P166" s="309">
        <v>65.099999999999994</v>
      </c>
      <c r="Q166" s="760">
        <v>14.2</v>
      </c>
      <c r="R166" s="677">
        <v>142</v>
      </c>
      <c r="S166" s="744">
        <v>0.08</v>
      </c>
      <c r="T166" s="676">
        <v>693</v>
      </c>
      <c r="U166" s="715">
        <v>50</v>
      </c>
      <c r="V166" s="118"/>
      <c r="W166" s="4" t="s">
        <v>220</v>
      </c>
      <c r="X166" s="330" t="s">
        <v>371</v>
      </c>
      <c r="Y166" s="383">
        <v>11.6</v>
      </c>
      <c r="Z166" s="396">
        <v>3.9</v>
      </c>
    </row>
    <row r="167" spans="1:26" x14ac:dyDescent="0.15">
      <c r="A167" s="1173"/>
      <c r="B167" s="458">
        <v>44799</v>
      </c>
      <c r="C167" s="596" t="str">
        <f t="shared" si="17"/>
        <v>(金)</v>
      </c>
      <c r="D167" s="742" t="s">
        <v>317</v>
      </c>
      <c r="E167" s="673">
        <v>0</v>
      </c>
      <c r="F167" s="674">
        <v>26.2</v>
      </c>
      <c r="G167" s="13">
        <v>27.6</v>
      </c>
      <c r="H167" s="310">
        <v>27.6</v>
      </c>
      <c r="I167" s="14">
        <v>7.7</v>
      </c>
      <c r="J167" s="308">
        <v>1.8</v>
      </c>
      <c r="K167" s="13">
        <v>7.26</v>
      </c>
      <c r="L167" s="308">
        <v>7.33</v>
      </c>
      <c r="M167" s="14">
        <v>20.100000000000001</v>
      </c>
      <c r="N167" s="310">
        <v>20.3</v>
      </c>
      <c r="O167" s="309">
        <v>40.799999999999997</v>
      </c>
      <c r="P167" s="309">
        <v>66.099999999999994</v>
      </c>
      <c r="Q167" s="760">
        <v>14.6</v>
      </c>
      <c r="R167" s="677">
        <v>141</v>
      </c>
      <c r="S167" s="744">
        <v>7.0000000000000007E-2</v>
      </c>
      <c r="T167" s="676">
        <v>547</v>
      </c>
      <c r="U167" s="715">
        <v>47</v>
      </c>
      <c r="V167" s="118"/>
      <c r="W167" s="397"/>
      <c r="X167" s="398"/>
      <c r="Y167" s="420"/>
      <c r="Z167" s="421"/>
    </row>
    <row r="168" spans="1:26" x14ac:dyDescent="0.15">
      <c r="A168" s="1173"/>
      <c r="B168" s="458">
        <v>44800</v>
      </c>
      <c r="C168" s="596" t="str">
        <f t="shared" si="17"/>
        <v>(土)</v>
      </c>
      <c r="D168" s="742" t="s">
        <v>318</v>
      </c>
      <c r="E168" s="673">
        <v>5.5</v>
      </c>
      <c r="F168" s="674">
        <v>29.4</v>
      </c>
      <c r="G168" s="13">
        <v>28.4</v>
      </c>
      <c r="H168" s="310">
        <v>28.2</v>
      </c>
      <c r="I168" s="14">
        <v>5</v>
      </c>
      <c r="J168" s="308">
        <v>1.9</v>
      </c>
      <c r="K168" s="13">
        <v>7.34</v>
      </c>
      <c r="L168" s="308">
        <v>7.37</v>
      </c>
      <c r="M168" s="14">
        <v>20.2</v>
      </c>
      <c r="N168" s="310">
        <v>20.100000000000001</v>
      </c>
      <c r="O168" s="309"/>
      <c r="P168" s="309"/>
      <c r="Q168" s="760"/>
      <c r="R168" s="677"/>
      <c r="S168" s="744"/>
      <c r="T168" s="676">
        <v>693</v>
      </c>
      <c r="U168" s="715">
        <v>51</v>
      </c>
      <c r="V168" s="118"/>
      <c r="W168" s="397"/>
      <c r="X168" s="398"/>
      <c r="Y168" s="399"/>
      <c r="Z168" s="398"/>
    </row>
    <row r="169" spans="1:26" x14ac:dyDescent="0.15">
      <c r="A169" s="1173"/>
      <c r="B169" s="458">
        <v>44801</v>
      </c>
      <c r="C169" s="596" t="str">
        <f t="shared" si="17"/>
        <v>(日)</v>
      </c>
      <c r="D169" s="742" t="s">
        <v>319</v>
      </c>
      <c r="E169" s="673">
        <v>1</v>
      </c>
      <c r="F169" s="674">
        <v>23.8</v>
      </c>
      <c r="G169" s="13">
        <v>27.9</v>
      </c>
      <c r="H169" s="310">
        <v>28.3</v>
      </c>
      <c r="I169" s="14">
        <v>3</v>
      </c>
      <c r="J169" s="308">
        <v>1.6</v>
      </c>
      <c r="K169" s="13">
        <v>7.25</v>
      </c>
      <c r="L169" s="308">
        <v>7.43</v>
      </c>
      <c r="M169" s="14">
        <v>30.4</v>
      </c>
      <c r="N169" s="310">
        <v>20.9</v>
      </c>
      <c r="O169" s="309"/>
      <c r="P169" s="309"/>
      <c r="Q169" s="760"/>
      <c r="R169" s="677"/>
      <c r="S169" s="744"/>
      <c r="T169" s="676">
        <v>710</v>
      </c>
      <c r="U169" s="715">
        <v>63</v>
      </c>
      <c r="V169" s="118"/>
      <c r="W169" s="400"/>
      <c r="X169" s="401"/>
      <c r="Y169" s="402"/>
      <c r="Z169" s="401"/>
    </row>
    <row r="170" spans="1:26" x14ac:dyDescent="0.15">
      <c r="A170" s="1173"/>
      <c r="B170" s="458">
        <v>44802</v>
      </c>
      <c r="C170" s="596" t="str">
        <f t="shared" si="17"/>
        <v>(月)</v>
      </c>
      <c r="D170" s="742" t="s">
        <v>318</v>
      </c>
      <c r="E170" s="673">
        <v>0</v>
      </c>
      <c r="F170" s="674">
        <v>24.4</v>
      </c>
      <c r="G170" s="13">
        <v>25.8</v>
      </c>
      <c r="H170" s="310">
        <v>26.8</v>
      </c>
      <c r="I170" s="14">
        <v>15.7</v>
      </c>
      <c r="J170" s="308">
        <v>1.4</v>
      </c>
      <c r="K170" s="13">
        <v>7.21</v>
      </c>
      <c r="L170" s="308">
        <v>7.34</v>
      </c>
      <c r="M170" s="14">
        <v>18.7</v>
      </c>
      <c r="N170" s="310">
        <v>22.5</v>
      </c>
      <c r="O170" s="309">
        <v>42.7</v>
      </c>
      <c r="P170" s="309">
        <v>70.099999999999994</v>
      </c>
      <c r="Q170" s="760">
        <v>20</v>
      </c>
      <c r="R170" s="677">
        <v>154</v>
      </c>
      <c r="S170" s="744">
        <v>0.06</v>
      </c>
      <c r="T170" s="676">
        <v>702</v>
      </c>
      <c r="U170" s="715">
        <v>162</v>
      </c>
      <c r="V170" s="118"/>
      <c r="W170" s="11" t="s">
        <v>23</v>
      </c>
      <c r="X170" s="117" t="s">
        <v>24</v>
      </c>
      <c r="Y170" s="117" t="s">
        <v>24</v>
      </c>
      <c r="Z170" s="812" t="s">
        <v>24</v>
      </c>
    </row>
    <row r="171" spans="1:26" ht="13.5" customHeight="1" x14ac:dyDescent="0.15">
      <c r="A171" s="1173"/>
      <c r="B171" s="458">
        <v>44803</v>
      </c>
      <c r="C171" s="596" t="str">
        <f t="shared" si="17"/>
        <v>(火)</v>
      </c>
      <c r="D171" s="742" t="s">
        <v>317</v>
      </c>
      <c r="E171" s="673">
        <v>2.5</v>
      </c>
      <c r="F171" s="674">
        <v>22.8</v>
      </c>
      <c r="G171" s="13">
        <v>25.2</v>
      </c>
      <c r="H171" s="310">
        <v>25.3</v>
      </c>
      <c r="I171" s="14">
        <v>13</v>
      </c>
      <c r="J171" s="308">
        <v>1.6</v>
      </c>
      <c r="K171" s="13">
        <v>7.13</v>
      </c>
      <c r="L171" s="308">
        <v>7.2</v>
      </c>
      <c r="M171" s="14">
        <v>16.600000000000001</v>
      </c>
      <c r="N171" s="310">
        <v>17.5</v>
      </c>
      <c r="O171" s="309">
        <v>33.5</v>
      </c>
      <c r="P171" s="309">
        <v>56.1</v>
      </c>
      <c r="Q171" s="760">
        <v>13.7</v>
      </c>
      <c r="R171" s="677">
        <v>126</v>
      </c>
      <c r="S171" s="744">
        <v>0.08</v>
      </c>
      <c r="T171" s="676">
        <v>693</v>
      </c>
      <c r="U171" s="715">
        <v>79</v>
      </c>
      <c r="V171" s="118"/>
      <c r="W171" s="813" t="s">
        <v>359</v>
      </c>
      <c r="X171" s="822"/>
      <c r="Y171" s="822"/>
      <c r="Z171" s="823"/>
    </row>
    <row r="172" spans="1:26" x14ac:dyDescent="0.15">
      <c r="A172" s="1173"/>
      <c r="B172" s="458">
        <v>44804</v>
      </c>
      <c r="C172" s="596" t="str">
        <f t="shared" si="17"/>
        <v>(水)</v>
      </c>
      <c r="D172" s="761" t="s">
        <v>317</v>
      </c>
      <c r="E172" s="700">
        <v>0</v>
      </c>
      <c r="F172" s="746">
        <v>25.5</v>
      </c>
      <c r="G172" s="498">
        <v>25.5</v>
      </c>
      <c r="H172" s="409">
        <v>25.4</v>
      </c>
      <c r="I172" s="748">
        <v>12.8</v>
      </c>
      <c r="J172" s="747">
        <v>2.6</v>
      </c>
      <c r="K172" s="498">
        <v>7.12</v>
      </c>
      <c r="L172" s="409">
        <v>7.17</v>
      </c>
      <c r="M172" s="748">
        <v>19.600000000000001</v>
      </c>
      <c r="N172" s="747">
        <v>19</v>
      </c>
      <c r="O172" s="749">
        <v>35</v>
      </c>
      <c r="P172" s="749">
        <v>57.5</v>
      </c>
      <c r="Q172" s="762">
        <v>18.399999999999999</v>
      </c>
      <c r="R172" s="751">
        <v>134</v>
      </c>
      <c r="S172" s="752">
        <v>0.11</v>
      </c>
      <c r="T172" s="757">
        <v>522</v>
      </c>
      <c r="U172" s="758">
        <v>66</v>
      </c>
      <c r="V172" s="118"/>
      <c r="W172" s="816"/>
      <c r="X172" s="817"/>
      <c r="Y172" s="817"/>
      <c r="Z172" s="818"/>
    </row>
    <row r="173" spans="1:26" s="1" customFormat="1" ht="13.5" customHeight="1" x14ac:dyDescent="0.15">
      <c r="A173" s="1173"/>
      <c r="B173" s="1155" t="s">
        <v>274</v>
      </c>
      <c r="C173" s="1155"/>
      <c r="D173" s="679"/>
      <c r="E173" s="663">
        <f>MAX(E142:E172)</f>
        <v>34.5</v>
      </c>
      <c r="F173" s="680">
        <f t="shared" ref="F173:U173" si="18">IF(COUNT(F142:F172)=0,"",MAX(F142:F172))</f>
        <v>32.9</v>
      </c>
      <c r="G173" s="12">
        <f t="shared" si="18"/>
        <v>29.3</v>
      </c>
      <c r="H173" s="307">
        <f t="shared" si="18"/>
        <v>29.4</v>
      </c>
      <c r="I173" s="665">
        <f t="shared" si="18"/>
        <v>22.1</v>
      </c>
      <c r="J173" s="666">
        <f t="shared" si="18"/>
        <v>2.6</v>
      </c>
      <c r="K173" s="12">
        <f t="shared" si="18"/>
        <v>7.61</v>
      </c>
      <c r="L173" s="307">
        <f t="shared" si="18"/>
        <v>7.57</v>
      </c>
      <c r="M173" s="665">
        <f t="shared" si="18"/>
        <v>30.4</v>
      </c>
      <c r="N173" s="666">
        <f t="shared" si="18"/>
        <v>22.8</v>
      </c>
      <c r="O173" s="667">
        <f t="shared" si="18"/>
        <v>43.7</v>
      </c>
      <c r="P173" s="667">
        <f t="shared" si="18"/>
        <v>70.099999999999994</v>
      </c>
      <c r="Q173" s="728">
        <f t="shared" si="18"/>
        <v>20</v>
      </c>
      <c r="R173" s="684">
        <f t="shared" si="18"/>
        <v>156</v>
      </c>
      <c r="S173" s="685">
        <f t="shared" si="18"/>
        <v>0.11</v>
      </c>
      <c r="T173" s="729">
        <f t="shared" si="18"/>
        <v>1504</v>
      </c>
      <c r="U173" s="671">
        <f t="shared" si="18"/>
        <v>204</v>
      </c>
      <c r="V173" s="161"/>
      <c r="W173" s="816"/>
      <c r="X173" s="817"/>
      <c r="Y173" s="817"/>
      <c r="Z173" s="818"/>
    </row>
    <row r="174" spans="1:26" s="1" customFormat="1" ht="13.5" customHeight="1" x14ac:dyDescent="0.15">
      <c r="A174" s="1173"/>
      <c r="B174" s="1156" t="s">
        <v>275</v>
      </c>
      <c r="C174" s="1156"/>
      <c r="D174" s="687"/>
      <c r="E174" s="688">
        <f>MIN(E142:E172)</f>
        <v>0</v>
      </c>
      <c r="F174" s="689">
        <f t="shared" ref="F174:U174" si="19">IF(COUNT(F142:F172)=0,"",MIN(F142:F172))</f>
        <v>22.8</v>
      </c>
      <c r="G174" s="13">
        <f t="shared" si="19"/>
        <v>25</v>
      </c>
      <c r="H174" s="308">
        <f t="shared" si="19"/>
        <v>25.3</v>
      </c>
      <c r="I174" s="14">
        <f t="shared" si="19"/>
        <v>3</v>
      </c>
      <c r="J174" s="310">
        <f t="shared" si="19"/>
        <v>1.4</v>
      </c>
      <c r="K174" s="13">
        <f t="shared" si="19"/>
        <v>7.07</v>
      </c>
      <c r="L174" s="308">
        <f t="shared" si="19"/>
        <v>7.05</v>
      </c>
      <c r="M174" s="14">
        <f t="shared" si="19"/>
        <v>15.9</v>
      </c>
      <c r="N174" s="310">
        <f t="shared" si="19"/>
        <v>15.7</v>
      </c>
      <c r="O174" s="309">
        <f t="shared" si="19"/>
        <v>31.2</v>
      </c>
      <c r="P174" s="309">
        <f t="shared" si="19"/>
        <v>52.1</v>
      </c>
      <c r="Q174" s="692">
        <f t="shared" si="19"/>
        <v>9.6999999999999993</v>
      </c>
      <c r="R174" s="693">
        <f t="shared" si="19"/>
        <v>112</v>
      </c>
      <c r="S174" s="694">
        <f t="shared" si="19"/>
        <v>0.04</v>
      </c>
      <c r="T174" s="695"/>
      <c r="U174" s="677">
        <f t="shared" si="19"/>
        <v>45</v>
      </c>
      <c r="V174" s="161"/>
      <c r="W174" s="816"/>
      <c r="X174" s="817"/>
      <c r="Y174" s="817"/>
      <c r="Z174" s="818"/>
    </row>
    <row r="175" spans="1:26" s="1" customFormat="1" ht="13.5" customHeight="1" x14ac:dyDescent="0.15">
      <c r="A175" s="1173"/>
      <c r="B175" s="1156" t="s">
        <v>276</v>
      </c>
      <c r="C175" s="1156"/>
      <c r="D175" s="687"/>
      <c r="E175" s="696"/>
      <c r="F175" s="697">
        <f t="shared" ref="F175:U175" si="20">IF(COUNT(F142:F172)=0,"",AVERAGE(F142:F172))</f>
        <v>28.187096774193552</v>
      </c>
      <c r="G175" s="418">
        <f t="shared" si="20"/>
        <v>27.603225806451615</v>
      </c>
      <c r="H175" s="719">
        <f t="shared" si="20"/>
        <v>27.748387096774191</v>
      </c>
      <c r="I175" s="720">
        <f t="shared" si="20"/>
        <v>10.874193548387098</v>
      </c>
      <c r="J175" s="721">
        <f t="shared" si="20"/>
        <v>1.9129032258064516</v>
      </c>
      <c r="K175" s="418">
        <f t="shared" si="20"/>
        <v>7.2709677419354835</v>
      </c>
      <c r="L175" s="719">
        <f t="shared" si="20"/>
        <v>7.3419354838709676</v>
      </c>
      <c r="M175" s="720">
        <f t="shared" si="20"/>
        <v>19.748387096774195</v>
      </c>
      <c r="N175" s="721">
        <f t="shared" si="20"/>
        <v>19.619354838709675</v>
      </c>
      <c r="O175" s="722">
        <f t="shared" si="20"/>
        <v>38.536363636363639</v>
      </c>
      <c r="P175" s="722">
        <f t="shared" si="20"/>
        <v>63.136363636363619</v>
      </c>
      <c r="Q175" s="730">
        <f t="shared" si="20"/>
        <v>14.359090909090906</v>
      </c>
      <c r="R175" s="731">
        <f t="shared" si="20"/>
        <v>138.13636363636363</v>
      </c>
      <c r="S175" s="732">
        <f t="shared" si="20"/>
        <v>6.7727272727272747E-2</v>
      </c>
      <c r="T175" s="733"/>
      <c r="U175" s="499">
        <f t="shared" si="20"/>
        <v>87.838709677419359</v>
      </c>
      <c r="V175" s="161"/>
      <c r="W175" s="816"/>
      <c r="X175" s="817"/>
      <c r="Y175" s="817"/>
      <c r="Z175" s="818"/>
    </row>
    <row r="176" spans="1:26" s="1" customFormat="1" ht="13.5" customHeight="1" x14ac:dyDescent="0.15">
      <c r="A176" s="1174"/>
      <c r="B176" s="1157" t="s">
        <v>277</v>
      </c>
      <c r="C176" s="1157"/>
      <c r="D176" s="699"/>
      <c r="E176" s="700">
        <f>SUM(E142:E172)</f>
        <v>91.5</v>
      </c>
      <c r="F176" s="701"/>
      <c r="G176" s="701"/>
      <c r="H176" s="734"/>
      <c r="I176" s="701"/>
      <c r="J176" s="734"/>
      <c r="K176" s="704"/>
      <c r="L176" s="705"/>
      <c r="M176" s="735"/>
      <c r="N176" s="736"/>
      <c r="O176" s="737"/>
      <c r="P176" s="737"/>
      <c r="Q176" s="738"/>
      <c r="R176" s="711"/>
      <c r="S176" s="712"/>
      <c r="T176" s="739">
        <f>SUM(T142:T172)</f>
        <v>21153</v>
      </c>
      <c r="U176" s="182"/>
      <c r="V176" s="161"/>
      <c r="W176" s="827"/>
      <c r="X176" s="828"/>
      <c r="Y176" s="828"/>
      <c r="Z176" s="829"/>
    </row>
    <row r="177" spans="1:26" ht="13.5" customHeight="1" x14ac:dyDescent="0.15">
      <c r="A177" s="1172" t="s">
        <v>238</v>
      </c>
      <c r="B177" s="540">
        <v>44805</v>
      </c>
      <c r="C177" s="595" t="str">
        <f>IF(B177="","",IF(WEEKDAY(B177)=1,"(日)",IF(WEEKDAY(B177)=2,"(月)",IF(WEEKDAY(B177)=3,"(火)",IF(WEEKDAY(B177)=4,"(水)",IF(WEEKDAY(B177)=5,"(木)",IF(WEEKDAY(B177)=6,"(金)","(土)")))))))</f>
        <v>(木)</v>
      </c>
      <c r="D177" s="740" t="s">
        <v>319</v>
      </c>
      <c r="E177" s="663">
        <v>19.5</v>
      </c>
      <c r="F177" s="664">
        <v>27</v>
      </c>
      <c r="G177" s="12">
        <v>26.4</v>
      </c>
      <c r="H177" s="666">
        <v>26.3</v>
      </c>
      <c r="I177" s="665">
        <v>7.8</v>
      </c>
      <c r="J177" s="307">
        <v>2.2999999999999998</v>
      </c>
      <c r="K177" s="12">
        <v>7.28</v>
      </c>
      <c r="L177" s="307">
        <v>7.27</v>
      </c>
      <c r="M177" s="665">
        <v>19.100000000000001</v>
      </c>
      <c r="N177" s="666">
        <v>19.899999999999999</v>
      </c>
      <c r="O177" s="667">
        <v>38</v>
      </c>
      <c r="P177" s="667">
        <v>60.9</v>
      </c>
      <c r="Q177" s="728">
        <v>19.2</v>
      </c>
      <c r="R177" s="671">
        <v>140</v>
      </c>
      <c r="S177" s="741">
        <v>0.09</v>
      </c>
      <c r="T177" s="670">
        <v>693</v>
      </c>
      <c r="U177" s="714">
        <v>60</v>
      </c>
      <c r="V177" s="118"/>
      <c r="W177" s="463" t="s">
        <v>344</v>
      </c>
      <c r="X177" s="467"/>
      <c r="Y177" s="466">
        <v>44812</v>
      </c>
      <c r="Z177" s="464"/>
    </row>
    <row r="178" spans="1:26" x14ac:dyDescent="0.15">
      <c r="A178" s="1173"/>
      <c r="B178" s="458">
        <v>44806</v>
      </c>
      <c r="C178" s="596" t="str">
        <f t="shared" ref="C178:C206" si="21">IF(B178="","",IF(WEEKDAY(B178)=1,"(日)",IF(WEEKDAY(B178)=2,"(月)",IF(WEEKDAY(B178)=3,"(火)",IF(WEEKDAY(B178)=4,"(水)",IF(WEEKDAY(B178)=5,"(木)",IF(WEEKDAY(B178)=6,"(金)","(土)")))))))</f>
        <v>(金)</v>
      </c>
      <c r="D178" s="742" t="s">
        <v>319</v>
      </c>
      <c r="E178" s="673">
        <v>4.5</v>
      </c>
      <c r="F178" s="674">
        <v>23.6</v>
      </c>
      <c r="G178" s="13">
        <v>26.5</v>
      </c>
      <c r="H178" s="310">
        <v>26.6</v>
      </c>
      <c r="I178" s="14">
        <v>10.199999999999999</v>
      </c>
      <c r="J178" s="308">
        <v>1.6</v>
      </c>
      <c r="K178" s="13">
        <v>7.24</v>
      </c>
      <c r="L178" s="308">
        <v>7.29</v>
      </c>
      <c r="M178" s="14">
        <v>23.6</v>
      </c>
      <c r="N178" s="310">
        <v>20.8</v>
      </c>
      <c r="O178" s="309">
        <v>43.2</v>
      </c>
      <c r="P178" s="309">
        <v>66.099999999999994</v>
      </c>
      <c r="Q178" s="743">
        <v>16.5</v>
      </c>
      <c r="R178" s="677">
        <v>144</v>
      </c>
      <c r="S178" s="744">
        <v>0.06</v>
      </c>
      <c r="T178" s="676">
        <v>531</v>
      </c>
      <c r="U178" s="715">
        <v>57</v>
      </c>
      <c r="V178" s="118"/>
      <c r="W178" s="468" t="s">
        <v>2</v>
      </c>
      <c r="X178" s="469" t="s">
        <v>363</v>
      </c>
      <c r="Y178" s="472">
        <v>24.1</v>
      </c>
      <c r="Z178" s="473"/>
    </row>
    <row r="179" spans="1:26" x14ac:dyDescent="0.15">
      <c r="A179" s="1173"/>
      <c r="B179" s="458">
        <v>44807</v>
      </c>
      <c r="C179" s="596" t="str">
        <f t="shared" si="21"/>
        <v>(土)</v>
      </c>
      <c r="D179" s="742" t="s">
        <v>317</v>
      </c>
      <c r="E179" s="673" t="s">
        <v>24</v>
      </c>
      <c r="F179" s="674">
        <v>24</v>
      </c>
      <c r="G179" s="13">
        <v>25.7</v>
      </c>
      <c r="H179" s="310">
        <v>26.3</v>
      </c>
      <c r="I179" s="14">
        <v>13.5</v>
      </c>
      <c r="J179" s="308">
        <v>2</v>
      </c>
      <c r="K179" s="13">
        <v>7.25</v>
      </c>
      <c r="L179" s="308">
        <v>7.28</v>
      </c>
      <c r="M179" s="14">
        <v>21.7</v>
      </c>
      <c r="N179" s="310">
        <v>22.8</v>
      </c>
      <c r="O179" s="309"/>
      <c r="P179" s="309"/>
      <c r="Q179" s="743"/>
      <c r="R179" s="677"/>
      <c r="S179" s="744"/>
      <c r="T179" s="676">
        <v>342</v>
      </c>
      <c r="U179" s="715">
        <v>73</v>
      </c>
      <c r="V179" s="118"/>
      <c r="W179" s="6" t="s">
        <v>19</v>
      </c>
      <c r="X179" s="7" t="s">
        <v>20</v>
      </c>
      <c r="Y179" s="8" t="s">
        <v>21</v>
      </c>
      <c r="Z179" s="7" t="s">
        <v>22</v>
      </c>
    </row>
    <row r="180" spans="1:26" x14ac:dyDescent="0.15">
      <c r="A180" s="1173"/>
      <c r="B180" s="458">
        <v>44808</v>
      </c>
      <c r="C180" s="596" t="str">
        <f t="shared" si="21"/>
        <v>(日)</v>
      </c>
      <c r="D180" s="742" t="s">
        <v>318</v>
      </c>
      <c r="E180" s="673">
        <v>0</v>
      </c>
      <c r="F180" s="674">
        <v>25.4</v>
      </c>
      <c r="G180" s="13">
        <v>26.2</v>
      </c>
      <c r="H180" s="310">
        <v>26.1</v>
      </c>
      <c r="I180" s="14">
        <v>8.1999999999999993</v>
      </c>
      <c r="J180" s="308">
        <v>1.9</v>
      </c>
      <c r="K180" s="13">
        <v>7.24</v>
      </c>
      <c r="L180" s="308">
        <v>7.35</v>
      </c>
      <c r="M180" s="14">
        <v>22.6</v>
      </c>
      <c r="N180" s="310">
        <v>23.7</v>
      </c>
      <c r="O180" s="309"/>
      <c r="P180" s="309"/>
      <c r="Q180" s="743"/>
      <c r="R180" s="677"/>
      <c r="S180" s="744"/>
      <c r="T180" s="676">
        <v>351</v>
      </c>
      <c r="U180" s="715">
        <v>64</v>
      </c>
      <c r="V180" s="118"/>
      <c r="W180" s="3" t="s">
        <v>203</v>
      </c>
      <c r="X180" s="9" t="s">
        <v>11</v>
      </c>
      <c r="Y180" s="12">
        <v>26.6</v>
      </c>
      <c r="Z180" s="307">
        <v>27.1</v>
      </c>
    </row>
    <row r="181" spans="1:26" x14ac:dyDescent="0.15">
      <c r="A181" s="1173"/>
      <c r="B181" s="458">
        <v>44809</v>
      </c>
      <c r="C181" s="596" t="str">
        <f t="shared" si="21"/>
        <v>(月)</v>
      </c>
      <c r="D181" s="742" t="s">
        <v>317</v>
      </c>
      <c r="E181" s="673">
        <v>0</v>
      </c>
      <c r="F181" s="674">
        <v>25.1</v>
      </c>
      <c r="G181" s="13">
        <v>26.1</v>
      </c>
      <c r="H181" s="310">
        <v>26.1</v>
      </c>
      <c r="I181" s="14">
        <v>6</v>
      </c>
      <c r="J181" s="308">
        <v>1.8</v>
      </c>
      <c r="K181" s="13">
        <v>7.27</v>
      </c>
      <c r="L181" s="308">
        <v>7.37</v>
      </c>
      <c r="M181" s="14">
        <v>22.4</v>
      </c>
      <c r="N181" s="310">
        <v>22.5</v>
      </c>
      <c r="O181" s="309">
        <v>48.5</v>
      </c>
      <c r="P181" s="309">
        <v>74.099999999999994</v>
      </c>
      <c r="Q181" s="743">
        <v>17.7</v>
      </c>
      <c r="R181" s="677">
        <v>152</v>
      </c>
      <c r="S181" s="744">
        <v>7.0000000000000007E-2</v>
      </c>
      <c r="T181" s="676">
        <v>522</v>
      </c>
      <c r="U181" s="715">
        <v>88</v>
      </c>
      <c r="V181" s="118"/>
      <c r="W181" s="4" t="s">
        <v>204</v>
      </c>
      <c r="X181" s="10" t="s">
        <v>205</v>
      </c>
      <c r="Y181" s="13">
        <v>5</v>
      </c>
      <c r="Z181" s="308">
        <v>1.5</v>
      </c>
    </row>
    <row r="182" spans="1:26" x14ac:dyDescent="0.15">
      <c r="A182" s="1173"/>
      <c r="B182" s="458">
        <v>44810</v>
      </c>
      <c r="C182" s="596" t="str">
        <f t="shared" si="21"/>
        <v>(火)</v>
      </c>
      <c r="D182" s="742" t="s">
        <v>318</v>
      </c>
      <c r="E182" s="673">
        <v>0</v>
      </c>
      <c r="F182" s="674">
        <v>28.8</v>
      </c>
      <c r="G182" s="13">
        <v>27.4</v>
      </c>
      <c r="H182" s="310">
        <v>26.7</v>
      </c>
      <c r="I182" s="14">
        <v>10.3</v>
      </c>
      <c r="J182" s="308">
        <v>1.9</v>
      </c>
      <c r="K182" s="13">
        <v>7.32</v>
      </c>
      <c r="L182" s="308">
        <v>7.41</v>
      </c>
      <c r="M182" s="14">
        <v>24.4</v>
      </c>
      <c r="N182" s="310">
        <v>24</v>
      </c>
      <c r="O182" s="309">
        <v>48.3</v>
      </c>
      <c r="P182" s="309">
        <v>78.400000000000006</v>
      </c>
      <c r="Q182" s="743">
        <v>18.600000000000001</v>
      </c>
      <c r="R182" s="677">
        <v>164</v>
      </c>
      <c r="S182" s="744">
        <v>7.0000000000000007E-2</v>
      </c>
      <c r="T182" s="676">
        <v>522</v>
      </c>
      <c r="U182" s="715">
        <v>70</v>
      </c>
      <c r="V182" s="118"/>
      <c r="W182" s="4" t="s">
        <v>12</v>
      </c>
      <c r="X182" s="10"/>
      <c r="Y182" s="13">
        <v>7.28</v>
      </c>
      <c r="Z182" s="308">
        <v>7.36</v>
      </c>
    </row>
    <row r="183" spans="1:26" x14ac:dyDescent="0.15">
      <c r="A183" s="1173"/>
      <c r="B183" s="458">
        <v>44811</v>
      </c>
      <c r="C183" s="596" t="str">
        <f t="shared" si="21"/>
        <v>(水)</v>
      </c>
      <c r="D183" s="742" t="s">
        <v>319</v>
      </c>
      <c r="E183" s="673">
        <v>8.5</v>
      </c>
      <c r="F183" s="674">
        <v>28</v>
      </c>
      <c r="G183" s="13">
        <v>27.6</v>
      </c>
      <c r="H183" s="310">
        <v>27.6</v>
      </c>
      <c r="I183" s="14">
        <v>4.9000000000000004</v>
      </c>
      <c r="J183" s="308">
        <v>2.4</v>
      </c>
      <c r="K183" s="13">
        <v>7.31</v>
      </c>
      <c r="L183" s="308">
        <v>7.37</v>
      </c>
      <c r="M183" s="14">
        <v>25.6</v>
      </c>
      <c r="N183" s="310">
        <v>26.2</v>
      </c>
      <c r="O183" s="309">
        <v>48.2</v>
      </c>
      <c r="P183" s="309">
        <v>83</v>
      </c>
      <c r="Q183" s="743">
        <v>23.9</v>
      </c>
      <c r="R183" s="677">
        <v>176</v>
      </c>
      <c r="S183" s="744">
        <v>0.06</v>
      </c>
      <c r="T183" s="676">
        <v>522</v>
      </c>
      <c r="U183" s="715">
        <v>61</v>
      </c>
      <c r="V183" s="118"/>
      <c r="W183" s="4" t="s">
        <v>206</v>
      </c>
      <c r="X183" s="10" t="s">
        <v>13</v>
      </c>
      <c r="Y183" s="418">
        <v>19.8</v>
      </c>
      <c r="Z183" s="308">
        <v>24</v>
      </c>
    </row>
    <row r="184" spans="1:26" x14ac:dyDescent="0.15">
      <c r="A184" s="1173"/>
      <c r="B184" s="458">
        <v>44812</v>
      </c>
      <c r="C184" s="596" t="str">
        <f t="shared" si="21"/>
        <v>(木)</v>
      </c>
      <c r="D184" s="742" t="s">
        <v>317</v>
      </c>
      <c r="E184" s="673">
        <v>40.5</v>
      </c>
      <c r="F184" s="674">
        <v>24.1</v>
      </c>
      <c r="G184" s="13">
        <v>26.6</v>
      </c>
      <c r="H184" s="310">
        <v>27.1</v>
      </c>
      <c r="I184" s="14">
        <v>5</v>
      </c>
      <c r="J184" s="308">
        <v>1.5</v>
      </c>
      <c r="K184" s="13">
        <v>7.28</v>
      </c>
      <c r="L184" s="308">
        <v>7.36</v>
      </c>
      <c r="M184" s="14">
        <v>19.8</v>
      </c>
      <c r="N184" s="310">
        <v>24</v>
      </c>
      <c r="O184" s="309">
        <v>45.8</v>
      </c>
      <c r="P184" s="309">
        <v>77.400000000000006</v>
      </c>
      <c r="Q184" s="743">
        <v>19.100000000000001</v>
      </c>
      <c r="R184" s="677">
        <v>164</v>
      </c>
      <c r="S184" s="744">
        <v>7.0000000000000007E-2</v>
      </c>
      <c r="T184" s="676">
        <v>692</v>
      </c>
      <c r="U184" s="715">
        <v>78</v>
      </c>
      <c r="V184" s="118"/>
      <c r="W184" s="4" t="s">
        <v>207</v>
      </c>
      <c r="X184" s="330" t="s">
        <v>371</v>
      </c>
      <c r="Y184" s="383">
        <v>39.9</v>
      </c>
      <c r="Z184" s="333">
        <v>45.8</v>
      </c>
    </row>
    <row r="185" spans="1:26" x14ac:dyDescent="0.15">
      <c r="A185" s="1173"/>
      <c r="B185" s="458">
        <v>44813</v>
      </c>
      <c r="C185" s="596" t="str">
        <f t="shared" si="21"/>
        <v>(金)</v>
      </c>
      <c r="D185" s="742" t="s">
        <v>317</v>
      </c>
      <c r="E185" s="673">
        <v>0</v>
      </c>
      <c r="F185" s="674">
        <v>24.1</v>
      </c>
      <c r="G185" s="13">
        <v>25.7</v>
      </c>
      <c r="H185" s="310">
        <v>26.1</v>
      </c>
      <c r="I185" s="14">
        <v>10.1</v>
      </c>
      <c r="J185" s="308">
        <v>1.8</v>
      </c>
      <c r="K185" s="13">
        <v>7.23</v>
      </c>
      <c r="L185" s="308">
        <v>7.27</v>
      </c>
      <c r="M185" s="14">
        <v>22.1</v>
      </c>
      <c r="N185" s="310">
        <v>21.6</v>
      </c>
      <c r="O185" s="309">
        <v>42.8</v>
      </c>
      <c r="P185" s="309">
        <v>65.3</v>
      </c>
      <c r="Q185" s="743">
        <v>18.8</v>
      </c>
      <c r="R185" s="677">
        <v>144</v>
      </c>
      <c r="S185" s="744">
        <v>0.08</v>
      </c>
      <c r="T185" s="676">
        <v>522</v>
      </c>
      <c r="U185" s="715">
        <v>231</v>
      </c>
      <c r="V185" s="118"/>
      <c r="W185" s="4" t="s">
        <v>208</v>
      </c>
      <c r="X185" s="330" t="s">
        <v>371</v>
      </c>
      <c r="Y185" s="383">
        <v>64.5</v>
      </c>
      <c r="Z185" s="333">
        <v>77.400000000000006</v>
      </c>
    </row>
    <row r="186" spans="1:26" x14ac:dyDescent="0.15">
      <c r="A186" s="1173"/>
      <c r="B186" s="458">
        <v>44814</v>
      </c>
      <c r="C186" s="596" t="str">
        <f t="shared" si="21"/>
        <v>(土)</v>
      </c>
      <c r="D186" s="742" t="s">
        <v>318</v>
      </c>
      <c r="E186" s="673" t="s">
        <v>24</v>
      </c>
      <c r="F186" s="674">
        <v>26.7</v>
      </c>
      <c r="G186" s="13">
        <v>24.4</v>
      </c>
      <c r="H186" s="310">
        <v>24.9</v>
      </c>
      <c r="I186" s="14">
        <v>14.1</v>
      </c>
      <c r="J186" s="308">
        <v>1.8</v>
      </c>
      <c r="K186" s="13">
        <v>7.25</v>
      </c>
      <c r="L186" s="308">
        <v>7.33</v>
      </c>
      <c r="M186" s="14">
        <v>18.100000000000001</v>
      </c>
      <c r="N186" s="310">
        <v>21.4</v>
      </c>
      <c r="O186" s="309"/>
      <c r="P186" s="309"/>
      <c r="Q186" s="743"/>
      <c r="R186" s="677"/>
      <c r="S186" s="744"/>
      <c r="T186" s="676">
        <v>522</v>
      </c>
      <c r="U186" s="715">
        <v>186</v>
      </c>
      <c r="V186" s="118"/>
      <c r="W186" s="4" t="s">
        <v>209</v>
      </c>
      <c r="X186" s="330" t="s">
        <v>371</v>
      </c>
      <c r="Y186" s="383">
        <v>47.1</v>
      </c>
      <c r="Z186" s="333">
        <v>56.1</v>
      </c>
    </row>
    <row r="187" spans="1:26" x14ac:dyDescent="0.15">
      <c r="A187" s="1173"/>
      <c r="B187" s="458">
        <v>44815</v>
      </c>
      <c r="C187" s="596" t="str">
        <f t="shared" si="21"/>
        <v>(日)</v>
      </c>
      <c r="D187" s="742" t="s">
        <v>317</v>
      </c>
      <c r="E187" s="673" t="s">
        <v>24</v>
      </c>
      <c r="F187" s="674">
        <v>23.8</v>
      </c>
      <c r="G187" s="13">
        <v>24.4</v>
      </c>
      <c r="H187" s="310">
        <v>24.7</v>
      </c>
      <c r="I187" s="14">
        <v>12.1</v>
      </c>
      <c r="J187" s="308">
        <v>2.1</v>
      </c>
      <c r="K187" s="13">
        <v>7.22</v>
      </c>
      <c r="L187" s="308">
        <v>7.3</v>
      </c>
      <c r="M187" s="14">
        <v>19.600000000000001</v>
      </c>
      <c r="N187" s="310">
        <v>18.5</v>
      </c>
      <c r="O187" s="309"/>
      <c r="P187" s="309"/>
      <c r="Q187" s="743"/>
      <c r="R187" s="677"/>
      <c r="S187" s="744"/>
      <c r="T187" s="676">
        <v>522</v>
      </c>
      <c r="U187" s="715">
        <v>160</v>
      </c>
      <c r="V187" s="118"/>
      <c r="W187" s="4" t="s">
        <v>210</v>
      </c>
      <c r="X187" s="330" t="s">
        <v>371</v>
      </c>
      <c r="Y187" s="383">
        <v>17.399999999999999</v>
      </c>
      <c r="Z187" s="333">
        <v>21.3</v>
      </c>
    </row>
    <row r="188" spans="1:26" x14ac:dyDescent="0.15">
      <c r="A188" s="1173"/>
      <c r="B188" s="458">
        <v>44816</v>
      </c>
      <c r="C188" s="596" t="str">
        <f t="shared" si="21"/>
        <v>(月)</v>
      </c>
      <c r="D188" s="742" t="s">
        <v>318</v>
      </c>
      <c r="E188" s="673">
        <v>3</v>
      </c>
      <c r="F188" s="674">
        <v>26.4</v>
      </c>
      <c r="G188" s="13">
        <v>25.1</v>
      </c>
      <c r="H188" s="310">
        <v>25</v>
      </c>
      <c r="I188" s="14">
        <v>10</v>
      </c>
      <c r="J188" s="308">
        <v>1.9</v>
      </c>
      <c r="K188" s="13">
        <v>7.28</v>
      </c>
      <c r="L188" s="308">
        <v>7.29</v>
      </c>
      <c r="M188" s="14">
        <v>20.3</v>
      </c>
      <c r="N188" s="310">
        <v>20.8</v>
      </c>
      <c r="O188" s="309">
        <v>38.200000000000003</v>
      </c>
      <c r="P188" s="309">
        <v>68.5</v>
      </c>
      <c r="Q188" s="743">
        <v>14.9</v>
      </c>
      <c r="R188" s="677">
        <v>150</v>
      </c>
      <c r="S188" s="744">
        <v>0.08</v>
      </c>
      <c r="T188" s="676">
        <v>710</v>
      </c>
      <c r="U188" s="715">
        <v>118</v>
      </c>
      <c r="V188" s="118"/>
      <c r="W188" s="4" t="s">
        <v>211</v>
      </c>
      <c r="X188" s="330" t="s">
        <v>371</v>
      </c>
      <c r="Y188" s="218">
        <v>14.7</v>
      </c>
      <c r="Z188" s="334">
        <v>19.100000000000001</v>
      </c>
    </row>
    <row r="189" spans="1:26" x14ac:dyDescent="0.15">
      <c r="A189" s="1173"/>
      <c r="B189" s="458">
        <v>44817</v>
      </c>
      <c r="C189" s="596" t="str">
        <f t="shared" si="21"/>
        <v>(火)</v>
      </c>
      <c r="D189" s="742" t="s">
        <v>317</v>
      </c>
      <c r="E189" s="673">
        <v>0.5</v>
      </c>
      <c r="F189" s="674">
        <v>24.9</v>
      </c>
      <c r="G189" s="13">
        <v>25.7</v>
      </c>
      <c r="H189" s="310">
        <v>25.5</v>
      </c>
      <c r="I189" s="14">
        <v>9.4</v>
      </c>
      <c r="J189" s="308">
        <v>1.3</v>
      </c>
      <c r="K189" s="13">
        <v>7.29</v>
      </c>
      <c r="L189" s="308">
        <v>7.32</v>
      </c>
      <c r="M189" s="14">
        <v>21.3</v>
      </c>
      <c r="N189" s="310">
        <v>20.5</v>
      </c>
      <c r="O189" s="309">
        <v>40.4</v>
      </c>
      <c r="P189" s="309">
        <v>66.3</v>
      </c>
      <c r="Q189" s="743">
        <v>14</v>
      </c>
      <c r="R189" s="677">
        <v>147</v>
      </c>
      <c r="S189" s="744">
        <v>7.0000000000000007E-2</v>
      </c>
      <c r="T189" s="676">
        <v>522</v>
      </c>
      <c r="U189" s="715">
        <v>96</v>
      </c>
      <c r="V189" s="118"/>
      <c r="W189" s="4" t="s">
        <v>212</v>
      </c>
      <c r="X189" s="330" t="s">
        <v>371</v>
      </c>
      <c r="Y189" s="220">
        <v>145</v>
      </c>
      <c r="Z189" s="419">
        <v>164</v>
      </c>
    </row>
    <row r="190" spans="1:26" x14ac:dyDescent="0.15">
      <c r="A190" s="1173"/>
      <c r="B190" s="458">
        <v>44818</v>
      </c>
      <c r="C190" s="596" t="str">
        <f t="shared" si="21"/>
        <v>(水)</v>
      </c>
      <c r="D190" s="742" t="s">
        <v>318</v>
      </c>
      <c r="E190" s="673" t="s">
        <v>24</v>
      </c>
      <c r="F190" s="674">
        <v>28.9</v>
      </c>
      <c r="G190" s="13">
        <v>26.7</v>
      </c>
      <c r="H190" s="310">
        <v>26.3</v>
      </c>
      <c r="I190" s="14">
        <v>10.199999999999999</v>
      </c>
      <c r="J190" s="308">
        <v>1.5</v>
      </c>
      <c r="K190" s="13">
        <v>7.31</v>
      </c>
      <c r="L190" s="308">
        <v>7.34</v>
      </c>
      <c r="M190" s="14">
        <v>23.4</v>
      </c>
      <c r="N190" s="310">
        <v>21.5</v>
      </c>
      <c r="O190" s="309">
        <v>41.6</v>
      </c>
      <c r="P190" s="309">
        <v>70.3</v>
      </c>
      <c r="Q190" s="743">
        <v>15.4</v>
      </c>
      <c r="R190" s="677">
        <v>153</v>
      </c>
      <c r="S190" s="744">
        <v>0.05</v>
      </c>
      <c r="T190" s="676">
        <v>522</v>
      </c>
      <c r="U190" s="715">
        <v>80</v>
      </c>
      <c r="V190" s="118"/>
      <c r="W190" s="4" t="s">
        <v>213</v>
      </c>
      <c r="X190" s="330" t="s">
        <v>371</v>
      </c>
      <c r="Y190" s="219">
        <v>0.23</v>
      </c>
      <c r="Z190" s="314">
        <v>7.0000000000000007E-2</v>
      </c>
    </row>
    <row r="191" spans="1:26" x14ac:dyDescent="0.15">
      <c r="A191" s="1173"/>
      <c r="B191" s="458">
        <v>44819</v>
      </c>
      <c r="C191" s="596" t="str">
        <f t="shared" si="21"/>
        <v>(木)</v>
      </c>
      <c r="D191" s="742" t="s">
        <v>317</v>
      </c>
      <c r="E191" s="673" t="s">
        <v>24</v>
      </c>
      <c r="F191" s="674">
        <v>23.9</v>
      </c>
      <c r="G191" s="13">
        <v>26.5</v>
      </c>
      <c r="H191" s="310">
        <v>26.7</v>
      </c>
      <c r="I191" s="14">
        <v>14.5</v>
      </c>
      <c r="J191" s="308">
        <v>1.7</v>
      </c>
      <c r="K191" s="13">
        <v>7.35</v>
      </c>
      <c r="L191" s="308">
        <v>7.4</v>
      </c>
      <c r="M191" s="14">
        <v>24.3</v>
      </c>
      <c r="N191" s="310">
        <v>22.3</v>
      </c>
      <c r="O191" s="309">
        <v>43.2</v>
      </c>
      <c r="P191" s="309">
        <v>72.3</v>
      </c>
      <c r="Q191" s="743">
        <v>16.100000000000001</v>
      </c>
      <c r="R191" s="677">
        <v>156</v>
      </c>
      <c r="S191" s="744">
        <v>7.0000000000000007E-2</v>
      </c>
      <c r="T191" s="676">
        <v>513</v>
      </c>
      <c r="U191" s="715">
        <v>73</v>
      </c>
      <c r="V191" s="118"/>
      <c r="W191" s="4" t="s">
        <v>14</v>
      </c>
      <c r="X191" s="330" t="s">
        <v>371</v>
      </c>
      <c r="Y191" s="217">
        <v>3.9</v>
      </c>
      <c r="Z191" s="313">
        <v>2.8</v>
      </c>
    </row>
    <row r="192" spans="1:26" x14ac:dyDescent="0.15">
      <c r="A192" s="1173"/>
      <c r="B192" s="458">
        <v>44820</v>
      </c>
      <c r="C192" s="596" t="str">
        <f t="shared" si="21"/>
        <v>(金)</v>
      </c>
      <c r="D192" s="742" t="s">
        <v>318</v>
      </c>
      <c r="E192" s="673" t="s">
        <v>24</v>
      </c>
      <c r="F192" s="674">
        <v>25.3</v>
      </c>
      <c r="G192" s="13">
        <v>25.8</v>
      </c>
      <c r="H192" s="310">
        <v>26.4</v>
      </c>
      <c r="I192" s="14">
        <v>5.9</v>
      </c>
      <c r="J192" s="308">
        <v>1.3</v>
      </c>
      <c r="K192" s="13">
        <v>7.34</v>
      </c>
      <c r="L192" s="308">
        <v>7.4</v>
      </c>
      <c r="M192" s="14">
        <v>28.2</v>
      </c>
      <c r="N192" s="310">
        <v>24.4</v>
      </c>
      <c r="O192" s="309">
        <v>44.6</v>
      </c>
      <c r="P192" s="309">
        <v>74.099999999999994</v>
      </c>
      <c r="Q192" s="743">
        <v>20</v>
      </c>
      <c r="R192" s="677">
        <v>164</v>
      </c>
      <c r="S192" s="744">
        <v>0.06</v>
      </c>
      <c r="T192" s="676">
        <v>523</v>
      </c>
      <c r="U192" s="715">
        <v>67</v>
      </c>
      <c r="V192" s="118"/>
      <c r="W192" s="4" t="s">
        <v>15</v>
      </c>
      <c r="X192" s="330" t="s">
        <v>371</v>
      </c>
      <c r="Y192" s="217">
        <v>0.5</v>
      </c>
      <c r="Z192" s="313">
        <v>0.4</v>
      </c>
    </row>
    <row r="193" spans="1:26" x14ac:dyDescent="0.15">
      <c r="A193" s="1173"/>
      <c r="B193" s="458">
        <v>44821</v>
      </c>
      <c r="C193" s="596" t="str">
        <f t="shared" si="21"/>
        <v>(土)</v>
      </c>
      <c r="D193" s="742" t="s">
        <v>318</v>
      </c>
      <c r="E193" s="673" t="s">
        <v>24</v>
      </c>
      <c r="F193" s="674">
        <v>27.4</v>
      </c>
      <c r="G193" s="13">
        <v>25.8</v>
      </c>
      <c r="H193" s="310">
        <v>26.3</v>
      </c>
      <c r="I193" s="14">
        <v>9.4</v>
      </c>
      <c r="J193" s="308">
        <v>1.6</v>
      </c>
      <c r="K193" s="13">
        <v>7.37</v>
      </c>
      <c r="L193" s="308">
        <v>7.5</v>
      </c>
      <c r="M193" s="14">
        <v>27.4</v>
      </c>
      <c r="N193" s="310">
        <v>25</v>
      </c>
      <c r="O193" s="309"/>
      <c r="P193" s="309"/>
      <c r="Q193" s="743"/>
      <c r="R193" s="677"/>
      <c r="S193" s="744"/>
      <c r="T193" s="676">
        <v>443</v>
      </c>
      <c r="U193" s="715">
        <v>76</v>
      </c>
      <c r="V193" s="118"/>
      <c r="W193" s="4" t="s">
        <v>214</v>
      </c>
      <c r="X193" s="330" t="s">
        <v>371</v>
      </c>
      <c r="Y193" s="217">
        <v>5</v>
      </c>
      <c r="Z193" s="313">
        <v>6.6</v>
      </c>
    </row>
    <row r="194" spans="1:26" x14ac:dyDescent="0.15">
      <c r="A194" s="1173"/>
      <c r="B194" s="458">
        <v>44822</v>
      </c>
      <c r="C194" s="596" t="str">
        <f t="shared" si="21"/>
        <v>(日)</v>
      </c>
      <c r="D194" s="742" t="s">
        <v>317</v>
      </c>
      <c r="E194" s="673">
        <v>61.5</v>
      </c>
      <c r="F194" s="674">
        <v>28.9</v>
      </c>
      <c r="G194" s="13">
        <v>26.3</v>
      </c>
      <c r="H194" s="310">
        <v>26.5</v>
      </c>
      <c r="I194" s="14">
        <v>3.9</v>
      </c>
      <c r="J194" s="308">
        <v>1.8</v>
      </c>
      <c r="K194" s="13">
        <v>7.43</v>
      </c>
      <c r="L194" s="308">
        <v>7.49</v>
      </c>
      <c r="M194" s="14">
        <v>25</v>
      </c>
      <c r="N194" s="310">
        <v>25.4</v>
      </c>
      <c r="O194" s="309"/>
      <c r="P194" s="309"/>
      <c r="Q194" s="743"/>
      <c r="R194" s="677"/>
      <c r="S194" s="744"/>
      <c r="T194" s="676">
        <v>407</v>
      </c>
      <c r="U194" s="715">
        <v>76</v>
      </c>
      <c r="V194" s="118"/>
      <c r="W194" s="4" t="s">
        <v>215</v>
      </c>
      <c r="X194" s="330" t="s">
        <v>371</v>
      </c>
      <c r="Y194" s="219">
        <v>2.9000000000000001E-2</v>
      </c>
      <c r="Z194" s="314">
        <v>2.5000000000000001E-2</v>
      </c>
    </row>
    <row r="195" spans="1:26" x14ac:dyDescent="0.15">
      <c r="A195" s="1173"/>
      <c r="B195" s="458">
        <v>44823</v>
      </c>
      <c r="C195" s="596" t="str">
        <f t="shared" si="21"/>
        <v>(月)</v>
      </c>
      <c r="D195" s="742" t="s">
        <v>318</v>
      </c>
      <c r="E195" s="673">
        <v>1</v>
      </c>
      <c r="F195" s="674">
        <v>28.7</v>
      </c>
      <c r="G195" s="13">
        <v>26.2</v>
      </c>
      <c r="H195" s="310">
        <v>26.2</v>
      </c>
      <c r="I195" s="14">
        <v>8.5</v>
      </c>
      <c r="J195" s="308">
        <v>1.2</v>
      </c>
      <c r="K195" s="13">
        <v>7.29</v>
      </c>
      <c r="L195" s="308">
        <v>7.38</v>
      </c>
      <c r="M195" s="14">
        <v>21.2</v>
      </c>
      <c r="N195" s="310">
        <v>23.2</v>
      </c>
      <c r="O195" s="309"/>
      <c r="P195" s="309"/>
      <c r="Q195" s="743"/>
      <c r="R195" s="677"/>
      <c r="S195" s="744"/>
      <c r="T195" s="676">
        <v>530</v>
      </c>
      <c r="U195" s="715">
        <v>186</v>
      </c>
      <c r="V195" s="118"/>
      <c r="W195" s="4" t="s">
        <v>16</v>
      </c>
      <c r="X195" s="330" t="s">
        <v>371</v>
      </c>
      <c r="Y195" s="219">
        <v>0.1</v>
      </c>
      <c r="Z195" s="314">
        <v>0.03</v>
      </c>
    </row>
    <row r="196" spans="1:26" x14ac:dyDescent="0.15">
      <c r="A196" s="1173"/>
      <c r="B196" s="458">
        <v>44824</v>
      </c>
      <c r="C196" s="596" t="str">
        <f t="shared" si="21"/>
        <v>(火)</v>
      </c>
      <c r="D196" s="742" t="s">
        <v>317</v>
      </c>
      <c r="E196" s="673">
        <v>20</v>
      </c>
      <c r="F196" s="674">
        <v>27.2</v>
      </c>
      <c r="G196" s="13">
        <v>25.6</v>
      </c>
      <c r="H196" s="310">
        <v>26.2</v>
      </c>
      <c r="I196" s="14">
        <v>8.6</v>
      </c>
      <c r="J196" s="308">
        <v>2.2000000000000002</v>
      </c>
      <c r="K196" s="13">
        <v>7.35</v>
      </c>
      <c r="L196" s="308">
        <v>7.43</v>
      </c>
      <c r="M196" s="14">
        <v>19</v>
      </c>
      <c r="N196" s="310">
        <v>21.7</v>
      </c>
      <c r="O196" s="309">
        <v>42.2</v>
      </c>
      <c r="P196" s="309">
        <v>70.099999999999994</v>
      </c>
      <c r="Q196" s="743">
        <v>16.8</v>
      </c>
      <c r="R196" s="677">
        <v>152</v>
      </c>
      <c r="S196" s="744">
        <v>0.1</v>
      </c>
      <c r="T196" s="676">
        <v>388</v>
      </c>
      <c r="U196" s="715">
        <v>236</v>
      </c>
      <c r="V196" s="118"/>
      <c r="W196" s="4" t="s">
        <v>216</v>
      </c>
      <c r="X196" s="330" t="s">
        <v>371</v>
      </c>
      <c r="Y196" s="219">
        <v>1.81</v>
      </c>
      <c r="Z196" s="314">
        <v>1.76</v>
      </c>
    </row>
    <row r="197" spans="1:26" x14ac:dyDescent="0.15">
      <c r="A197" s="1173"/>
      <c r="B197" s="458">
        <v>44825</v>
      </c>
      <c r="C197" s="596" t="str">
        <f t="shared" si="21"/>
        <v>(水)</v>
      </c>
      <c r="D197" s="742" t="s">
        <v>317</v>
      </c>
      <c r="E197" s="673">
        <v>0</v>
      </c>
      <c r="F197" s="674">
        <v>17.899999999999999</v>
      </c>
      <c r="G197" s="13">
        <v>23.8</v>
      </c>
      <c r="H197" s="310">
        <v>24.5</v>
      </c>
      <c r="I197" s="14">
        <v>10</v>
      </c>
      <c r="J197" s="308">
        <v>2.1</v>
      </c>
      <c r="K197" s="13">
        <v>7.27</v>
      </c>
      <c r="L197" s="308">
        <v>7.29</v>
      </c>
      <c r="M197" s="14">
        <v>19.8</v>
      </c>
      <c r="N197" s="310">
        <v>18.8</v>
      </c>
      <c r="O197" s="309">
        <v>40.200000000000003</v>
      </c>
      <c r="P197" s="309">
        <v>63.3</v>
      </c>
      <c r="Q197" s="743">
        <v>12.9</v>
      </c>
      <c r="R197" s="677">
        <v>133</v>
      </c>
      <c r="S197" s="744">
        <v>0.12</v>
      </c>
      <c r="T197" s="676">
        <v>699</v>
      </c>
      <c r="U197" s="715">
        <v>268</v>
      </c>
      <c r="V197" s="118"/>
      <c r="W197" s="4" t="s">
        <v>217</v>
      </c>
      <c r="X197" s="330" t="s">
        <v>371</v>
      </c>
      <c r="Y197" s="219">
        <v>0.13300000000000001</v>
      </c>
      <c r="Z197" s="314">
        <v>7.5999999999999998E-2</v>
      </c>
    </row>
    <row r="198" spans="1:26" x14ac:dyDescent="0.15">
      <c r="A198" s="1173"/>
      <c r="B198" s="458">
        <v>44826</v>
      </c>
      <c r="C198" s="596" t="str">
        <f t="shared" si="21"/>
        <v>(木)</v>
      </c>
      <c r="D198" s="742" t="s">
        <v>317</v>
      </c>
      <c r="E198" s="673">
        <v>0</v>
      </c>
      <c r="F198" s="674">
        <v>20.2</v>
      </c>
      <c r="G198" s="13">
        <v>21.9</v>
      </c>
      <c r="H198" s="310">
        <v>23</v>
      </c>
      <c r="I198" s="14">
        <v>12.7</v>
      </c>
      <c r="J198" s="308">
        <v>1.8</v>
      </c>
      <c r="K198" s="13">
        <v>7.3</v>
      </c>
      <c r="L198" s="308">
        <v>7.36</v>
      </c>
      <c r="M198" s="14">
        <v>18.600000000000001</v>
      </c>
      <c r="N198" s="310">
        <v>20</v>
      </c>
      <c r="O198" s="309">
        <v>41</v>
      </c>
      <c r="P198" s="309">
        <v>67.099999999999994</v>
      </c>
      <c r="Q198" s="743">
        <v>13.4</v>
      </c>
      <c r="R198" s="677">
        <v>146</v>
      </c>
      <c r="S198" s="744">
        <v>0.11</v>
      </c>
      <c r="T198" s="676">
        <v>742</v>
      </c>
      <c r="U198" s="715">
        <v>188</v>
      </c>
      <c r="V198" s="118"/>
      <c r="W198" s="4" t="s">
        <v>218</v>
      </c>
      <c r="X198" s="330" t="s">
        <v>371</v>
      </c>
      <c r="Y198" s="217">
        <v>25.6</v>
      </c>
      <c r="Z198" s="313">
        <v>32.9</v>
      </c>
    </row>
    <row r="199" spans="1:26" x14ac:dyDescent="0.15">
      <c r="A199" s="1173"/>
      <c r="B199" s="458">
        <v>44827</v>
      </c>
      <c r="C199" s="596" t="str">
        <f t="shared" si="21"/>
        <v>(金)</v>
      </c>
      <c r="D199" s="742" t="s">
        <v>317</v>
      </c>
      <c r="E199" s="673">
        <v>34</v>
      </c>
      <c r="F199" s="674">
        <v>20.8</v>
      </c>
      <c r="G199" s="13">
        <v>21.8</v>
      </c>
      <c r="H199" s="310">
        <v>22.1</v>
      </c>
      <c r="I199" s="14">
        <v>10.8</v>
      </c>
      <c r="J199" s="308">
        <v>2.4</v>
      </c>
      <c r="K199" s="13">
        <v>7.35</v>
      </c>
      <c r="L199" s="308">
        <v>7.37</v>
      </c>
      <c r="M199" s="14">
        <v>19.100000000000001</v>
      </c>
      <c r="N199" s="310">
        <v>18.600000000000001</v>
      </c>
      <c r="O199" s="309"/>
      <c r="P199" s="309"/>
      <c r="Q199" s="743"/>
      <c r="R199" s="677"/>
      <c r="S199" s="744"/>
      <c r="T199" s="676">
        <v>531</v>
      </c>
      <c r="U199" s="715">
        <v>160</v>
      </c>
      <c r="V199" s="118"/>
      <c r="W199" s="4" t="s">
        <v>17</v>
      </c>
      <c r="X199" s="330" t="s">
        <v>371</v>
      </c>
      <c r="Y199" s="217">
        <v>23.1</v>
      </c>
      <c r="Z199" s="313">
        <v>20.7</v>
      </c>
    </row>
    <row r="200" spans="1:26" x14ac:dyDescent="0.15">
      <c r="A200" s="1173"/>
      <c r="B200" s="458">
        <v>44828</v>
      </c>
      <c r="C200" s="596" t="str">
        <f t="shared" si="21"/>
        <v>(土)</v>
      </c>
      <c r="D200" s="742" t="s">
        <v>319</v>
      </c>
      <c r="E200" s="673">
        <v>60.5</v>
      </c>
      <c r="F200" s="674">
        <v>25.1</v>
      </c>
      <c r="G200" s="13">
        <v>23</v>
      </c>
      <c r="H200" s="310">
        <v>22.7</v>
      </c>
      <c r="I200" s="14">
        <v>14.9</v>
      </c>
      <c r="J200" s="308">
        <v>2.1</v>
      </c>
      <c r="K200" s="13">
        <v>7.28</v>
      </c>
      <c r="L200" s="308">
        <v>7.38</v>
      </c>
      <c r="M200" s="14">
        <v>15.9</v>
      </c>
      <c r="N200" s="310">
        <v>20.399999999999999</v>
      </c>
      <c r="O200" s="309"/>
      <c r="P200" s="309"/>
      <c r="Q200" s="743"/>
      <c r="R200" s="677"/>
      <c r="S200" s="744"/>
      <c r="T200" s="676">
        <v>549</v>
      </c>
      <c r="U200" s="715">
        <v>229</v>
      </c>
      <c r="V200" s="118"/>
      <c r="W200" s="4" t="s">
        <v>219</v>
      </c>
      <c r="X200" s="330" t="s">
        <v>205</v>
      </c>
      <c r="Y200" s="383">
        <v>5.2</v>
      </c>
      <c r="Z200" s="396">
        <v>4</v>
      </c>
    </row>
    <row r="201" spans="1:26" x14ac:dyDescent="0.15">
      <c r="A201" s="1173"/>
      <c r="B201" s="458">
        <v>44829</v>
      </c>
      <c r="C201" s="596" t="str">
        <f t="shared" si="21"/>
        <v>(日)</v>
      </c>
      <c r="D201" s="742" t="s">
        <v>318</v>
      </c>
      <c r="E201" s="673" t="s">
        <v>24</v>
      </c>
      <c r="F201" s="674">
        <v>22.8</v>
      </c>
      <c r="G201" s="13">
        <v>21.8</v>
      </c>
      <c r="H201" s="310">
        <v>22.4</v>
      </c>
      <c r="I201" s="14">
        <v>21.8</v>
      </c>
      <c r="J201" s="308">
        <v>1.6</v>
      </c>
      <c r="K201" s="13">
        <v>7.11</v>
      </c>
      <c r="L201" s="308">
        <v>7.26</v>
      </c>
      <c r="M201" s="14">
        <v>14.3</v>
      </c>
      <c r="N201" s="310">
        <v>18.399999999999999</v>
      </c>
      <c r="O201" s="309"/>
      <c r="P201" s="309"/>
      <c r="Q201" s="743"/>
      <c r="R201" s="677"/>
      <c r="S201" s="744"/>
      <c r="T201" s="676">
        <v>893</v>
      </c>
      <c r="U201" s="715">
        <v>813</v>
      </c>
      <c r="V201" s="118"/>
      <c r="W201" s="4" t="s">
        <v>220</v>
      </c>
      <c r="X201" s="330" t="s">
        <v>371</v>
      </c>
      <c r="Y201" s="383">
        <v>9.6</v>
      </c>
      <c r="Z201" s="396">
        <v>3.5</v>
      </c>
    </row>
    <row r="202" spans="1:26" x14ac:dyDescent="0.15">
      <c r="A202" s="1173"/>
      <c r="B202" s="458">
        <v>44830</v>
      </c>
      <c r="C202" s="596" t="str">
        <f t="shared" si="21"/>
        <v>(月)</v>
      </c>
      <c r="D202" s="742" t="s">
        <v>318</v>
      </c>
      <c r="E202" s="673" t="s">
        <v>24</v>
      </c>
      <c r="F202" s="674">
        <v>24.4</v>
      </c>
      <c r="G202" s="13">
        <v>21.9</v>
      </c>
      <c r="H202" s="310">
        <v>22.4</v>
      </c>
      <c r="I202" s="14">
        <v>14.7</v>
      </c>
      <c r="J202" s="308">
        <v>1.7</v>
      </c>
      <c r="K202" s="13">
        <v>7.15</v>
      </c>
      <c r="L202" s="308">
        <v>7.11</v>
      </c>
      <c r="M202" s="14">
        <v>15.8</v>
      </c>
      <c r="N202" s="310">
        <v>15.7</v>
      </c>
      <c r="O202" s="309">
        <v>32.700000000000003</v>
      </c>
      <c r="P202" s="309">
        <v>54.1</v>
      </c>
      <c r="Q202" s="743">
        <v>9.3000000000000007</v>
      </c>
      <c r="R202" s="677">
        <v>111</v>
      </c>
      <c r="S202" s="744">
        <v>0.11</v>
      </c>
      <c r="T202" s="676">
        <v>814</v>
      </c>
      <c r="U202" s="715">
        <v>468</v>
      </c>
      <c r="V202" s="118"/>
      <c r="W202" s="397"/>
      <c r="X202" s="398"/>
      <c r="Y202" s="420"/>
      <c r="Z202" s="421"/>
    </row>
    <row r="203" spans="1:26" x14ac:dyDescent="0.15">
      <c r="A203" s="1173"/>
      <c r="B203" s="458">
        <v>44831</v>
      </c>
      <c r="C203" s="596" t="str">
        <f t="shared" si="21"/>
        <v>(火)</v>
      </c>
      <c r="D203" s="742" t="s">
        <v>318</v>
      </c>
      <c r="E203" s="673" t="s">
        <v>24</v>
      </c>
      <c r="F203" s="674">
        <v>24.6</v>
      </c>
      <c r="G203" s="13">
        <v>22.2</v>
      </c>
      <c r="H203" s="310">
        <v>22.5</v>
      </c>
      <c r="I203" s="14">
        <v>9.4</v>
      </c>
      <c r="J203" s="308">
        <v>2.2000000000000002</v>
      </c>
      <c r="K203" s="13">
        <v>7.24</v>
      </c>
      <c r="L203" s="308">
        <v>7.22</v>
      </c>
      <c r="M203" s="14">
        <v>17.2</v>
      </c>
      <c r="N203" s="310">
        <v>17</v>
      </c>
      <c r="O203" s="309">
        <v>38.200000000000003</v>
      </c>
      <c r="P203" s="309">
        <v>60.5</v>
      </c>
      <c r="Q203" s="743">
        <v>8.8000000000000007</v>
      </c>
      <c r="R203" s="677">
        <v>122</v>
      </c>
      <c r="S203" s="744">
        <v>0.13</v>
      </c>
      <c r="T203" s="676">
        <v>628</v>
      </c>
      <c r="U203" s="715">
        <v>311</v>
      </c>
      <c r="V203" s="118"/>
      <c r="W203" s="397"/>
      <c r="X203" s="398"/>
      <c r="Y203" s="399"/>
      <c r="Z203" s="398"/>
    </row>
    <row r="204" spans="1:26" x14ac:dyDescent="0.15">
      <c r="A204" s="1173"/>
      <c r="B204" s="458">
        <v>44832</v>
      </c>
      <c r="C204" s="596" t="str">
        <f t="shared" si="21"/>
        <v>(水)</v>
      </c>
      <c r="D204" s="742" t="s">
        <v>318</v>
      </c>
      <c r="E204" s="673" t="s">
        <v>24</v>
      </c>
      <c r="F204" s="674">
        <v>23.1</v>
      </c>
      <c r="G204" s="13">
        <v>22.5</v>
      </c>
      <c r="H204" s="310">
        <v>22.6</v>
      </c>
      <c r="I204" s="14">
        <v>6.7</v>
      </c>
      <c r="J204" s="308">
        <v>1.9</v>
      </c>
      <c r="K204" s="13">
        <v>7.25</v>
      </c>
      <c r="L204" s="308">
        <v>7.31</v>
      </c>
      <c r="M204" s="14">
        <v>18.600000000000001</v>
      </c>
      <c r="N204" s="310">
        <v>17.899999999999999</v>
      </c>
      <c r="O204" s="309">
        <v>39.799999999999997</v>
      </c>
      <c r="P204" s="309">
        <v>63.5</v>
      </c>
      <c r="Q204" s="743">
        <v>9.5</v>
      </c>
      <c r="R204" s="677">
        <v>131</v>
      </c>
      <c r="S204" s="744">
        <v>0.12</v>
      </c>
      <c r="T204" s="676">
        <v>460</v>
      </c>
      <c r="U204" s="715">
        <v>228</v>
      </c>
      <c r="V204" s="118"/>
      <c r="W204" s="400"/>
      <c r="X204" s="401"/>
      <c r="Y204" s="402"/>
      <c r="Z204" s="401"/>
    </row>
    <row r="205" spans="1:26" x14ac:dyDescent="0.15">
      <c r="A205" s="1173"/>
      <c r="B205" s="458">
        <v>44833</v>
      </c>
      <c r="C205" s="596" t="str">
        <f t="shared" si="21"/>
        <v>(木)</v>
      </c>
      <c r="D205" s="742" t="s">
        <v>317</v>
      </c>
      <c r="E205" s="673">
        <v>0</v>
      </c>
      <c r="F205" s="674">
        <v>23.1</v>
      </c>
      <c r="G205" s="13">
        <v>22.9</v>
      </c>
      <c r="H205" s="310">
        <v>23</v>
      </c>
      <c r="I205" s="14">
        <v>8.4</v>
      </c>
      <c r="J205" s="308">
        <v>1.8</v>
      </c>
      <c r="K205" s="13">
        <v>7.29</v>
      </c>
      <c r="L205" s="308">
        <v>7.33</v>
      </c>
      <c r="M205" s="14">
        <v>20.2</v>
      </c>
      <c r="N205" s="310">
        <v>19.399999999999999</v>
      </c>
      <c r="O205" s="309">
        <v>41.7</v>
      </c>
      <c r="P205" s="309">
        <v>68.099999999999994</v>
      </c>
      <c r="Q205" s="743">
        <v>11</v>
      </c>
      <c r="R205" s="677">
        <v>141</v>
      </c>
      <c r="S205" s="744">
        <v>0.12</v>
      </c>
      <c r="T205" s="676">
        <v>425</v>
      </c>
      <c r="U205" s="715">
        <v>189</v>
      </c>
      <c r="V205" s="118"/>
      <c r="W205" s="11" t="s">
        <v>23</v>
      </c>
      <c r="X205" s="117" t="s">
        <v>24</v>
      </c>
      <c r="Y205" s="117" t="s">
        <v>24</v>
      </c>
      <c r="Z205" s="812" t="s">
        <v>24</v>
      </c>
    </row>
    <row r="206" spans="1:26" ht="13.5" customHeight="1" x14ac:dyDescent="0.15">
      <c r="A206" s="1173"/>
      <c r="B206" s="541">
        <v>44834</v>
      </c>
      <c r="C206" s="596" t="str">
        <f t="shared" si="21"/>
        <v>(金)</v>
      </c>
      <c r="D206" s="745" t="s">
        <v>318</v>
      </c>
      <c r="E206" s="673" t="s">
        <v>24</v>
      </c>
      <c r="F206" s="674">
        <v>24.5</v>
      </c>
      <c r="G206" s="498">
        <v>22.9</v>
      </c>
      <c r="H206" s="747">
        <v>23.1</v>
      </c>
      <c r="I206" s="748">
        <v>9</v>
      </c>
      <c r="J206" s="409">
        <v>1.6</v>
      </c>
      <c r="K206" s="498">
        <v>7.29</v>
      </c>
      <c r="L206" s="409">
        <v>7.36</v>
      </c>
      <c r="M206" s="748">
        <v>21.8</v>
      </c>
      <c r="N206" s="747">
        <v>20.6</v>
      </c>
      <c r="O206" s="309">
        <v>43.6</v>
      </c>
      <c r="P206" s="309">
        <v>71.099999999999994</v>
      </c>
      <c r="Q206" s="743">
        <v>12.7</v>
      </c>
      <c r="R206" s="677">
        <v>143</v>
      </c>
      <c r="S206" s="744">
        <v>0.09</v>
      </c>
      <c r="T206" s="676">
        <v>548</v>
      </c>
      <c r="U206" s="715">
        <v>166</v>
      </c>
      <c r="V206" s="118"/>
      <c r="W206" s="813" t="s">
        <v>359</v>
      </c>
      <c r="X206" s="814"/>
      <c r="Y206" s="814"/>
      <c r="Z206" s="815"/>
    </row>
    <row r="207" spans="1:26" s="1" customFormat="1" ht="13.5" customHeight="1" x14ac:dyDescent="0.15">
      <c r="A207" s="1173"/>
      <c r="B207" s="1155" t="s">
        <v>274</v>
      </c>
      <c r="C207" s="1155"/>
      <c r="D207" s="679"/>
      <c r="E207" s="663">
        <f>MAX(E177:E206)</f>
        <v>61.5</v>
      </c>
      <c r="F207" s="680">
        <f t="shared" ref="F207:U207" si="22">IF(COUNT(F177:F206)=0,"",MAX(F177:F206))</f>
        <v>28.9</v>
      </c>
      <c r="G207" s="12">
        <f t="shared" si="22"/>
        <v>27.6</v>
      </c>
      <c r="H207" s="307">
        <f t="shared" si="22"/>
        <v>27.6</v>
      </c>
      <c r="I207" s="665">
        <f t="shared" si="22"/>
        <v>21.8</v>
      </c>
      <c r="J207" s="666">
        <f t="shared" si="22"/>
        <v>2.4</v>
      </c>
      <c r="K207" s="12">
        <f t="shared" si="22"/>
        <v>7.43</v>
      </c>
      <c r="L207" s="307">
        <f t="shared" si="22"/>
        <v>7.5</v>
      </c>
      <c r="M207" s="665">
        <f t="shared" si="22"/>
        <v>28.2</v>
      </c>
      <c r="N207" s="666">
        <f t="shared" si="22"/>
        <v>26.2</v>
      </c>
      <c r="O207" s="681">
        <f t="shared" si="22"/>
        <v>48.5</v>
      </c>
      <c r="P207" s="682">
        <f t="shared" si="22"/>
        <v>83</v>
      </c>
      <c r="Q207" s="728">
        <f t="shared" si="22"/>
        <v>23.9</v>
      </c>
      <c r="R207" s="684">
        <f t="shared" si="22"/>
        <v>176</v>
      </c>
      <c r="S207" s="685">
        <f t="shared" si="22"/>
        <v>0.13</v>
      </c>
      <c r="T207" s="686">
        <f t="shared" si="22"/>
        <v>893</v>
      </c>
      <c r="U207" s="671">
        <f t="shared" si="22"/>
        <v>813</v>
      </c>
      <c r="V207" s="161"/>
      <c r="W207" s="816"/>
      <c r="X207" s="817"/>
      <c r="Y207" s="817"/>
      <c r="Z207" s="818"/>
    </row>
    <row r="208" spans="1:26" s="1" customFormat="1" ht="13.5" customHeight="1" x14ac:dyDescent="0.15">
      <c r="A208" s="1173"/>
      <c r="B208" s="1156" t="s">
        <v>275</v>
      </c>
      <c r="C208" s="1156"/>
      <c r="D208" s="687"/>
      <c r="E208" s="688">
        <f>MIN(E177:E206)</f>
        <v>0</v>
      </c>
      <c r="F208" s="689">
        <f t="shared" ref="F208:U208" si="23">IF(COUNT(F177:F206)=0,"",MIN(F177:F206))</f>
        <v>17.899999999999999</v>
      </c>
      <c r="G208" s="13">
        <f t="shared" si="23"/>
        <v>21.8</v>
      </c>
      <c r="H208" s="308">
        <f t="shared" si="23"/>
        <v>22.1</v>
      </c>
      <c r="I208" s="14">
        <f t="shared" si="23"/>
        <v>3.9</v>
      </c>
      <c r="J208" s="334">
        <f t="shared" si="23"/>
        <v>1.2</v>
      </c>
      <c r="K208" s="13">
        <f t="shared" si="23"/>
        <v>7.11</v>
      </c>
      <c r="L208" s="689">
        <f t="shared" si="23"/>
        <v>7.11</v>
      </c>
      <c r="M208" s="14">
        <f t="shared" si="23"/>
        <v>14.3</v>
      </c>
      <c r="N208" s="334">
        <f t="shared" si="23"/>
        <v>15.7</v>
      </c>
      <c r="O208" s="690">
        <f t="shared" si="23"/>
        <v>32.700000000000003</v>
      </c>
      <c r="P208" s="691">
        <f t="shared" si="23"/>
        <v>54.1</v>
      </c>
      <c r="Q208" s="692">
        <f t="shared" si="23"/>
        <v>8.8000000000000007</v>
      </c>
      <c r="R208" s="693">
        <f t="shared" si="23"/>
        <v>111</v>
      </c>
      <c r="S208" s="694">
        <f t="shared" si="23"/>
        <v>0.05</v>
      </c>
      <c r="T208" s="695"/>
      <c r="U208" s="677">
        <f t="shared" si="23"/>
        <v>57</v>
      </c>
      <c r="V208" s="161"/>
      <c r="W208" s="816"/>
      <c r="X208" s="817"/>
      <c r="Y208" s="817"/>
      <c r="Z208" s="818"/>
    </row>
    <row r="209" spans="1:26" s="1" customFormat="1" ht="13.5" customHeight="1" x14ac:dyDescent="0.15">
      <c r="A209" s="1173"/>
      <c r="B209" s="1156" t="s">
        <v>276</v>
      </c>
      <c r="C209" s="1156"/>
      <c r="D209" s="687"/>
      <c r="E209" s="696"/>
      <c r="F209" s="697">
        <f t="shared" ref="F209:U209" si="24">IF(COUNT(F177:F206)=0,"",AVERAGE(F177:F206))</f>
        <v>24.956666666666663</v>
      </c>
      <c r="G209" s="13">
        <f t="shared" si="24"/>
        <v>24.846666666666657</v>
      </c>
      <c r="H209" s="689">
        <f t="shared" si="24"/>
        <v>25.063333333333333</v>
      </c>
      <c r="I209" s="14">
        <f t="shared" si="24"/>
        <v>10.033333333333331</v>
      </c>
      <c r="J209" s="334">
        <f t="shared" si="24"/>
        <v>1.8266666666666671</v>
      </c>
      <c r="K209" s="13">
        <f t="shared" si="24"/>
        <v>7.2810000000000015</v>
      </c>
      <c r="L209" s="689">
        <f t="shared" si="24"/>
        <v>7.3380000000000027</v>
      </c>
      <c r="M209" s="14">
        <f t="shared" si="24"/>
        <v>21.013333333333332</v>
      </c>
      <c r="N209" s="334">
        <f t="shared" si="24"/>
        <v>21.233333333333334</v>
      </c>
      <c r="O209" s="690">
        <f t="shared" si="24"/>
        <v>42.110000000000007</v>
      </c>
      <c r="P209" s="691">
        <f t="shared" si="24"/>
        <v>68.72499999999998</v>
      </c>
      <c r="Q209" s="692">
        <f t="shared" si="24"/>
        <v>15.430000000000001</v>
      </c>
      <c r="R209" s="698">
        <f t="shared" si="24"/>
        <v>146.65</v>
      </c>
      <c r="S209" s="694">
        <f t="shared" si="24"/>
        <v>8.6500000000000035E-2</v>
      </c>
      <c r="T209" s="695"/>
      <c r="U209" s="677">
        <f t="shared" si="24"/>
        <v>171.86666666666667</v>
      </c>
      <c r="V209" s="161"/>
      <c r="W209" s="816"/>
      <c r="X209" s="817"/>
      <c r="Y209" s="817"/>
      <c r="Z209" s="818"/>
    </row>
    <row r="210" spans="1:26" s="1" customFormat="1" ht="13.5" customHeight="1" x14ac:dyDescent="0.15">
      <c r="A210" s="1174"/>
      <c r="B210" s="1157" t="s">
        <v>277</v>
      </c>
      <c r="C210" s="1157"/>
      <c r="D210" s="699"/>
      <c r="E210" s="700">
        <f>SUM(E177:E206)</f>
        <v>253.5</v>
      </c>
      <c r="F210" s="701"/>
      <c r="G210" s="702"/>
      <c r="H210" s="703"/>
      <c r="I210" s="702"/>
      <c r="J210" s="703"/>
      <c r="K210" s="704"/>
      <c r="L210" s="705"/>
      <c r="M210" s="706"/>
      <c r="N210" s="707"/>
      <c r="O210" s="708"/>
      <c r="P210" s="709"/>
      <c r="Q210" s="710"/>
      <c r="R210" s="711"/>
      <c r="S210" s="712"/>
      <c r="T210" s="713">
        <f>SUM(T177:T206)</f>
        <v>16588</v>
      </c>
      <c r="U210" s="711"/>
      <c r="V210" s="161"/>
      <c r="W210" s="819"/>
      <c r="X210" s="820"/>
      <c r="Y210" s="820"/>
      <c r="Z210" s="821"/>
    </row>
    <row r="211" spans="1:26" ht="13.5" customHeight="1" x14ac:dyDescent="0.15">
      <c r="A211" s="1162" t="s">
        <v>267</v>
      </c>
      <c r="B211" s="540">
        <v>44835</v>
      </c>
      <c r="C211" s="595" t="str">
        <f>IF(B211="","",IF(WEEKDAY(B211)=1,"(日)",IF(WEEKDAY(B211)=2,"(月)",IF(WEEKDAY(B211)=3,"(火)",IF(WEEKDAY(B211)=4,"(水)",IF(WEEKDAY(B211)=5,"(木)",IF(WEEKDAY(B211)=6,"(金)","(土)")))))))</f>
        <v>(土)</v>
      </c>
      <c r="D211" s="740" t="s">
        <v>318</v>
      </c>
      <c r="E211" s="663" t="s">
        <v>24</v>
      </c>
      <c r="F211" s="664">
        <v>24.2</v>
      </c>
      <c r="G211" s="12">
        <v>22.7</v>
      </c>
      <c r="H211" s="666">
        <v>23.2</v>
      </c>
      <c r="I211" s="665">
        <v>7.3</v>
      </c>
      <c r="J211" s="307">
        <v>1.6</v>
      </c>
      <c r="K211" s="12">
        <v>7.34</v>
      </c>
      <c r="L211" s="307">
        <v>7.42</v>
      </c>
      <c r="M211" s="665">
        <v>20.9</v>
      </c>
      <c r="N211" s="666">
        <v>21.1</v>
      </c>
      <c r="O211" s="667"/>
      <c r="P211" s="667"/>
      <c r="Q211" s="728"/>
      <c r="R211" s="671"/>
      <c r="S211" s="741"/>
      <c r="T211" s="670">
        <v>460</v>
      </c>
      <c r="U211" s="714">
        <v>147</v>
      </c>
      <c r="V211" s="118"/>
      <c r="W211" s="463" t="s">
        <v>344</v>
      </c>
      <c r="X211" s="467"/>
      <c r="Y211" s="466">
        <v>44847</v>
      </c>
      <c r="Z211" s="464"/>
    </row>
    <row r="212" spans="1:26" x14ac:dyDescent="0.15">
      <c r="A212" s="1163"/>
      <c r="B212" s="458">
        <v>44836</v>
      </c>
      <c r="C212" s="596" t="str">
        <f t="shared" ref="C212:C241" si="25">IF(B212="","",IF(WEEKDAY(B212)=1,"(日)",IF(WEEKDAY(B212)=2,"(月)",IF(WEEKDAY(B212)=3,"(火)",IF(WEEKDAY(B212)=4,"(水)",IF(WEEKDAY(B212)=5,"(木)",IF(WEEKDAY(B212)=6,"(金)","(土)")))))))</f>
        <v>(日)</v>
      </c>
      <c r="D212" s="742" t="s">
        <v>318</v>
      </c>
      <c r="E212" s="673" t="s">
        <v>24</v>
      </c>
      <c r="F212" s="674">
        <v>23.4</v>
      </c>
      <c r="G212" s="13">
        <v>22.6</v>
      </c>
      <c r="H212" s="310">
        <v>23.1</v>
      </c>
      <c r="I212" s="14">
        <v>12</v>
      </c>
      <c r="J212" s="308">
        <v>1.3</v>
      </c>
      <c r="K212" s="13">
        <v>7.35</v>
      </c>
      <c r="L212" s="308">
        <v>7.44</v>
      </c>
      <c r="M212" s="14">
        <v>21.9</v>
      </c>
      <c r="N212" s="310">
        <v>21.4</v>
      </c>
      <c r="O212" s="309"/>
      <c r="P212" s="309"/>
      <c r="Q212" s="743"/>
      <c r="R212" s="677"/>
      <c r="S212" s="744"/>
      <c r="T212" s="676">
        <v>442</v>
      </c>
      <c r="U212" s="715">
        <v>128</v>
      </c>
      <c r="V212" s="118"/>
      <c r="W212" s="468" t="s">
        <v>2</v>
      </c>
      <c r="X212" s="469" t="s">
        <v>363</v>
      </c>
      <c r="Y212" s="614">
        <v>16</v>
      </c>
      <c r="Z212" s="473"/>
    </row>
    <row r="213" spans="1:26" x14ac:dyDescent="0.15">
      <c r="A213" s="1163"/>
      <c r="B213" s="458">
        <v>44837</v>
      </c>
      <c r="C213" s="596" t="str">
        <f t="shared" si="25"/>
        <v>(月)</v>
      </c>
      <c r="D213" s="742" t="s">
        <v>317</v>
      </c>
      <c r="E213" s="673" t="s">
        <v>24</v>
      </c>
      <c r="F213" s="674">
        <v>23.1</v>
      </c>
      <c r="G213" s="13">
        <v>22.6</v>
      </c>
      <c r="H213" s="310">
        <v>23.1</v>
      </c>
      <c r="I213" s="14">
        <v>8.1</v>
      </c>
      <c r="J213" s="308">
        <v>1.3</v>
      </c>
      <c r="K213" s="13">
        <v>7.39</v>
      </c>
      <c r="L213" s="308">
        <v>7.47</v>
      </c>
      <c r="M213" s="14">
        <v>21.7</v>
      </c>
      <c r="N213" s="310">
        <v>22</v>
      </c>
      <c r="O213" s="309">
        <v>45</v>
      </c>
      <c r="P213" s="309">
        <v>74.099999999999994</v>
      </c>
      <c r="Q213" s="743">
        <v>14.7</v>
      </c>
      <c r="R213" s="677">
        <v>154</v>
      </c>
      <c r="S213" s="744">
        <v>7.0000000000000007E-2</v>
      </c>
      <c r="T213" s="676">
        <v>195</v>
      </c>
      <c r="U213" s="715">
        <v>114</v>
      </c>
      <c r="V213" s="118"/>
      <c r="W213" s="6" t="s">
        <v>19</v>
      </c>
      <c r="X213" s="7" t="s">
        <v>20</v>
      </c>
      <c r="Y213" s="8" t="s">
        <v>21</v>
      </c>
      <c r="Z213" s="7" t="s">
        <v>22</v>
      </c>
    </row>
    <row r="214" spans="1:26" x14ac:dyDescent="0.15">
      <c r="A214" s="1163"/>
      <c r="B214" s="458">
        <v>44838</v>
      </c>
      <c r="C214" s="596" t="str">
        <f t="shared" si="25"/>
        <v>(火)</v>
      </c>
      <c r="D214" s="742" t="s">
        <v>318</v>
      </c>
      <c r="E214" s="673" t="s">
        <v>24</v>
      </c>
      <c r="F214" s="674">
        <v>27.1</v>
      </c>
      <c r="G214" s="13">
        <v>23</v>
      </c>
      <c r="H214" s="310">
        <v>23.2</v>
      </c>
      <c r="I214" s="14">
        <v>5.2</v>
      </c>
      <c r="J214" s="308">
        <v>1.8</v>
      </c>
      <c r="K214" s="13">
        <v>7.38</v>
      </c>
      <c r="L214" s="308">
        <v>7.43</v>
      </c>
      <c r="M214" s="14">
        <v>22.1</v>
      </c>
      <c r="N214" s="310">
        <v>22.1</v>
      </c>
      <c r="O214" s="309">
        <v>45</v>
      </c>
      <c r="P214" s="309">
        <v>75.2</v>
      </c>
      <c r="Q214" s="743">
        <v>14.8</v>
      </c>
      <c r="R214" s="677">
        <v>160</v>
      </c>
      <c r="S214" s="744">
        <v>0.08</v>
      </c>
      <c r="T214" s="676">
        <v>540</v>
      </c>
      <c r="U214" s="715">
        <v>106</v>
      </c>
      <c r="V214" s="118"/>
      <c r="W214" s="3" t="s">
        <v>203</v>
      </c>
      <c r="X214" s="9" t="s">
        <v>11</v>
      </c>
      <c r="Y214" s="12">
        <v>19.100000000000001</v>
      </c>
      <c r="Z214" s="307">
        <v>19.100000000000001</v>
      </c>
    </row>
    <row r="215" spans="1:26" x14ac:dyDescent="0.15">
      <c r="A215" s="1163"/>
      <c r="B215" s="458">
        <v>44839</v>
      </c>
      <c r="C215" s="596" t="str">
        <f t="shared" si="25"/>
        <v>(水)</v>
      </c>
      <c r="D215" s="742" t="s">
        <v>317</v>
      </c>
      <c r="E215" s="673">
        <v>2</v>
      </c>
      <c r="F215" s="674">
        <v>23.5</v>
      </c>
      <c r="G215" s="13">
        <v>23.3</v>
      </c>
      <c r="H215" s="310">
        <v>23.4</v>
      </c>
      <c r="I215" s="14">
        <v>5.8</v>
      </c>
      <c r="J215" s="308">
        <v>1.2</v>
      </c>
      <c r="K215" s="13">
        <v>7.4</v>
      </c>
      <c r="L215" s="308">
        <v>7.48</v>
      </c>
      <c r="M215" s="14">
        <v>22.5</v>
      </c>
      <c r="N215" s="310">
        <v>23.1</v>
      </c>
      <c r="O215" s="309">
        <v>44.6</v>
      </c>
      <c r="P215" s="309">
        <v>77.2</v>
      </c>
      <c r="Q215" s="743">
        <v>17.3</v>
      </c>
      <c r="R215" s="677">
        <v>163</v>
      </c>
      <c r="S215" s="744">
        <v>0.05</v>
      </c>
      <c r="T215" s="676">
        <v>212</v>
      </c>
      <c r="U215" s="715">
        <v>109</v>
      </c>
      <c r="V215" s="118"/>
      <c r="W215" s="4" t="s">
        <v>204</v>
      </c>
      <c r="X215" s="10" t="s">
        <v>205</v>
      </c>
      <c r="Y215" s="13">
        <v>4.5</v>
      </c>
      <c r="Z215" s="308">
        <v>1.2</v>
      </c>
    </row>
    <row r="216" spans="1:26" x14ac:dyDescent="0.15">
      <c r="A216" s="1163"/>
      <c r="B216" s="458">
        <v>44840</v>
      </c>
      <c r="C216" s="596" t="str">
        <f t="shared" si="25"/>
        <v>(木)</v>
      </c>
      <c r="D216" s="742" t="s">
        <v>319</v>
      </c>
      <c r="E216" s="673">
        <v>5.5</v>
      </c>
      <c r="F216" s="674">
        <v>14.2</v>
      </c>
      <c r="G216" s="13">
        <v>21.1</v>
      </c>
      <c r="H216" s="310">
        <v>21.9</v>
      </c>
      <c r="I216" s="14">
        <v>8.3000000000000007</v>
      </c>
      <c r="J216" s="308">
        <v>1.5</v>
      </c>
      <c r="K216" s="13">
        <v>7.4</v>
      </c>
      <c r="L216" s="308">
        <v>7.46</v>
      </c>
      <c r="M216" s="14">
        <v>23.2</v>
      </c>
      <c r="N216" s="310">
        <v>23.4</v>
      </c>
      <c r="O216" s="309">
        <v>44.6</v>
      </c>
      <c r="P216" s="309">
        <v>78.2</v>
      </c>
      <c r="Q216" s="743">
        <v>17.7</v>
      </c>
      <c r="R216" s="677">
        <v>169</v>
      </c>
      <c r="S216" s="744">
        <v>7.0000000000000007E-2</v>
      </c>
      <c r="T216" s="676">
        <v>504</v>
      </c>
      <c r="U216" s="715">
        <v>106</v>
      </c>
      <c r="V216" s="118"/>
      <c r="W216" s="4" t="s">
        <v>12</v>
      </c>
      <c r="X216" s="10"/>
      <c r="Y216" s="13">
        <v>7.41</v>
      </c>
      <c r="Z216" s="308">
        <v>7.38</v>
      </c>
    </row>
    <row r="217" spans="1:26" x14ac:dyDescent="0.15">
      <c r="A217" s="1163"/>
      <c r="B217" s="458">
        <v>44841</v>
      </c>
      <c r="C217" s="596" t="str">
        <f t="shared" si="25"/>
        <v>(金)</v>
      </c>
      <c r="D217" s="742" t="s">
        <v>319</v>
      </c>
      <c r="E217" s="673">
        <v>51.5</v>
      </c>
      <c r="F217" s="674">
        <v>12.5</v>
      </c>
      <c r="G217" s="13">
        <v>18.899999999999999</v>
      </c>
      <c r="H217" s="310">
        <v>19.600000000000001</v>
      </c>
      <c r="I217" s="14">
        <v>8.1</v>
      </c>
      <c r="J217" s="308">
        <v>1.4</v>
      </c>
      <c r="K217" s="13">
        <v>7.35</v>
      </c>
      <c r="L217" s="308">
        <v>7.44</v>
      </c>
      <c r="M217" s="14">
        <v>24</v>
      </c>
      <c r="N217" s="310">
        <v>25.4</v>
      </c>
      <c r="O217" s="309">
        <v>46.7</v>
      </c>
      <c r="P217" s="309">
        <v>82.2</v>
      </c>
      <c r="Q217" s="743">
        <v>22.6</v>
      </c>
      <c r="R217" s="677">
        <v>182</v>
      </c>
      <c r="S217" s="744">
        <v>0.08</v>
      </c>
      <c r="T217" s="676">
        <v>363</v>
      </c>
      <c r="U217" s="715">
        <v>102</v>
      </c>
      <c r="V217" s="118"/>
      <c r="W217" s="4" t="s">
        <v>206</v>
      </c>
      <c r="X217" s="10" t="s">
        <v>13</v>
      </c>
      <c r="Y217" s="418">
        <v>24</v>
      </c>
      <c r="Z217" s="308">
        <v>24.2</v>
      </c>
    </row>
    <row r="218" spans="1:26" x14ac:dyDescent="0.15">
      <c r="A218" s="1163"/>
      <c r="B218" s="458">
        <v>44842</v>
      </c>
      <c r="C218" s="596" t="str">
        <f t="shared" si="25"/>
        <v>(土)</v>
      </c>
      <c r="D218" s="742" t="s">
        <v>317</v>
      </c>
      <c r="E218" s="673" t="s">
        <v>24</v>
      </c>
      <c r="F218" s="674">
        <v>15.8</v>
      </c>
      <c r="G218" s="13">
        <v>17</v>
      </c>
      <c r="H218" s="310">
        <v>17.600000000000001</v>
      </c>
      <c r="I218" s="14">
        <v>9.6999999999999993</v>
      </c>
      <c r="J218" s="308">
        <v>1.5</v>
      </c>
      <c r="K218" s="13">
        <v>7.36</v>
      </c>
      <c r="L218" s="308">
        <v>7.44</v>
      </c>
      <c r="M218" s="14">
        <v>23</v>
      </c>
      <c r="N218" s="310">
        <v>22.7</v>
      </c>
      <c r="O218" s="309"/>
      <c r="P218" s="309"/>
      <c r="Q218" s="743"/>
      <c r="R218" s="677"/>
      <c r="S218" s="744"/>
      <c r="T218" s="676">
        <v>620</v>
      </c>
      <c r="U218" s="715">
        <v>162</v>
      </c>
      <c r="V218" s="118"/>
      <c r="W218" s="4" t="s">
        <v>207</v>
      </c>
      <c r="X218" s="330" t="s">
        <v>371</v>
      </c>
      <c r="Y218" s="383">
        <v>48</v>
      </c>
      <c r="Z218" s="333">
        <v>51.2</v>
      </c>
    </row>
    <row r="219" spans="1:26" x14ac:dyDescent="0.15">
      <c r="A219" s="1163"/>
      <c r="B219" s="458">
        <v>44843</v>
      </c>
      <c r="C219" s="596" t="str">
        <f t="shared" si="25"/>
        <v>(日)</v>
      </c>
      <c r="D219" s="742" t="s">
        <v>318</v>
      </c>
      <c r="E219" s="673">
        <v>3.5</v>
      </c>
      <c r="F219" s="674">
        <v>16.899999999999999</v>
      </c>
      <c r="G219" s="13">
        <v>17.399999999999999</v>
      </c>
      <c r="H219" s="310">
        <v>17.5</v>
      </c>
      <c r="I219" s="14">
        <v>11.3</v>
      </c>
      <c r="J219" s="308">
        <v>1.5</v>
      </c>
      <c r="K219" s="13">
        <v>7.37</v>
      </c>
      <c r="L219" s="308">
        <v>7.45</v>
      </c>
      <c r="M219" s="14">
        <v>22.9</v>
      </c>
      <c r="N219" s="310">
        <v>22.4</v>
      </c>
      <c r="O219" s="309"/>
      <c r="P219" s="309"/>
      <c r="Q219" s="743"/>
      <c r="R219" s="677"/>
      <c r="S219" s="744"/>
      <c r="T219" s="676">
        <v>450</v>
      </c>
      <c r="U219" s="715">
        <v>145</v>
      </c>
      <c r="V219" s="118"/>
      <c r="W219" s="4" t="s">
        <v>208</v>
      </c>
      <c r="X219" s="330" t="s">
        <v>371</v>
      </c>
      <c r="Y219" s="383">
        <v>79.2</v>
      </c>
      <c r="Z219" s="333">
        <v>82.2</v>
      </c>
    </row>
    <row r="220" spans="1:26" x14ac:dyDescent="0.15">
      <c r="A220" s="1163"/>
      <c r="B220" s="458">
        <v>44844</v>
      </c>
      <c r="C220" s="596" t="str">
        <f t="shared" si="25"/>
        <v>(月)</v>
      </c>
      <c r="D220" s="742" t="s">
        <v>317</v>
      </c>
      <c r="E220" s="673">
        <v>9</v>
      </c>
      <c r="F220" s="674">
        <v>17.100000000000001</v>
      </c>
      <c r="G220" s="13">
        <v>18.600000000000001</v>
      </c>
      <c r="H220" s="310">
        <v>18.100000000000001</v>
      </c>
      <c r="I220" s="14">
        <v>5.3</v>
      </c>
      <c r="J220" s="308">
        <v>1.5</v>
      </c>
      <c r="K220" s="13">
        <v>7.31</v>
      </c>
      <c r="L220" s="308">
        <v>7.47</v>
      </c>
      <c r="M220" s="14">
        <v>22.6</v>
      </c>
      <c r="N220" s="310">
        <v>22.6</v>
      </c>
      <c r="O220" s="309"/>
      <c r="P220" s="309"/>
      <c r="Q220" s="743"/>
      <c r="R220" s="677"/>
      <c r="S220" s="744"/>
      <c r="T220" s="676">
        <v>345</v>
      </c>
      <c r="U220" s="715">
        <v>108</v>
      </c>
      <c r="V220" s="118"/>
      <c r="W220" s="4" t="s">
        <v>209</v>
      </c>
      <c r="X220" s="330" t="s">
        <v>371</v>
      </c>
      <c r="Y220" s="383">
        <v>56.3</v>
      </c>
      <c r="Z220" s="333">
        <v>59.1</v>
      </c>
    </row>
    <row r="221" spans="1:26" x14ac:dyDescent="0.15">
      <c r="A221" s="1163"/>
      <c r="B221" s="458">
        <v>44845</v>
      </c>
      <c r="C221" s="596" t="str">
        <f t="shared" si="25"/>
        <v>(火)</v>
      </c>
      <c r="D221" s="742" t="s">
        <v>318</v>
      </c>
      <c r="E221" s="673" t="s">
        <v>24</v>
      </c>
      <c r="F221" s="674">
        <v>21.6</v>
      </c>
      <c r="G221" s="13">
        <v>19.5</v>
      </c>
      <c r="H221" s="310">
        <v>19.2</v>
      </c>
      <c r="I221" s="14">
        <v>4.7</v>
      </c>
      <c r="J221" s="308">
        <v>1.4</v>
      </c>
      <c r="K221" s="13">
        <v>7.36</v>
      </c>
      <c r="L221" s="308">
        <v>7.38</v>
      </c>
      <c r="M221" s="14">
        <v>22.3</v>
      </c>
      <c r="N221" s="310">
        <v>21.8</v>
      </c>
      <c r="O221" s="309">
        <v>46.4</v>
      </c>
      <c r="P221" s="309">
        <v>73.099999999999994</v>
      </c>
      <c r="Q221" s="743">
        <v>16.3</v>
      </c>
      <c r="R221" s="677">
        <v>156</v>
      </c>
      <c r="S221" s="744">
        <v>0.08</v>
      </c>
      <c r="T221" s="676">
        <v>335</v>
      </c>
      <c r="U221" s="715">
        <v>109</v>
      </c>
      <c r="V221" s="118"/>
      <c r="W221" s="4" t="s">
        <v>210</v>
      </c>
      <c r="X221" s="330" t="s">
        <v>371</v>
      </c>
      <c r="Y221" s="383">
        <v>22.9</v>
      </c>
      <c r="Z221" s="333">
        <v>23.1</v>
      </c>
    </row>
    <row r="222" spans="1:26" x14ac:dyDescent="0.15">
      <c r="A222" s="1163"/>
      <c r="B222" s="458">
        <v>44846</v>
      </c>
      <c r="C222" s="596" t="str">
        <f t="shared" si="25"/>
        <v>(水)</v>
      </c>
      <c r="D222" s="742" t="s">
        <v>319</v>
      </c>
      <c r="E222" s="673">
        <v>0</v>
      </c>
      <c r="F222" s="674">
        <v>18</v>
      </c>
      <c r="G222" s="13">
        <v>19.5</v>
      </c>
      <c r="H222" s="310">
        <v>19.399999999999999</v>
      </c>
      <c r="I222" s="14">
        <v>5.3</v>
      </c>
      <c r="J222" s="308">
        <v>1.3</v>
      </c>
      <c r="K222" s="13">
        <v>7.36</v>
      </c>
      <c r="L222" s="308">
        <v>7.4</v>
      </c>
      <c r="M222" s="14">
        <v>27.5</v>
      </c>
      <c r="N222" s="310">
        <v>23.1</v>
      </c>
      <c r="O222" s="309">
        <v>49.2</v>
      </c>
      <c r="P222" s="309">
        <v>78.2</v>
      </c>
      <c r="Q222" s="743">
        <v>16.8</v>
      </c>
      <c r="R222" s="677">
        <v>164</v>
      </c>
      <c r="S222" s="744">
        <v>0.08</v>
      </c>
      <c r="T222" s="676">
        <v>733</v>
      </c>
      <c r="U222" s="715">
        <v>92</v>
      </c>
      <c r="V222" s="118"/>
      <c r="W222" s="4" t="s">
        <v>211</v>
      </c>
      <c r="X222" s="330" t="s">
        <v>371</v>
      </c>
      <c r="Y222" s="218">
        <v>19</v>
      </c>
      <c r="Z222" s="334">
        <v>18.3</v>
      </c>
    </row>
    <row r="223" spans="1:26" x14ac:dyDescent="0.15">
      <c r="A223" s="1163"/>
      <c r="B223" s="458">
        <v>44847</v>
      </c>
      <c r="C223" s="596" t="str">
        <f t="shared" si="25"/>
        <v>(木)</v>
      </c>
      <c r="D223" s="742" t="s">
        <v>319</v>
      </c>
      <c r="E223" s="673">
        <v>6</v>
      </c>
      <c r="F223" s="674">
        <v>16</v>
      </c>
      <c r="G223" s="13">
        <v>19.100000000000001</v>
      </c>
      <c r="H223" s="310">
        <v>19.100000000000001</v>
      </c>
      <c r="I223" s="14">
        <v>4.5</v>
      </c>
      <c r="J223" s="308">
        <v>1.2</v>
      </c>
      <c r="K223" s="13">
        <v>7.41</v>
      </c>
      <c r="L223" s="308">
        <v>7.38</v>
      </c>
      <c r="M223" s="14">
        <v>24</v>
      </c>
      <c r="N223" s="310">
        <v>24.2</v>
      </c>
      <c r="O223" s="309">
        <v>51.2</v>
      </c>
      <c r="P223" s="309">
        <v>82.2</v>
      </c>
      <c r="Q223" s="743">
        <v>18.3</v>
      </c>
      <c r="R223" s="677">
        <v>172</v>
      </c>
      <c r="S223" s="744">
        <v>7.0000000000000007E-2</v>
      </c>
      <c r="T223" s="676">
        <v>539</v>
      </c>
      <c r="U223" s="715">
        <v>84</v>
      </c>
      <c r="V223" s="118"/>
      <c r="W223" s="4" t="s">
        <v>212</v>
      </c>
      <c r="X223" s="330" t="s">
        <v>371</v>
      </c>
      <c r="Y223" s="220">
        <v>178</v>
      </c>
      <c r="Z223" s="419">
        <v>172</v>
      </c>
    </row>
    <row r="224" spans="1:26" x14ac:dyDescent="0.15">
      <c r="A224" s="1163"/>
      <c r="B224" s="458">
        <v>44848</v>
      </c>
      <c r="C224" s="596" t="str">
        <f t="shared" si="25"/>
        <v>(金)</v>
      </c>
      <c r="D224" s="742" t="s">
        <v>319</v>
      </c>
      <c r="E224" s="673">
        <v>3.5</v>
      </c>
      <c r="F224" s="674">
        <v>16.100000000000001</v>
      </c>
      <c r="G224" s="13">
        <v>18.5</v>
      </c>
      <c r="H224" s="310">
        <v>18.8</v>
      </c>
      <c r="I224" s="14">
        <v>2.7</v>
      </c>
      <c r="J224" s="308">
        <v>1.2</v>
      </c>
      <c r="K224" s="13">
        <v>7.46</v>
      </c>
      <c r="L224" s="308">
        <v>7.45</v>
      </c>
      <c r="M224" s="14">
        <v>33.1</v>
      </c>
      <c r="N224" s="310">
        <v>24.8</v>
      </c>
      <c r="O224" s="309">
        <v>50.6</v>
      </c>
      <c r="P224" s="309">
        <v>83.8</v>
      </c>
      <c r="Q224" s="743">
        <v>18.7</v>
      </c>
      <c r="R224" s="677">
        <v>172</v>
      </c>
      <c r="S224" s="744">
        <v>0.08</v>
      </c>
      <c r="T224" s="676">
        <v>726</v>
      </c>
      <c r="U224" s="715">
        <v>83</v>
      </c>
      <c r="V224" s="118"/>
      <c r="W224" s="4" t="s">
        <v>213</v>
      </c>
      <c r="X224" s="330" t="s">
        <v>371</v>
      </c>
      <c r="Y224" s="219">
        <v>0.21</v>
      </c>
      <c r="Z224" s="314">
        <v>7.0000000000000007E-2</v>
      </c>
    </row>
    <row r="225" spans="1:26" x14ac:dyDescent="0.15">
      <c r="A225" s="1163"/>
      <c r="B225" s="458">
        <v>44849</v>
      </c>
      <c r="C225" s="596" t="str">
        <f t="shared" si="25"/>
        <v>(土)</v>
      </c>
      <c r="D225" s="742" t="s">
        <v>317</v>
      </c>
      <c r="E225" s="673">
        <v>1</v>
      </c>
      <c r="F225" s="674">
        <v>19.899999999999999</v>
      </c>
      <c r="G225" s="13">
        <v>18.8</v>
      </c>
      <c r="H225" s="310">
        <v>18.7</v>
      </c>
      <c r="I225" s="14">
        <v>1.7</v>
      </c>
      <c r="J225" s="308">
        <v>1.3</v>
      </c>
      <c r="K225" s="13">
        <v>7.39</v>
      </c>
      <c r="L225" s="308">
        <v>7.46</v>
      </c>
      <c r="M225" s="14">
        <v>39.4</v>
      </c>
      <c r="N225" s="310">
        <v>26.3</v>
      </c>
      <c r="O225" s="309"/>
      <c r="P225" s="309"/>
      <c r="Q225" s="743"/>
      <c r="R225" s="677"/>
      <c r="S225" s="744"/>
      <c r="T225" s="676">
        <v>451</v>
      </c>
      <c r="U225" s="715">
        <v>98</v>
      </c>
      <c r="V225" s="118"/>
      <c r="W225" s="4" t="s">
        <v>14</v>
      </c>
      <c r="X225" s="330" t="s">
        <v>371</v>
      </c>
      <c r="Y225" s="217">
        <v>2.9</v>
      </c>
      <c r="Z225" s="313">
        <v>2.6</v>
      </c>
    </row>
    <row r="226" spans="1:26" x14ac:dyDescent="0.15">
      <c r="A226" s="1163"/>
      <c r="B226" s="458">
        <v>44850</v>
      </c>
      <c r="C226" s="596" t="str">
        <f t="shared" si="25"/>
        <v>(日)</v>
      </c>
      <c r="D226" s="742" t="s">
        <v>317</v>
      </c>
      <c r="E226" s="673" t="s">
        <v>24</v>
      </c>
      <c r="F226" s="674">
        <v>19.100000000000001</v>
      </c>
      <c r="G226" s="13">
        <v>20</v>
      </c>
      <c r="H226" s="310">
        <v>19.399999999999999</v>
      </c>
      <c r="I226" s="14">
        <v>3.2</v>
      </c>
      <c r="J226" s="308">
        <v>1.3</v>
      </c>
      <c r="K226" s="13">
        <v>7.46</v>
      </c>
      <c r="L226" s="308">
        <v>7.47</v>
      </c>
      <c r="M226" s="14">
        <v>25.8</v>
      </c>
      <c r="N226" s="310">
        <v>25.6</v>
      </c>
      <c r="O226" s="309"/>
      <c r="P226" s="309"/>
      <c r="Q226" s="743"/>
      <c r="R226" s="677"/>
      <c r="S226" s="744"/>
      <c r="T226" s="676">
        <v>442</v>
      </c>
      <c r="U226" s="715">
        <v>82</v>
      </c>
      <c r="V226" s="118"/>
      <c r="W226" s="4" t="s">
        <v>15</v>
      </c>
      <c r="X226" s="330" t="s">
        <v>371</v>
      </c>
      <c r="Y226" s="217">
        <v>0.5</v>
      </c>
      <c r="Z226" s="313">
        <v>0.5</v>
      </c>
    </row>
    <row r="227" spans="1:26" x14ac:dyDescent="0.15">
      <c r="A227" s="1163"/>
      <c r="B227" s="458">
        <v>44851</v>
      </c>
      <c r="C227" s="596" t="str">
        <f t="shared" si="25"/>
        <v>(月)</v>
      </c>
      <c r="D227" s="742" t="s">
        <v>317</v>
      </c>
      <c r="E227" s="673">
        <v>3</v>
      </c>
      <c r="F227" s="674">
        <v>20.399999999999999</v>
      </c>
      <c r="G227" s="13">
        <v>20.399999999999999</v>
      </c>
      <c r="H227" s="310">
        <v>20.2</v>
      </c>
      <c r="I227" s="14">
        <v>4.5999999999999996</v>
      </c>
      <c r="J227" s="308">
        <v>1</v>
      </c>
      <c r="K227" s="13">
        <v>7.38</v>
      </c>
      <c r="L227" s="308">
        <v>7.43</v>
      </c>
      <c r="M227" s="14">
        <v>26.7</v>
      </c>
      <c r="N227" s="310">
        <v>25.9</v>
      </c>
      <c r="O227" s="309">
        <v>50.9</v>
      </c>
      <c r="P227" s="309">
        <v>84.2</v>
      </c>
      <c r="Q227" s="743">
        <v>20.7</v>
      </c>
      <c r="R227" s="677">
        <v>172</v>
      </c>
      <c r="S227" s="744">
        <v>0.08</v>
      </c>
      <c r="T227" s="676">
        <v>363</v>
      </c>
      <c r="U227" s="715">
        <v>74</v>
      </c>
      <c r="V227" s="118"/>
      <c r="W227" s="4" t="s">
        <v>214</v>
      </c>
      <c r="X227" s="330" t="s">
        <v>371</v>
      </c>
      <c r="Y227" s="217">
        <v>7.4</v>
      </c>
      <c r="Z227" s="313">
        <v>7.4</v>
      </c>
    </row>
    <row r="228" spans="1:26" x14ac:dyDescent="0.15">
      <c r="A228" s="1163"/>
      <c r="B228" s="458">
        <v>44852</v>
      </c>
      <c r="C228" s="596" t="str">
        <f t="shared" si="25"/>
        <v>(火)</v>
      </c>
      <c r="D228" s="742" t="s">
        <v>317</v>
      </c>
      <c r="E228" s="673">
        <v>10</v>
      </c>
      <c r="F228" s="674">
        <v>16.100000000000001</v>
      </c>
      <c r="G228" s="13">
        <v>20.6</v>
      </c>
      <c r="H228" s="310">
        <v>20.5</v>
      </c>
      <c r="I228" s="14">
        <v>3.1</v>
      </c>
      <c r="J228" s="308">
        <v>1.2</v>
      </c>
      <c r="K228" s="13">
        <v>7.36</v>
      </c>
      <c r="L228" s="308">
        <v>7.43</v>
      </c>
      <c r="M228" s="14">
        <v>25.1</v>
      </c>
      <c r="N228" s="310">
        <v>25.4</v>
      </c>
      <c r="O228" s="309">
        <v>51.9</v>
      </c>
      <c r="P228" s="309">
        <v>85.2</v>
      </c>
      <c r="Q228" s="743">
        <v>19.3</v>
      </c>
      <c r="R228" s="677">
        <v>170</v>
      </c>
      <c r="S228" s="744">
        <v>0.09</v>
      </c>
      <c r="T228" s="676">
        <v>195</v>
      </c>
      <c r="U228" s="715">
        <v>69</v>
      </c>
      <c r="V228" s="118"/>
      <c r="W228" s="4" t="s">
        <v>215</v>
      </c>
      <c r="X228" s="330" t="s">
        <v>371</v>
      </c>
      <c r="Y228" s="219">
        <v>1.9E-2</v>
      </c>
      <c r="Z228" s="314">
        <v>0.02</v>
      </c>
    </row>
    <row r="229" spans="1:26" x14ac:dyDescent="0.15">
      <c r="A229" s="1163"/>
      <c r="B229" s="458">
        <v>44853</v>
      </c>
      <c r="C229" s="596" t="str">
        <f t="shared" si="25"/>
        <v>(水)</v>
      </c>
      <c r="D229" s="742" t="s">
        <v>317</v>
      </c>
      <c r="E229" s="673">
        <v>2</v>
      </c>
      <c r="F229" s="674">
        <v>13.8</v>
      </c>
      <c r="G229" s="13">
        <v>20</v>
      </c>
      <c r="H229" s="310">
        <v>20.100000000000001</v>
      </c>
      <c r="I229" s="14">
        <v>3.1</v>
      </c>
      <c r="J229" s="308">
        <v>1.4</v>
      </c>
      <c r="K229" s="13">
        <v>7.49</v>
      </c>
      <c r="L229" s="308">
        <v>7.5</v>
      </c>
      <c r="M229" s="14">
        <v>25</v>
      </c>
      <c r="N229" s="310">
        <v>25.1</v>
      </c>
      <c r="O229" s="309">
        <v>52.1</v>
      </c>
      <c r="P229" s="309">
        <v>84.4</v>
      </c>
      <c r="Q229" s="743">
        <v>18.600000000000001</v>
      </c>
      <c r="R229" s="677">
        <v>174</v>
      </c>
      <c r="S229" s="744">
        <v>0.09</v>
      </c>
      <c r="T229" s="676">
        <v>336</v>
      </c>
      <c r="U229" s="715">
        <v>76</v>
      </c>
      <c r="V229" s="118"/>
      <c r="W229" s="4" t="s">
        <v>16</v>
      </c>
      <c r="X229" s="330" t="s">
        <v>371</v>
      </c>
      <c r="Y229" s="219">
        <v>0.04</v>
      </c>
      <c r="Z229" s="314">
        <v>0.03</v>
      </c>
    </row>
    <row r="230" spans="1:26" x14ac:dyDescent="0.15">
      <c r="A230" s="1163"/>
      <c r="B230" s="458">
        <v>44854</v>
      </c>
      <c r="C230" s="596" t="str">
        <f t="shared" si="25"/>
        <v>(木)</v>
      </c>
      <c r="D230" s="742" t="s">
        <v>318</v>
      </c>
      <c r="E230" s="673" t="s">
        <v>24</v>
      </c>
      <c r="F230" s="674">
        <v>15.7</v>
      </c>
      <c r="G230" s="13">
        <v>18.7</v>
      </c>
      <c r="H230" s="310">
        <v>19.2</v>
      </c>
      <c r="I230" s="14">
        <v>4.3</v>
      </c>
      <c r="J230" s="308">
        <v>1.9</v>
      </c>
      <c r="K230" s="13">
        <v>7.47</v>
      </c>
      <c r="L230" s="308">
        <v>7.54</v>
      </c>
      <c r="M230" s="14">
        <v>25.9</v>
      </c>
      <c r="N230" s="310">
        <v>25.5</v>
      </c>
      <c r="O230" s="309">
        <v>53.5</v>
      </c>
      <c r="P230" s="309">
        <v>87.2</v>
      </c>
      <c r="Q230" s="743">
        <v>18.8</v>
      </c>
      <c r="R230" s="677">
        <v>174</v>
      </c>
      <c r="S230" s="744">
        <v>0.11</v>
      </c>
      <c r="T230" s="676">
        <v>372</v>
      </c>
      <c r="U230" s="715">
        <v>72</v>
      </c>
      <c r="V230" s="118"/>
      <c r="W230" s="4" t="s">
        <v>216</v>
      </c>
      <c r="X230" s="330" t="s">
        <v>371</v>
      </c>
      <c r="Y230" s="219">
        <v>2.36</v>
      </c>
      <c r="Z230" s="314">
        <v>2.31</v>
      </c>
    </row>
    <row r="231" spans="1:26" x14ac:dyDescent="0.15">
      <c r="A231" s="1163"/>
      <c r="B231" s="458">
        <v>44855</v>
      </c>
      <c r="C231" s="596" t="str">
        <f t="shared" si="25"/>
        <v>(金)</v>
      </c>
      <c r="D231" s="742" t="s">
        <v>318</v>
      </c>
      <c r="E231" s="673" t="s">
        <v>24</v>
      </c>
      <c r="F231" s="674">
        <v>15.9</v>
      </c>
      <c r="G231" s="13">
        <v>19.2</v>
      </c>
      <c r="H231" s="310">
        <v>19.2</v>
      </c>
      <c r="I231" s="14">
        <v>2</v>
      </c>
      <c r="J231" s="308">
        <v>1.8</v>
      </c>
      <c r="K231" s="13">
        <v>7.45</v>
      </c>
      <c r="L231" s="308">
        <v>7.53</v>
      </c>
      <c r="M231" s="14">
        <v>25.9</v>
      </c>
      <c r="N231" s="310">
        <v>27.8</v>
      </c>
      <c r="O231" s="309">
        <v>54.3</v>
      </c>
      <c r="P231" s="309">
        <v>89.3</v>
      </c>
      <c r="Q231" s="743">
        <v>22.3</v>
      </c>
      <c r="R231" s="677">
        <v>188</v>
      </c>
      <c r="S231" s="744">
        <v>0.11</v>
      </c>
      <c r="T231" s="676">
        <v>177</v>
      </c>
      <c r="U231" s="715">
        <v>62</v>
      </c>
      <c r="V231" s="118"/>
      <c r="W231" s="4" t="s">
        <v>217</v>
      </c>
      <c r="X231" s="330" t="s">
        <v>371</v>
      </c>
      <c r="Y231" s="219">
        <v>0.107</v>
      </c>
      <c r="Z231" s="314">
        <v>6.0999999999999999E-2</v>
      </c>
    </row>
    <row r="232" spans="1:26" x14ac:dyDescent="0.15">
      <c r="A232" s="1163"/>
      <c r="B232" s="458">
        <v>44856</v>
      </c>
      <c r="C232" s="596" t="str">
        <f t="shared" si="25"/>
        <v>(土)</v>
      </c>
      <c r="D232" s="742" t="s">
        <v>317</v>
      </c>
      <c r="E232" s="673" t="s">
        <v>24</v>
      </c>
      <c r="F232" s="674">
        <v>16.600000000000001</v>
      </c>
      <c r="G232" s="13">
        <v>18.8</v>
      </c>
      <c r="H232" s="310">
        <v>19.3</v>
      </c>
      <c r="I232" s="14">
        <v>2.2000000000000002</v>
      </c>
      <c r="J232" s="308">
        <v>2.2000000000000002</v>
      </c>
      <c r="K232" s="13">
        <v>7.44</v>
      </c>
      <c r="L232" s="308">
        <v>7.52</v>
      </c>
      <c r="M232" s="14">
        <v>26.5</v>
      </c>
      <c r="N232" s="310">
        <v>27.2</v>
      </c>
      <c r="O232" s="309"/>
      <c r="P232" s="309"/>
      <c r="Q232" s="743"/>
      <c r="R232" s="677"/>
      <c r="S232" s="744"/>
      <c r="T232" s="676"/>
      <c r="U232" s="715">
        <v>58</v>
      </c>
      <c r="V232" s="118"/>
      <c r="W232" s="4" t="s">
        <v>218</v>
      </c>
      <c r="X232" s="330" t="s">
        <v>371</v>
      </c>
      <c r="Y232" s="217">
        <v>31</v>
      </c>
      <c r="Z232" s="313">
        <v>32.700000000000003</v>
      </c>
    </row>
    <row r="233" spans="1:26" x14ac:dyDescent="0.15">
      <c r="A233" s="1163"/>
      <c r="B233" s="458">
        <v>44857</v>
      </c>
      <c r="C233" s="596" t="str">
        <f t="shared" si="25"/>
        <v>(日)</v>
      </c>
      <c r="D233" s="742" t="s">
        <v>318</v>
      </c>
      <c r="E233" s="673" t="s">
        <v>24</v>
      </c>
      <c r="F233" s="674">
        <v>18.2</v>
      </c>
      <c r="G233" s="13">
        <v>18.8</v>
      </c>
      <c r="H233" s="310">
        <v>18.899999999999999</v>
      </c>
      <c r="I233" s="14">
        <v>1</v>
      </c>
      <c r="J233" s="308">
        <v>1.9</v>
      </c>
      <c r="K233" s="13">
        <v>7.48</v>
      </c>
      <c r="L233" s="308">
        <v>7.56</v>
      </c>
      <c r="M233" s="14">
        <v>25.8</v>
      </c>
      <c r="N233" s="310">
        <v>26.4</v>
      </c>
      <c r="O233" s="309"/>
      <c r="P233" s="309"/>
      <c r="Q233" s="743"/>
      <c r="R233" s="677"/>
      <c r="S233" s="744"/>
      <c r="T233" s="676"/>
      <c r="U233" s="715">
        <v>57</v>
      </c>
      <c r="V233" s="118"/>
      <c r="W233" s="4" t="s">
        <v>17</v>
      </c>
      <c r="X233" s="330" t="s">
        <v>371</v>
      </c>
      <c r="Y233" s="217">
        <v>22.5</v>
      </c>
      <c r="Z233" s="313">
        <v>22.1</v>
      </c>
    </row>
    <row r="234" spans="1:26" x14ac:dyDescent="0.15">
      <c r="A234" s="1163"/>
      <c r="B234" s="458">
        <v>44858</v>
      </c>
      <c r="C234" s="596" t="str">
        <f t="shared" si="25"/>
        <v>(月)</v>
      </c>
      <c r="D234" s="742" t="s">
        <v>319</v>
      </c>
      <c r="E234" s="673">
        <v>0</v>
      </c>
      <c r="F234" s="674">
        <v>13.5</v>
      </c>
      <c r="G234" s="13">
        <v>18.5</v>
      </c>
      <c r="H234" s="310">
        <v>18.7</v>
      </c>
      <c r="I234" s="14">
        <v>2.2999999999999998</v>
      </c>
      <c r="J234" s="308">
        <v>1.8</v>
      </c>
      <c r="K234" s="13">
        <v>7.5</v>
      </c>
      <c r="L234" s="308">
        <v>7.57</v>
      </c>
      <c r="M234" s="14">
        <v>26</v>
      </c>
      <c r="N234" s="310">
        <v>26.3</v>
      </c>
      <c r="O234" s="309">
        <v>53.2</v>
      </c>
      <c r="P234" s="309">
        <v>87.2</v>
      </c>
      <c r="Q234" s="743">
        <v>20</v>
      </c>
      <c r="R234" s="677">
        <v>184</v>
      </c>
      <c r="S234" s="744">
        <v>0.1</v>
      </c>
      <c r="T234" s="676">
        <v>305</v>
      </c>
      <c r="U234" s="715">
        <v>55</v>
      </c>
      <c r="V234" s="118"/>
      <c r="W234" s="4" t="s">
        <v>219</v>
      </c>
      <c r="X234" s="330" t="s">
        <v>205</v>
      </c>
      <c r="Y234" s="383">
        <v>4.2</v>
      </c>
      <c r="Z234" s="396">
        <v>3.2</v>
      </c>
    </row>
    <row r="235" spans="1:26" x14ac:dyDescent="0.15">
      <c r="A235" s="1163"/>
      <c r="B235" s="458">
        <v>44859</v>
      </c>
      <c r="C235" s="596" t="str">
        <f t="shared" si="25"/>
        <v>(火)</v>
      </c>
      <c r="D235" s="742" t="s">
        <v>317</v>
      </c>
      <c r="E235" s="673">
        <v>0</v>
      </c>
      <c r="F235" s="674">
        <v>12.4</v>
      </c>
      <c r="G235" s="13">
        <v>17.2</v>
      </c>
      <c r="H235" s="310">
        <v>17.8</v>
      </c>
      <c r="I235" s="14">
        <v>2.7</v>
      </c>
      <c r="J235" s="308">
        <v>1.8</v>
      </c>
      <c r="K235" s="13">
        <v>7.6</v>
      </c>
      <c r="L235" s="308">
        <v>7.58</v>
      </c>
      <c r="M235" s="14">
        <v>26.5</v>
      </c>
      <c r="N235" s="310">
        <v>26.5</v>
      </c>
      <c r="O235" s="309">
        <v>54.6</v>
      </c>
      <c r="P235" s="309">
        <v>87.8</v>
      </c>
      <c r="Q235" s="743">
        <v>20.5</v>
      </c>
      <c r="R235" s="677">
        <v>185</v>
      </c>
      <c r="S235" s="744">
        <v>0.1</v>
      </c>
      <c r="T235" s="676">
        <v>141</v>
      </c>
      <c r="U235" s="715">
        <v>57</v>
      </c>
      <c r="V235" s="118"/>
      <c r="W235" s="4" t="s">
        <v>220</v>
      </c>
      <c r="X235" s="330" t="s">
        <v>371</v>
      </c>
      <c r="Y235" s="383">
        <v>7.9</v>
      </c>
      <c r="Z235" s="396">
        <v>4.7</v>
      </c>
    </row>
    <row r="236" spans="1:26" x14ac:dyDescent="0.15">
      <c r="A236" s="1163"/>
      <c r="B236" s="458">
        <v>44860</v>
      </c>
      <c r="C236" s="596" t="str">
        <f t="shared" si="25"/>
        <v>(水)</v>
      </c>
      <c r="D236" s="742" t="s">
        <v>318</v>
      </c>
      <c r="E236" s="673">
        <v>1.5</v>
      </c>
      <c r="F236" s="674">
        <v>14.8</v>
      </c>
      <c r="G236" s="13">
        <v>16</v>
      </c>
      <c r="H236" s="310">
        <v>16.600000000000001</v>
      </c>
      <c r="I236" s="14">
        <v>2.9</v>
      </c>
      <c r="J236" s="308">
        <v>1.6</v>
      </c>
      <c r="K236" s="13">
        <v>7.68</v>
      </c>
      <c r="L236" s="308">
        <v>7.67</v>
      </c>
      <c r="M236" s="14">
        <v>26.8</v>
      </c>
      <c r="N236" s="310">
        <v>27</v>
      </c>
      <c r="O236" s="309">
        <v>55.9</v>
      </c>
      <c r="P236" s="309">
        <v>89.6</v>
      </c>
      <c r="Q236" s="743">
        <v>20.7</v>
      </c>
      <c r="R236" s="677">
        <v>185</v>
      </c>
      <c r="S236" s="744">
        <v>0.1</v>
      </c>
      <c r="T236" s="676">
        <v>336</v>
      </c>
      <c r="U236" s="715">
        <v>58</v>
      </c>
      <c r="V236" s="118"/>
      <c r="W236" s="397"/>
      <c r="X236" s="398"/>
      <c r="Y236" s="420"/>
      <c r="Z236" s="421"/>
    </row>
    <row r="237" spans="1:26" x14ac:dyDescent="0.15">
      <c r="A237" s="1163"/>
      <c r="B237" s="458">
        <v>44861</v>
      </c>
      <c r="C237" s="596" t="str">
        <f t="shared" si="25"/>
        <v>(木)</v>
      </c>
      <c r="D237" s="742" t="s">
        <v>318</v>
      </c>
      <c r="E237" s="673" t="s">
        <v>24</v>
      </c>
      <c r="F237" s="674">
        <v>13.1</v>
      </c>
      <c r="G237" s="13">
        <v>15.6</v>
      </c>
      <c r="H237" s="310">
        <v>16</v>
      </c>
      <c r="I237" s="14">
        <v>2.4</v>
      </c>
      <c r="J237" s="308">
        <v>1.2</v>
      </c>
      <c r="K237" s="13">
        <v>7.63</v>
      </c>
      <c r="L237" s="308">
        <v>7.68</v>
      </c>
      <c r="M237" s="14">
        <v>27.2</v>
      </c>
      <c r="N237" s="310">
        <v>27.3</v>
      </c>
      <c r="O237" s="309">
        <v>56</v>
      </c>
      <c r="P237" s="309">
        <v>91</v>
      </c>
      <c r="Q237" s="743">
        <v>21.3</v>
      </c>
      <c r="R237" s="677">
        <v>190</v>
      </c>
      <c r="S237" s="744">
        <v>0.09</v>
      </c>
      <c r="T237" s="676">
        <v>230</v>
      </c>
      <c r="U237" s="715">
        <v>50</v>
      </c>
      <c r="V237" s="118"/>
      <c r="W237" s="397"/>
      <c r="X237" s="398"/>
      <c r="Y237" s="399"/>
      <c r="Z237" s="398"/>
    </row>
    <row r="238" spans="1:26" x14ac:dyDescent="0.15">
      <c r="A238" s="1163"/>
      <c r="B238" s="458">
        <v>44862</v>
      </c>
      <c r="C238" s="596" t="str">
        <f t="shared" si="25"/>
        <v>(金)</v>
      </c>
      <c r="D238" s="742" t="s">
        <v>317</v>
      </c>
      <c r="E238" s="673" t="s">
        <v>24</v>
      </c>
      <c r="F238" s="674">
        <v>12.7</v>
      </c>
      <c r="G238" s="13">
        <v>15.2</v>
      </c>
      <c r="H238" s="310">
        <v>15.6</v>
      </c>
      <c r="I238" s="14">
        <v>2.1</v>
      </c>
      <c r="J238" s="308">
        <v>1.3</v>
      </c>
      <c r="K238" s="13">
        <v>7.63</v>
      </c>
      <c r="L238" s="308">
        <v>7.66</v>
      </c>
      <c r="M238" s="14">
        <v>27.1</v>
      </c>
      <c r="N238" s="310">
        <v>27.2</v>
      </c>
      <c r="O238" s="309">
        <v>56</v>
      </c>
      <c r="P238" s="309">
        <v>90.2</v>
      </c>
      <c r="Q238" s="743">
        <v>21.4</v>
      </c>
      <c r="R238" s="677">
        <v>188</v>
      </c>
      <c r="S238" s="744">
        <v>0.09</v>
      </c>
      <c r="T238" s="676">
        <v>345</v>
      </c>
      <c r="U238" s="763" t="s">
        <v>417</v>
      </c>
      <c r="V238" s="118"/>
      <c r="W238" s="400"/>
      <c r="X238" s="401"/>
      <c r="Y238" s="402"/>
      <c r="Z238" s="401"/>
    </row>
    <row r="239" spans="1:26" x14ac:dyDescent="0.15">
      <c r="A239" s="1163"/>
      <c r="B239" s="458">
        <v>44863</v>
      </c>
      <c r="C239" s="596" t="str">
        <f t="shared" si="25"/>
        <v>(土)</v>
      </c>
      <c r="D239" s="742" t="s">
        <v>318</v>
      </c>
      <c r="E239" s="673" t="s">
        <v>24</v>
      </c>
      <c r="F239" s="674">
        <v>16.7</v>
      </c>
      <c r="G239" s="13">
        <v>15.3</v>
      </c>
      <c r="H239" s="310">
        <v>15.4</v>
      </c>
      <c r="I239" s="14">
        <v>0.4</v>
      </c>
      <c r="J239" s="308">
        <v>1.2</v>
      </c>
      <c r="K239" s="13">
        <v>7.56</v>
      </c>
      <c r="L239" s="308">
        <v>7.67</v>
      </c>
      <c r="M239" s="14">
        <v>26.7</v>
      </c>
      <c r="N239" s="310">
        <v>27.1</v>
      </c>
      <c r="O239" s="309"/>
      <c r="P239" s="309"/>
      <c r="Q239" s="743"/>
      <c r="R239" s="677"/>
      <c r="S239" s="744"/>
      <c r="T239" s="676">
        <v>284</v>
      </c>
      <c r="U239" s="715">
        <v>51</v>
      </c>
      <c r="V239" s="118"/>
      <c r="W239" s="11" t="s">
        <v>23</v>
      </c>
      <c r="X239" s="117" t="s">
        <v>24</v>
      </c>
      <c r="Y239" s="117" t="s">
        <v>24</v>
      </c>
      <c r="Z239" s="812" t="s">
        <v>24</v>
      </c>
    </row>
    <row r="240" spans="1:26" ht="13.5" customHeight="1" x14ac:dyDescent="0.15">
      <c r="A240" s="1163"/>
      <c r="B240" s="458">
        <v>44864</v>
      </c>
      <c r="C240" s="596" t="str">
        <f t="shared" si="25"/>
        <v>(日)</v>
      </c>
      <c r="D240" s="742" t="s">
        <v>318</v>
      </c>
      <c r="E240" s="673" t="s">
        <v>24</v>
      </c>
      <c r="F240" s="674">
        <v>14.2</v>
      </c>
      <c r="G240" s="13">
        <v>15.3</v>
      </c>
      <c r="H240" s="310">
        <v>15.2</v>
      </c>
      <c r="I240" s="14">
        <v>0.5</v>
      </c>
      <c r="J240" s="308">
        <v>1.2</v>
      </c>
      <c r="K240" s="13">
        <v>7.56</v>
      </c>
      <c r="L240" s="308">
        <v>7.67</v>
      </c>
      <c r="M240" s="14">
        <v>26.8</v>
      </c>
      <c r="N240" s="310">
        <v>27.1</v>
      </c>
      <c r="O240" s="309"/>
      <c r="P240" s="309"/>
      <c r="Q240" s="743"/>
      <c r="R240" s="677"/>
      <c r="S240" s="744"/>
      <c r="T240" s="676">
        <v>221</v>
      </c>
      <c r="U240" s="715">
        <v>50</v>
      </c>
      <c r="V240" s="118"/>
      <c r="W240" s="813" t="s">
        <v>359</v>
      </c>
      <c r="X240" s="814"/>
      <c r="Y240" s="814"/>
      <c r="Z240" s="815"/>
    </row>
    <row r="241" spans="1:26" x14ac:dyDescent="0.15">
      <c r="A241" s="1163"/>
      <c r="B241" s="458">
        <v>44865</v>
      </c>
      <c r="C241" s="596" t="str">
        <f t="shared" si="25"/>
        <v>(月)</v>
      </c>
      <c r="D241" s="761" t="s">
        <v>318</v>
      </c>
      <c r="E241" s="700" t="s">
        <v>24</v>
      </c>
      <c r="F241" s="746">
        <v>15.6</v>
      </c>
      <c r="G241" s="498">
        <v>15.5</v>
      </c>
      <c r="H241" s="409">
        <v>15.6</v>
      </c>
      <c r="I241" s="748">
        <v>1.8</v>
      </c>
      <c r="J241" s="747">
        <v>1.4</v>
      </c>
      <c r="K241" s="498">
        <v>7.62</v>
      </c>
      <c r="L241" s="409">
        <v>7.65</v>
      </c>
      <c r="M241" s="748">
        <v>27.2</v>
      </c>
      <c r="N241" s="747">
        <v>27.2</v>
      </c>
      <c r="O241" s="749">
        <v>56.1</v>
      </c>
      <c r="P241" s="749">
        <v>90.2</v>
      </c>
      <c r="Q241" s="750">
        <v>21.3</v>
      </c>
      <c r="R241" s="751">
        <v>184</v>
      </c>
      <c r="S241" s="752">
        <v>0.08</v>
      </c>
      <c r="T241" s="757">
        <v>256</v>
      </c>
      <c r="U241" s="758">
        <v>49</v>
      </c>
      <c r="V241" s="118"/>
      <c r="W241" s="816"/>
      <c r="X241" s="817"/>
      <c r="Y241" s="817"/>
      <c r="Z241" s="818"/>
    </row>
    <row r="242" spans="1:26" s="1" customFormat="1" ht="13.5" customHeight="1" x14ac:dyDescent="0.15">
      <c r="A242" s="1163"/>
      <c r="B242" s="1155" t="s">
        <v>274</v>
      </c>
      <c r="C242" s="1155"/>
      <c r="D242" s="679"/>
      <c r="E242" s="663">
        <f>MAX(E211:E241)</f>
        <v>51.5</v>
      </c>
      <c r="F242" s="680">
        <f t="shared" ref="F242:U242" si="26">IF(COUNT(F211:F241)=0,"",MAX(F211:F241))</f>
        <v>27.1</v>
      </c>
      <c r="G242" s="12">
        <f t="shared" si="26"/>
        <v>23.3</v>
      </c>
      <c r="H242" s="307">
        <f t="shared" si="26"/>
        <v>23.4</v>
      </c>
      <c r="I242" s="665">
        <f t="shared" si="26"/>
        <v>12</v>
      </c>
      <c r="J242" s="666">
        <f t="shared" si="26"/>
        <v>2.2000000000000002</v>
      </c>
      <c r="K242" s="12">
        <f t="shared" si="26"/>
        <v>7.68</v>
      </c>
      <c r="L242" s="307">
        <f t="shared" si="26"/>
        <v>7.68</v>
      </c>
      <c r="M242" s="665">
        <f t="shared" si="26"/>
        <v>39.4</v>
      </c>
      <c r="N242" s="666">
        <f t="shared" si="26"/>
        <v>27.8</v>
      </c>
      <c r="O242" s="667">
        <f t="shared" si="26"/>
        <v>56.1</v>
      </c>
      <c r="P242" s="667">
        <f t="shared" si="26"/>
        <v>91</v>
      </c>
      <c r="Q242" s="728">
        <f t="shared" si="26"/>
        <v>22.6</v>
      </c>
      <c r="R242" s="684">
        <f t="shared" si="26"/>
        <v>190</v>
      </c>
      <c r="S242" s="685">
        <f t="shared" si="26"/>
        <v>0.11</v>
      </c>
      <c r="T242" s="729">
        <f t="shared" si="26"/>
        <v>733</v>
      </c>
      <c r="U242" s="671">
        <f t="shared" si="26"/>
        <v>162</v>
      </c>
      <c r="V242" s="161"/>
      <c r="W242" s="816"/>
      <c r="X242" s="817"/>
      <c r="Y242" s="817"/>
      <c r="Z242" s="818"/>
    </row>
    <row r="243" spans="1:26" s="1" customFormat="1" ht="13.5" customHeight="1" x14ac:dyDescent="0.15">
      <c r="A243" s="1163"/>
      <c r="B243" s="1156" t="s">
        <v>275</v>
      </c>
      <c r="C243" s="1156"/>
      <c r="D243" s="687"/>
      <c r="E243" s="688">
        <f>MIN(E211:E241)</f>
        <v>0</v>
      </c>
      <c r="F243" s="689">
        <f t="shared" ref="F243:U243" si="27">IF(COUNT(F211:F241)=0,"",MIN(F211:F241))</f>
        <v>12.4</v>
      </c>
      <c r="G243" s="13">
        <f t="shared" si="27"/>
        <v>15.2</v>
      </c>
      <c r="H243" s="308">
        <f t="shared" si="27"/>
        <v>15.2</v>
      </c>
      <c r="I243" s="14">
        <f t="shared" si="27"/>
        <v>0.4</v>
      </c>
      <c r="J243" s="310">
        <f t="shared" si="27"/>
        <v>1</v>
      </c>
      <c r="K243" s="13">
        <f t="shared" si="27"/>
        <v>7.31</v>
      </c>
      <c r="L243" s="308">
        <f t="shared" si="27"/>
        <v>7.38</v>
      </c>
      <c r="M243" s="14">
        <f t="shared" si="27"/>
        <v>20.9</v>
      </c>
      <c r="N243" s="310">
        <f t="shared" si="27"/>
        <v>21.1</v>
      </c>
      <c r="O243" s="309">
        <f t="shared" si="27"/>
        <v>44.6</v>
      </c>
      <c r="P243" s="309">
        <f t="shared" si="27"/>
        <v>73.099999999999994</v>
      </c>
      <c r="Q243" s="692">
        <f t="shared" si="27"/>
        <v>14.7</v>
      </c>
      <c r="R243" s="693">
        <f t="shared" si="27"/>
        <v>154</v>
      </c>
      <c r="S243" s="694">
        <f t="shared" si="27"/>
        <v>0.05</v>
      </c>
      <c r="T243" s="695"/>
      <c r="U243" s="677">
        <f t="shared" si="27"/>
        <v>49</v>
      </c>
      <c r="V243" s="161"/>
      <c r="W243" s="816"/>
      <c r="X243" s="817"/>
      <c r="Y243" s="817"/>
      <c r="Z243" s="818"/>
    </row>
    <row r="244" spans="1:26" s="1" customFormat="1" ht="13.5" customHeight="1" x14ac:dyDescent="0.15">
      <c r="A244" s="1163"/>
      <c r="B244" s="1156" t="s">
        <v>276</v>
      </c>
      <c r="C244" s="1156"/>
      <c r="D244" s="687"/>
      <c r="E244" s="696"/>
      <c r="F244" s="697">
        <f t="shared" ref="F244:U244" si="28">IF(COUNT(F211:F241)=0,"",AVERAGE(F211:F241))</f>
        <v>17.361290322580647</v>
      </c>
      <c r="G244" s="418">
        <f t="shared" si="28"/>
        <v>18.958064516129031</v>
      </c>
      <c r="H244" s="719">
        <f t="shared" si="28"/>
        <v>19.148387096774194</v>
      </c>
      <c r="I244" s="720">
        <f t="shared" si="28"/>
        <v>4.4709677419354836</v>
      </c>
      <c r="J244" s="721">
        <f t="shared" si="28"/>
        <v>1.4580645161290322</v>
      </c>
      <c r="K244" s="418">
        <f t="shared" si="28"/>
        <v>7.4496774193548374</v>
      </c>
      <c r="L244" s="719">
        <f t="shared" si="28"/>
        <v>7.5064516129032244</v>
      </c>
      <c r="M244" s="720">
        <f t="shared" si="28"/>
        <v>25.551612903225806</v>
      </c>
      <c r="N244" s="721">
        <f t="shared" si="28"/>
        <v>24.870967741935488</v>
      </c>
      <c r="O244" s="722">
        <f t="shared" si="28"/>
        <v>50.89</v>
      </c>
      <c r="P244" s="722">
        <f t="shared" si="28"/>
        <v>83.525000000000006</v>
      </c>
      <c r="Q244" s="730">
        <f t="shared" si="28"/>
        <v>19.104999999999997</v>
      </c>
      <c r="R244" s="731">
        <f t="shared" si="28"/>
        <v>174.3</v>
      </c>
      <c r="S244" s="732">
        <f t="shared" si="28"/>
        <v>8.5000000000000034E-2</v>
      </c>
      <c r="T244" s="733"/>
      <c r="U244" s="499">
        <f t="shared" si="28"/>
        <v>87.1</v>
      </c>
      <c r="V244" s="161"/>
      <c r="W244" s="816"/>
      <c r="X244" s="817"/>
      <c r="Y244" s="817"/>
      <c r="Z244" s="818"/>
    </row>
    <row r="245" spans="1:26" s="1" customFormat="1" ht="13.5" customHeight="1" x14ac:dyDescent="0.15">
      <c r="A245" s="1170"/>
      <c r="B245" s="1157" t="s">
        <v>277</v>
      </c>
      <c r="C245" s="1157"/>
      <c r="D245" s="699"/>
      <c r="E245" s="700">
        <f>SUM(E211:E241)</f>
        <v>98.5</v>
      </c>
      <c r="F245" s="701"/>
      <c r="G245" s="701"/>
      <c r="H245" s="734"/>
      <c r="I245" s="701"/>
      <c r="J245" s="734"/>
      <c r="K245" s="704"/>
      <c r="L245" s="705"/>
      <c r="M245" s="735"/>
      <c r="N245" s="736"/>
      <c r="O245" s="737"/>
      <c r="P245" s="737"/>
      <c r="Q245" s="738"/>
      <c r="R245" s="711"/>
      <c r="S245" s="712"/>
      <c r="T245" s="739">
        <f>SUM(T211:T241)</f>
        <v>10918</v>
      </c>
      <c r="U245" s="182"/>
      <c r="V245" s="161"/>
      <c r="W245" s="827"/>
      <c r="X245" s="828"/>
      <c r="Y245" s="828"/>
      <c r="Z245" s="829"/>
    </row>
    <row r="246" spans="1:26" ht="13.5" customHeight="1" x14ac:dyDescent="0.15">
      <c r="A246" s="1162" t="s">
        <v>268</v>
      </c>
      <c r="B246" s="540">
        <v>44866</v>
      </c>
      <c r="C246" s="595" t="str">
        <f>IF(B246="","",IF(WEEKDAY(B246)=1,"(日)",IF(WEEKDAY(B246)=2,"(月)",IF(WEEKDAY(B246)=3,"(火)",IF(WEEKDAY(B246)=4,"(水)",IF(WEEKDAY(B246)=5,"(木)",IF(WEEKDAY(B246)=6,"(金)","(土)")))))))</f>
        <v>(火)</v>
      </c>
      <c r="D246" s="740" t="s">
        <v>317</v>
      </c>
      <c r="E246" s="663"/>
      <c r="F246" s="664">
        <v>12.8</v>
      </c>
      <c r="G246" s="12">
        <v>15.7</v>
      </c>
      <c r="H246" s="666">
        <v>15.7</v>
      </c>
      <c r="I246" s="665">
        <v>1.8</v>
      </c>
      <c r="J246" s="307">
        <v>1.5</v>
      </c>
      <c r="K246" s="12">
        <v>7.61</v>
      </c>
      <c r="L246" s="307">
        <v>7.67</v>
      </c>
      <c r="M246" s="665">
        <v>27.6</v>
      </c>
      <c r="N246" s="666">
        <v>27.7</v>
      </c>
      <c r="O246" s="667">
        <v>57.5</v>
      </c>
      <c r="P246" s="667">
        <v>91.2</v>
      </c>
      <c r="Q246" s="728">
        <v>21.9</v>
      </c>
      <c r="R246" s="671">
        <v>181</v>
      </c>
      <c r="S246" s="741">
        <v>0.08</v>
      </c>
      <c r="T246" s="670">
        <v>185</v>
      </c>
      <c r="U246" s="671">
        <v>57</v>
      </c>
      <c r="V246" s="122" t="s">
        <v>24</v>
      </c>
      <c r="W246" s="463" t="s">
        <v>344</v>
      </c>
      <c r="X246" s="467"/>
      <c r="Y246" s="466">
        <v>44875</v>
      </c>
      <c r="Z246" s="464"/>
    </row>
    <row r="247" spans="1:26" x14ac:dyDescent="0.15">
      <c r="A247" s="1163"/>
      <c r="B247" s="458">
        <v>44867</v>
      </c>
      <c r="C247" s="596" t="str">
        <f t="shared" ref="C247:C275" si="29">IF(B247="","",IF(WEEKDAY(B247)=1,"(日)",IF(WEEKDAY(B247)=2,"(月)",IF(WEEKDAY(B247)=3,"(火)",IF(WEEKDAY(B247)=4,"(水)",IF(WEEKDAY(B247)=5,"(木)",IF(WEEKDAY(B247)=6,"(金)","(土)")))))))</f>
        <v>(水)</v>
      </c>
      <c r="D247" s="742" t="s">
        <v>318</v>
      </c>
      <c r="E247" s="673"/>
      <c r="F247" s="674">
        <v>16.399999999999999</v>
      </c>
      <c r="G247" s="13">
        <v>16.2</v>
      </c>
      <c r="H247" s="310">
        <v>16.100000000000001</v>
      </c>
      <c r="I247" s="14">
        <v>2</v>
      </c>
      <c r="J247" s="308">
        <v>1.3</v>
      </c>
      <c r="K247" s="13">
        <v>7.63</v>
      </c>
      <c r="L247" s="308">
        <v>7.66</v>
      </c>
      <c r="M247" s="14">
        <v>28</v>
      </c>
      <c r="N247" s="310">
        <v>28</v>
      </c>
      <c r="O247" s="309">
        <v>56.7</v>
      </c>
      <c r="P247" s="309">
        <v>92.6</v>
      </c>
      <c r="Q247" s="743">
        <v>22.8</v>
      </c>
      <c r="R247" s="677">
        <v>175</v>
      </c>
      <c r="S247" s="744">
        <v>0.08</v>
      </c>
      <c r="T247" s="676">
        <v>450</v>
      </c>
      <c r="U247" s="677">
        <v>46</v>
      </c>
      <c r="V247" s="122" t="s">
        <v>24</v>
      </c>
      <c r="W247" s="468" t="s">
        <v>2</v>
      </c>
      <c r="X247" s="469" t="s">
        <v>363</v>
      </c>
      <c r="Y247" s="472">
        <v>16.100000000000001</v>
      </c>
      <c r="Z247" s="473"/>
    </row>
    <row r="248" spans="1:26" x14ac:dyDescent="0.15">
      <c r="A248" s="1163"/>
      <c r="B248" s="458">
        <v>44868</v>
      </c>
      <c r="C248" s="596" t="str">
        <f t="shared" si="29"/>
        <v>(木)</v>
      </c>
      <c r="D248" s="742" t="s">
        <v>318</v>
      </c>
      <c r="E248" s="673"/>
      <c r="F248" s="674">
        <v>17.8</v>
      </c>
      <c r="G248" s="13">
        <v>16.600000000000001</v>
      </c>
      <c r="H248" s="310">
        <v>16.600000000000001</v>
      </c>
      <c r="I248" s="14">
        <v>2.4</v>
      </c>
      <c r="J248" s="308">
        <v>1.3</v>
      </c>
      <c r="K248" s="13">
        <v>7.55</v>
      </c>
      <c r="L248" s="308">
        <v>7.64</v>
      </c>
      <c r="M248" s="14">
        <v>29</v>
      </c>
      <c r="N248" s="310">
        <v>29</v>
      </c>
      <c r="O248" s="309"/>
      <c r="P248" s="309"/>
      <c r="Q248" s="743"/>
      <c r="R248" s="677"/>
      <c r="S248" s="744"/>
      <c r="T248" s="676">
        <v>204</v>
      </c>
      <c r="U248" s="677">
        <v>52</v>
      </c>
      <c r="V248" s="122" t="s">
        <v>24</v>
      </c>
      <c r="W248" s="6" t="s">
        <v>19</v>
      </c>
      <c r="X248" s="7" t="s">
        <v>20</v>
      </c>
      <c r="Y248" s="8" t="s">
        <v>21</v>
      </c>
      <c r="Z248" s="7" t="s">
        <v>22</v>
      </c>
    </row>
    <row r="249" spans="1:26" x14ac:dyDescent="0.15">
      <c r="A249" s="1163"/>
      <c r="B249" s="458">
        <v>44869</v>
      </c>
      <c r="C249" s="596" t="str">
        <f t="shared" si="29"/>
        <v>(金)</v>
      </c>
      <c r="D249" s="742" t="s">
        <v>318</v>
      </c>
      <c r="E249" s="673"/>
      <c r="F249" s="674">
        <v>17.8</v>
      </c>
      <c r="G249" s="13">
        <v>16.8</v>
      </c>
      <c r="H249" s="310">
        <v>17</v>
      </c>
      <c r="I249" s="14">
        <v>2</v>
      </c>
      <c r="J249" s="308">
        <v>1.5</v>
      </c>
      <c r="K249" s="13">
        <v>7.56</v>
      </c>
      <c r="L249" s="308">
        <v>7.62</v>
      </c>
      <c r="M249" s="14">
        <v>29.1</v>
      </c>
      <c r="N249" s="310">
        <v>29.2</v>
      </c>
      <c r="O249" s="309">
        <v>57.9</v>
      </c>
      <c r="P249" s="309">
        <v>94</v>
      </c>
      <c r="Q249" s="743">
        <v>23.5</v>
      </c>
      <c r="R249" s="677">
        <v>185</v>
      </c>
      <c r="S249" s="744">
        <v>0.09</v>
      </c>
      <c r="T249" s="676">
        <v>194</v>
      </c>
      <c r="U249" s="677">
        <v>46</v>
      </c>
      <c r="V249" s="122" t="s">
        <v>24</v>
      </c>
      <c r="W249" s="3" t="s">
        <v>203</v>
      </c>
      <c r="X249" s="9" t="s">
        <v>11</v>
      </c>
      <c r="Y249" s="12">
        <v>16.3</v>
      </c>
      <c r="Z249" s="307">
        <v>16.5</v>
      </c>
    </row>
    <row r="250" spans="1:26" x14ac:dyDescent="0.15">
      <c r="A250" s="1163"/>
      <c r="B250" s="458">
        <v>44870</v>
      </c>
      <c r="C250" s="596" t="str">
        <f t="shared" si="29"/>
        <v>(土)</v>
      </c>
      <c r="D250" s="742" t="s">
        <v>317</v>
      </c>
      <c r="E250" s="673"/>
      <c r="F250" s="674">
        <v>13.4</v>
      </c>
      <c r="G250" s="13">
        <v>16.5</v>
      </c>
      <c r="H250" s="310">
        <v>16.5</v>
      </c>
      <c r="I250" s="14">
        <v>1.6</v>
      </c>
      <c r="J250" s="308">
        <v>1.4</v>
      </c>
      <c r="K250" s="13">
        <v>7.47</v>
      </c>
      <c r="L250" s="308">
        <v>7.61</v>
      </c>
      <c r="M250" s="14">
        <v>29.8</v>
      </c>
      <c r="N250" s="310">
        <v>29.5</v>
      </c>
      <c r="O250" s="309"/>
      <c r="P250" s="309"/>
      <c r="Q250" s="743"/>
      <c r="R250" s="677"/>
      <c r="S250" s="744"/>
      <c r="T250" s="676">
        <v>283</v>
      </c>
      <c r="U250" s="677">
        <v>44</v>
      </c>
      <c r="V250" s="122" t="s">
        <v>24</v>
      </c>
      <c r="W250" s="4" t="s">
        <v>204</v>
      </c>
      <c r="X250" s="10" t="s">
        <v>205</v>
      </c>
      <c r="Y250" s="13">
        <v>2.7</v>
      </c>
      <c r="Z250" s="308">
        <v>1.4</v>
      </c>
    </row>
    <row r="251" spans="1:26" x14ac:dyDescent="0.15">
      <c r="A251" s="1163"/>
      <c r="B251" s="458">
        <v>44871</v>
      </c>
      <c r="C251" s="596" t="str">
        <f t="shared" si="29"/>
        <v>(日)</v>
      </c>
      <c r="D251" s="742" t="s">
        <v>318</v>
      </c>
      <c r="E251" s="673"/>
      <c r="F251" s="674">
        <v>13.7</v>
      </c>
      <c r="G251" s="13">
        <v>16.100000000000001</v>
      </c>
      <c r="H251" s="310">
        <v>16.3</v>
      </c>
      <c r="I251" s="14">
        <v>2.1</v>
      </c>
      <c r="J251" s="308">
        <v>1.6</v>
      </c>
      <c r="K251" s="13">
        <v>7.53</v>
      </c>
      <c r="L251" s="308">
        <v>7.62</v>
      </c>
      <c r="M251" s="14">
        <v>28.9</v>
      </c>
      <c r="N251" s="310">
        <v>29.3</v>
      </c>
      <c r="O251" s="309"/>
      <c r="P251" s="309"/>
      <c r="Q251" s="743"/>
      <c r="R251" s="677"/>
      <c r="S251" s="744"/>
      <c r="T251" s="676">
        <v>256</v>
      </c>
      <c r="U251" s="677">
        <v>47</v>
      </c>
      <c r="V251" s="122" t="s">
        <v>24</v>
      </c>
      <c r="W251" s="4" t="s">
        <v>12</v>
      </c>
      <c r="X251" s="10"/>
      <c r="Y251" s="13">
        <v>7.55</v>
      </c>
      <c r="Z251" s="308">
        <v>7.66</v>
      </c>
    </row>
    <row r="252" spans="1:26" x14ac:dyDescent="0.15">
      <c r="A252" s="1163"/>
      <c r="B252" s="458">
        <v>44872</v>
      </c>
      <c r="C252" s="596" t="str">
        <f t="shared" si="29"/>
        <v>(月)</v>
      </c>
      <c r="D252" s="742" t="s">
        <v>318</v>
      </c>
      <c r="E252" s="673"/>
      <c r="F252" s="674">
        <v>13.7</v>
      </c>
      <c r="G252" s="13">
        <v>16.2</v>
      </c>
      <c r="H252" s="310">
        <v>16.3</v>
      </c>
      <c r="I252" s="14">
        <v>2.2000000000000002</v>
      </c>
      <c r="J252" s="308">
        <v>1.4</v>
      </c>
      <c r="K252" s="13">
        <v>7.62</v>
      </c>
      <c r="L252" s="308">
        <v>7.64</v>
      </c>
      <c r="M252" s="14">
        <v>27.8</v>
      </c>
      <c r="N252" s="310">
        <v>28.3</v>
      </c>
      <c r="O252" s="309">
        <v>57.9</v>
      </c>
      <c r="P252" s="309">
        <v>92.2</v>
      </c>
      <c r="Q252" s="743">
        <v>23.3</v>
      </c>
      <c r="R252" s="677">
        <v>189</v>
      </c>
      <c r="S252" s="744">
        <v>0.08</v>
      </c>
      <c r="T252" s="676">
        <v>430</v>
      </c>
      <c r="U252" s="677">
        <v>46</v>
      </c>
      <c r="V252" s="122" t="s">
        <v>24</v>
      </c>
      <c r="W252" s="4" t="s">
        <v>206</v>
      </c>
      <c r="X252" s="10" t="s">
        <v>13</v>
      </c>
      <c r="Y252" s="418">
        <v>29.3</v>
      </c>
      <c r="Z252" s="308">
        <v>29.3</v>
      </c>
    </row>
    <row r="253" spans="1:26" x14ac:dyDescent="0.15">
      <c r="A253" s="1163"/>
      <c r="B253" s="458">
        <v>44873</v>
      </c>
      <c r="C253" s="596" t="str">
        <f t="shared" si="29"/>
        <v>(火)</v>
      </c>
      <c r="D253" s="742" t="s">
        <v>318</v>
      </c>
      <c r="E253" s="673"/>
      <c r="F253" s="674">
        <v>15.4</v>
      </c>
      <c r="G253" s="13">
        <v>16.399999999999999</v>
      </c>
      <c r="H253" s="310">
        <v>16.399999999999999</v>
      </c>
      <c r="I253" s="14">
        <v>2.2000000000000002</v>
      </c>
      <c r="J253" s="308">
        <v>1</v>
      </c>
      <c r="K253" s="13">
        <v>7.56</v>
      </c>
      <c r="L253" s="308">
        <v>7.61</v>
      </c>
      <c r="M253" s="14">
        <v>28.3</v>
      </c>
      <c r="N253" s="310">
        <v>29</v>
      </c>
      <c r="O253" s="309">
        <v>57.1</v>
      </c>
      <c r="P253" s="309">
        <v>93.2</v>
      </c>
      <c r="Q253" s="743">
        <v>24</v>
      </c>
      <c r="R253" s="677">
        <v>183</v>
      </c>
      <c r="S253" s="744">
        <v>0.05</v>
      </c>
      <c r="T253" s="676">
        <v>350</v>
      </c>
      <c r="U253" s="677">
        <v>44</v>
      </c>
      <c r="V253" s="122" t="s">
        <v>24</v>
      </c>
      <c r="W253" s="4" t="s">
        <v>207</v>
      </c>
      <c r="X253" s="330" t="s">
        <v>371</v>
      </c>
      <c r="Y253" s="383">
        <v>57.5</v>
      </c>
      <c r="Z253" s="333">
        <v>56.3</v>
      </c>
    </row>
    <row r="254" spans="1:26" x14ac:dyDescent="0.15">
      <c r="A254" s="1163"/>
      <c r="B254" s="458">
        <v>44874</v>
      </c>
      <c r="C254" s="596" t="str">
        <f t="shared" si="29"/>
        <v>(水)</v>
      </c>
      <c r="D254" s="742" t="s">
        <v>318</v>
      </c>
      <c r="E254" s="673"/>
      <c r="F254" s="674">
        <v>14.5</v>
      </c>
      <c r="G254" s="13">
        <v>16.3</v>
      </c>
      <c r="H254" s="310">
        <v>16.399999999999999</v>
      </c>
      <c r="I254" s="14">
        <v>3.1</v>
      </c>
      <c r="J254" s="308">
        <v>1.4</v>
      </c>
      <c r="K254" s="13">
        <v>7.6</v>
      </c>
      <c r="L254" s="308">
        <v>7.67</v>
      </c>
      <c r="M254" s="14">
        <v>29</v>
      </c>
      <c r="N254" s="310">
        <v>29.2</v>
      </c>
      <c r="O254" s="309">
        <v>57.1</v>
      </c>
      <c r="P254" s="309">
        <v>93.6</v>
      </c>
      <c r="Q254" s="743">
        <v>24.5</v>
      </c>
      <c r="R254" s="677">
        <v>179</v>
      </c>
      <c r="S254" s="744">
        <v>7.0000000000000007E-2</v>
      </c>
      <c r="T254" s="676">
        <v>351</v>
      </c>
      <c r="U254" s="677">
        <v>46</v>
      </c>
      <c r="V254" s="122" t="s">
        <v>24</v>
      </c>
      <c r="W254" s="4" t="s">
        <v>208</v>
      </c>
      <c r="X254" s="330" t="s">
        <v>371</v>
      </c>
      <c r="Y254" s="383">
        <v>91.4</v>
      </c>
      <c r="Z254" s="333">
        <v>93.2</v>
      </c>
    </row>
    <row r="255" spans="1:26" x14ac:dyDescent="0.15">
      <c r="A255" s="1163"/>
      <c r="B255" s="458">
        <v>44875</v>
      </c>
      <c r="C255" s="596" t="str">
        <f t="shared" si="29"/>
        <v>(木)</v>
      </c>
      <c r="D255" s="742" t="s">
        <v>318</v>
      </c>
      <c r="E255" s="673"/>
      <c r="F255" s="674">
        <v>16.100000000000001</v>
      </c>
      <c r="G255" s="13">
        <v>16.3</v>
      </c>
      <c r="H255" s="310">
        <v>16.5</v>
      </c>
      <c r="I255" s="14">
        <v>2.7</v>
      </c>
      <c r="J255" s="308">
        <v>1.4</v>
      </c>
      <c r="K255" s="13">
        <v>7.55</v>
      </c>
      <c r="L255" s="308">
        <v>7.66</v>
      </c>
      <c r="M255" s="14">
        <v>29.3</v>
      </c>
      <c r="N255" s="310">
        <v>29.3</v>
      </c>
      <c r="O255" s="309">
        <v>56.3</v>
      </c>
      <c r="P255" s="309">
        <v>93.2</v>
      </c>
      <c r="Q255" s="743">
        <v>24.8</v>
      </c>
      <c r="R255" s="677">
        <v>181</v>
      </c>
      <c r="S255" s="744">
        <v>7.0000000000000007E-2</v>
      </c>
      <c r="T255" s="676">
        <v>232</v>
      </c>
      <c r="U255" s="677">
        <v>44</v>
      </c>
      <c r="V255" s="122" t="s">
        <v>24</v>
      </c>
      <c r="W255" s="4" t="s">
        <v>209</v>
      </c>
      <c r="X255" s="330" t="s">
        <v>371</v>
      </c>
      <c r="Y255" s="383">
        <v>67.3</v>
      </c>
      <c r="Z255" s="333">
        <v>67.5</v>
      </c>
    </row>
    <row r="256" spans="1:26" x14ac:dyDescent="0.15">
      <c r="A256" s="1163"/>
      <c r="B256" s="458">
        <v>44876</v>
      </c>
      <c r="C256" s="596" t="str">
        <f t="shared" si="29"/>
        <v>(金)</v>
      </c>
      <c r="D256" s="742" t="s">
        <v>318</v>
      </c>
      <c r="E256" s="673"/>
      <c r="F256" s="674">
        <v>15.7</v>
      </c>
      <c r="G256" s="13">
        <v>16.100000000000001</v>
      </c>
      <c r="H256" s="310">
        <v>16.3</v>
      </c>
      <c r="I256" s="14">
        <v>2.7</v>
      </c>
      <c r="J256" s="308">
        <v>1.7</v>
      </c>
      <c r="K256" s="13">
        <v>7.54</v>
      </c>
      <c r="L256" s="308">
        <v>7.66</v>
      </c>
      <c r="M256" s="14">
        <v>29.8</v>
      </c>
      <c r="N256" s="310">
        <v>29.3</v>
      </c>
      <c r="O256" s="309">
        <v>56.4</v>
      </c>
      <c r="P256" s="309">
        <v>94.2</v>
      </c>
      <c r="Q256" s="743">
        <v>24.7</v>
      </c>
      <c r="R256" s="677">
        <v>186</v>
      </c>
      <c r="S256" s="744">
        <v>7.0000000000000007E-2</v>
      </c>
      <c r="T256" s="676">
        <v>60</v>
      </c>
      <c r="U256" s="677">
        <v>47</v>
      </c>
      <c r="V256" s="122" t="s">
        <v>24</v>
      </c>
      <c r="W256" s="4" t="s">
        <v>210</v>
      </c>
      <c r="X256" s="330" t="s">
        <v>371</v>
      </c>
      <c r="Y256" s="383">
        <v>24.1</v>
      </c>
      <c r="Z256" s="333">
        <v>25.7</v>
      </c>
    </row>
    <row r="257" spans="1:26" x14ac:dyDescent="0.15">
      <c r="A257" s="1163"/>
      <c r="B257" s="458">
        <v>44877</v>
      </c>
      <c r="C257" s="596" t="str">
        <f t="shared" si="29"/>
        <v>(土)</v>
      </c>
      <c r="D257" s="742" t="s">
        <v>318</v>
      </c>
      <c r="E257" s="673"/>
      <c r="F257" s="674">
        <v>15.8</v>
      </c>
      <c r="G257" s="13">
        <v>16.100000000000001</v>
      </c>
      <c r="H257" s="310">
        <v>16.2</v>
      </c>
      <c r="I257" s="14">
        <v>2.2000000000000002</v>
      </c>
      <c r="J257" s="308">
        <v>1.1000000000000001</v>
      </c>
      <c r="K257" s="13">
        <v>7.65</v>
      </c>
      <c r="L257" s="308">
        <v>7.66</v>
      </c>
      <c r="M257" s="14">
        <v>28.8</v>
      </c>
      <c r="N257" s="310">
        <v>29.1</v>
      </c>
      <c r="O257" s="309"/>
      <c r="P257" s="309"/>
      <c r="Q257" s="743"/>
      <c r="R257" s="677"/>
      <c r="S257" s="744"/>
      <c r="T257" s="676">
        <v>522</v>
      </c>
      <c r="U257" s="677">
        <v>45</v>
      </c>
      <c r="V257" s="122" t="s">
        <v>24</v>
      </c>
      <c r="W257" s="4" t="s">
        <v>211</v>
      </c>
      <c r="X257" s="330" t="s">
        <v>371</v>
      </c>
      <c r="Y257" s="218">
        <v>24.1</v>
      </c>
      <c r="Z257" s="334">
        <v>24.8</v>
      </c>
    </row>
    <row r="258" spans="1:26" x14ac:dyDescent="0.15">
      <c r="A258" s="1163"/>
      <c r="B258" s="458">
        <v>44878</v>
      </c>
      <c r="C258" s="596" t="str">
        <f t="shared" si="29"/>
        <v>(日)</v>
      </c>
      <c r="D258" s="742" t="s">
        <v>318</v>
      </c>
      <c r="E258" s="673"/>
      <c r="F258" s="674">
        <v>17.3</v>
      </c>
      <c r="G258" s="13">
        <v>16.5</v>
      </c>
      <c r="H258" s="310">
        <v>16.5</v>
      </c>
      <c r="I258" s="14">
        <v>0.6</v>
      </c>
      <c r="J258" s="308">
        <v>1.3</v>
      </c>
      <c r="K258" s="13">
        <v>7.59</v>
      </c>
      <c r="L258" s="308">
        <v>7.69</v>
      </c>
      <c r="M258" s="14">
        <v>28.1</v>
      </c>
      <c r="N258" s="310">
        <v>28.7</v>
      </c>
      <c r="O258" s="309"/>
      <c r="P258" s="309"/>
      <c r="Q258" s="743"/>
      <c r="R258" s="677"/>
      <c r="S258" s="744"/>
      <c r="T258" s="676">
        <v>710</v>
      </c>
      <c r="U258" s="677">
        <v>48</v>
      </c>
      <c r="V258" s="122" t="s">
        <v>24</v>
      </c>
      <c r="W258" s="4" t="s">
        <v>212</v>
      </c>
      <c r="X258" s="330" t="s">
        <v>371</v>
      </c>
      <c r="Y258" s="220">
        <v>187</v>
      </c>
      <c r="Z258" s="419">
        <v>181</v>
      </c>
    </row>
    <row r="259" spans="1:26" x14ac:dyDescent="0.15">
      <c r="A259" s="1163"/>
      <c r="B259" s="458">
        <v>44879</v>
      </c>
      <c r="C259" s="596" t="str">
        <f t="shared" si="29"/>
        <v>(月)</v>
      </c>
      <c r="D259" s="742" t="s">
        <v>318</v>
      </c>
      <c r="E259" s="673"/>
      <c r="F259" s="674">
        <v>16.899999999999999</v>
      </c>
      <c r="G259" s="13">
        <v>16.399999999999999</v>
      </c>
      <c r="H259" s="310">
        <v>16.7</v>
      </c>
      <c r="I259" s="14">
        <v>3.3</v>
      </c>
      <c r="J259" s="308">
        <v>1.3</v>
      </c>
      <c r="K259" s="13">
        <v>7.61</v>
      </c>
      <c r="L259" s="308">
        <v>7.66</v>
      </c>
      <c r="M259" s="14">
        <v>27.6</v>
      </c>
      <c r="N259" s="310">
        <v>28.1</v>
      </c>
      <c r="O259" s="309">
        <v>54.4</v>
      </c>
      <c r="P259" s="309">
        <v>91.2</v>
      </c>
      <c r="Q259" s="743">
        <v>24.8</v>
      </c>
      <c r="R259" s="677">
        <v>180</v>
      </c>
      <c r="S259" s="744">
        <v>0.05</v>
      </c>
      <c r="T259" s="676"/>
      <c r="U259" s="677">
        <v>47</v>
      </c>
      <c r="V259" s="122" t="s">
        <v>24</v>
      </c>
      <c r="W259" s="4" t="s">
        <v>213</v>
      </c>
      <c r="X259" s="330" t="s">
        <v>371</v>
      </c>
      <c r="Y259" s="219">
        <v>0.13</v>
      </c>
      <c r="Z259" s="314">
        <v>7.0000000000000007E-2</v>
      </c>
    </row>
    <row r="260" spans="1:26" x14ac:dyDescent="0.15">
      <c r="A260" s="1163"/>
      <c r="B260" s="458">
        <v>44880</v>
      </c>
      <c r="C260" s="596" t="str">
        <f t="shared" si="29"/>
        <v>(火)</v>
      </c>
      <c r="D260" s="742" t="s">
        <v>319</v>
      </c>
      <c r="E260" s="673">
        <v>7</v>
      </c>
      <c r="F260" s="674">
        <v>11.2</v>
      </c>
      <c r="G260" s="13">
        <v>16</v>
      </c>
      <c r="H260" s="310">
        <v>16.3</v>
      </c>
      <c r="I260" s="14">
        <v>2.5</v>
      </c>
      <c r="J260" s="308">
        <v>1.5</v>
      </c>
      <c r="K260" s="13">
        <v>7.57</v>
      </c>
      <c r="L260" s="308">
        <v>7.7</v>
      </c>
      <c r="M260" s="14">
        <v>27.6</v>
      </c>
      <c r="N260" s="310">
        <v>27.4</v>
      </c>
      <c r="O260" s="309">
        <v>55.1</v>
      </c>
      <c r="P260" s="309">
        <v>89</v>
      </c>
      <c r="Q260" s="743">
        <v>23.6</v>
      </c>
      <c r="R260" s="677">
        <v>176</v>
      </c>
      <c r="S260" s="744">
        <v>0.06</v>
      </c>
      <c r="T260" s="676">
        <v>35</v>
      </c>
      <c r="U260" s="677">
        <v>42</v>
      </c>
      <c r="V260" s="122" t="s">
        <v>24</v>
      </c>
      <c r="W260" s="4" t="s">
        <v>14</v>
      </c>
      <c r="X260" s="330" t="s">
        <v>371</v>
      </c>
      <c r="Y260" s="217">
        <v>3</v>
      </c>
      <c r="Z260" s="313">
        <v>2.7</v>
      </c>
    </row>
    <row r="261" spans="1:26" x14ac:dyDescent="0.15">
      <c r="A261" s="1163"/>
      <c r="B261" s="458">
        <v>44881</v>
      </c>
      <c r="C261" s="596" t="str">
        <f t="shared" si="29"/>
        <v>(水)</v>
      </c>
      <c r="D261" s="742" t="s">
        <v>318</v>
      </c>
      <c r="E261" s="673"/>
      <c r="F261" s="674">
        <v>11.4</v>
      </c>
      <c r="G261" s="13">
        <v>15.6</v>
      </c>
      <c r="H261" s="310">
        <v>15.8</v>
      </c>
      <c r="I261" s="14">
        <v>2.2999999999999998</v>
      </c>
      <c r="J261" s="308">
        <v>1.5</v>
      </c>
      <c r="K261" s="13">
        <v>7.57</v>
      </c>
      <c r="L261" s="308">
        <v>7.65</v>
      </c>
      <c r="M261" s="14">
        <v>26.9</v>
      </c>
      <c r="N261" s="310">
        <v>27.4</v>
      </c>
      <c r="O261" s="309">
        <v>54.3</v>
      </c>
      <c r="P261" s="309">
        <v>88.2</v>
      </c>
      <c r="Q261" s="743">
        <v>23.5</v>
      </c>
      <c r="R261" s="677">
        <v>176</v>
      </c>
      <c r="S261" s="744">
        <v>0.06</v>
      </c>
      <c r="T261" s="676"/>
      <c r="U261" s="677">
        <v>50</v>
      </c>
      <c r="V261" s="122" t="s">
        <v>24</v>
      </c>
      <c r="W261" s="4" t="s">
        <v>15</v>
      </c>
      <c r="X261" s="330" t="s">
        <v>371</v>
      </c>
      <c r="Y261" s="217">
        <v>0.7</v>
      </c>
      <c r="Z261" s="313">
        <v>0.6</v>
      </c>
    </row>
    <row r="262" spans="1:26" x14ac:dyDescent="0.15">
      <c r="A262" s="1163"/>
      <c r="B262" s="458">
        <v>44882</v>
      </c>
      <c r="C262" s="596" t="str">
        <f t="shared" si="29"/>
        <v>(木)</v>
      </c>
      <c r="D262" s="742" t="s">
        <v>318</v>
      </c>
      <c r="E262" s="673"/>
      <c r="F262" s="674">
        <v>11.6</v>
      </c>
      <c r="G262" s="13">
        <v>15.2</v>
      </c>
      <c r="H262" s="310">
        <v>15.5</v>
      </c>
      <c r="I262" s="14">
        <v>2.4</v>
      </c>
      <c r="J262" s="308">
        <v>1.4</v>
      </c>
      <c r="K262" s="13">
        <v>7.58</v>
      </c>
      <c r="L262" s="308">
        <v>7.73</v>
      </c>
      <c r="M262" s="14">
        <v>26.9</v>
      </c>
      <c r="N262" s="310">
        <v>26.6</v>
      </c>
      <c r="O262" s="309">
        <v>52</v>
      </c>
      <c r="P262" s="309">
        <v>85.2</v>
      </c>
      <c r="Q262" s="743">
        <v>23.7</v>
      </c>
      <c r="R262" s="677">
        <v>174</v>
      </c>
      <c r="S262" s="744">
        <v>0.06</v>
      </c>
      <c r="T262" s="676">
        <v>244</v>
      </c>
      <c r="U262" s="677">
        <v>44</v>
      </c>
      <c r="V262" s="122" t="s">
        <v>24</v>
      </c>
      <c r="W262" s="4" t="s">
        <v>214</v>
      </c>
      <c r="X262" s="330" t="s">
        <v>371</v>
      </c>
      <c r="Y262" s="217">
        <v>8.4</v>
      </c>
      <c r="Z262" s="313">
        <v>9.6</v>
      </c>
    </row>
    <row r="263" spans="1:26" x14ac:dyDescent="0.15">
      <c r="A263" s="1163"/>
      <c r="B263" s="458">
        <v>44883</v>
      </c>
      <c r="C263" s="596" t="str">
        <f t="shared" si="29"/>
        <v>(金)</v>
      </c>
      <c r="D263" s="742" t="s">
        <v>318</v>
      </c>
      <c r="E263" s="673"/>
      <c r="F263" s="674">
        <v>13.4</v>
      </c>
      <c r="G263" s="13">
        <v>15.1</v>
      </c>
      <c r="H263" s="310">
        <v>15.3</v>
      </c>
      <c r="I263" s="14">
        <v>1.9</v>
      </c>
      <c r="J263" s="308">
        <v>1.2</v>
      </c>
      <c r="K263" s="13">
        <v>7.6</v>
      </c>
      <c r="L263" s="308">
        <v>7.66</v>
      </c>
      <c r="M263" s="14">
        <v>26.6</v>
      </c>
      <c r="N263" s="310">
        <v>26.6</v>
      </c>
      <c r="O263" s="309">
        <v>49.4</v>
      </c>
      <c r="P263" s="309">
        <v>86.2</v>
      </c>
      <c r="Q263" s="743">
        <v>23.8</v>
      </c>
      <c r="R263" s="677">
        <v>176</v>
      </c>
      <c r="S263" s="744">
        <v>0.05</v>
      </c>
      <c r="T263" s="676">
        <v>7</v>
      </c>
      <c r="U263" s="677">
        <v>44</v>
      </c>
      <c r="V263" s="122" t="s">
        <v>24</v>
      </c>
      <c r="W263" s="4" t="s">
        <v>215</v>
      </c>
      <c r="X263" s="330" t="s">
        <v>371</v>
      </c>
      <c r="Y263" s="219">
        <v>1.4999999999999999E-2</v>
      </c>
      <c r="Z263" s="314">
        <v>1.4E-2</v>
      </c>
    </row>
    <row r="264" spans="1:26" x14ac:dyDescent="0.15">
      <c r="A264" s="1163"/>
      <c r="B264" s="458">
        <v>44884</v>
      </c>
      <c r="C264" s="596" t="str">
        <f t="shared" si="29"/>
        <v>(土)</v>
      </c>
      <c r="D264" s="742" t="s">
        <v>318</v>
      </c>
      <c r="E264" s="673"/>
      <c r="F264" s="674">
        <v>14.7</v>
      </c>
      <c r="G264" s="13">
        <v>14.8</v>
      </c>
      <c r="H264" s="310">
        <v>14.9</v>
      </c>
      <c r="I264" s="14">
        <v>2.5</v>
      </c>
      <c r="J264" s="308">
        <v>1.7</v>
      </c>
      <c r="K264" s="13">
        <v>7.58</v>
      </c>
      <c r="L264" s="308">
        <v>7.66</v>
      </c>
      <c r="M264" s="14">
        <v>25.8</v>
      </c>
      <c r="N264" s="310">
        <v>26.4</v>
      </c>
      <c r="O264" s="309"/>
      <c r="P264" s="309"/>
      <c r="Q264" s="743"/>
      <c r="R264" s="677"/>
      <c r="S264" s="744"/>
      <c r="T264" s="676">
        <v>154</v>
      </c>
      <c r="U264" s="677">
        <v>45</v>
      </c>
      <c r="V264" s="122" t="s">
        <v>24</v>
      </c>
      <c r="W264" s="4" t="s">
        <v>16</v>
      </c>
      <c r="X264" s="330" t="s">
        <v>371</v>
      </c>
      <c r="Y264" s="219">
        <v>0.04</v>
      </c>
      <c r="Z264" s="314">
        <v>0.03</v>
      </c>
    </row>
    <row r="265" spans="1:26" x14ac:dyDescent="0.15">
      <c r="A265" s="1163"/>
      <c r="B265" s="458">
        <v>44885</v>
      </c>
      <c r="C265" s="596" t="str">
        <f t="shared" si="29"/>
        <v>(日)</v>
      </c>
      <c r="D265" s="742" t="s">
        <v>317</v>
      </c>
      <c r="E265" s="673">
        <v>4.5</v>
      </c>
      <c r="F265" s="674">
        <v>10.9</v>
      </c>
      <c r="G265" s="13">
        <v>14.4</v>
      </c>
      <c r="H265" s="310">
        <v>14.7</v>
      </c>
      <c r="I265" s="14">
        <v>2.4</v>
      </c>
      <c r="J265" s="308">
        <v>1.3</v>
      </c>
      <c r="K265" s="13">
        <v>7.58</v>
      </c>
      <c r="L265" s="308">
        <v>7.63</v>
      </c>
      <c r="M265" s="14">
        <v>25.3</v>
      </c>
      <c r="N265" s="310">
        <v>25.6</v>
      </c>
      <c r="O265" s="309"/>
      <c r="P265" s="309"/>
      <c r="Q265" s="743"/>
      <c r="R265" s="677"/>
      <c r="S265" s="744"/>
      <c r="T265" s="676"/>
      <c r="U265" s="677">
        <v>45</v>
      </c>
      <c r="V265" s="122" t="s">
        <v>24</v>
      </c>
      <c r="W265" s="4" t="s">
        <v>216</v>
      </c>
      <c r="X265" s="330" t="s">
        <v>371</v>
      </c>
      <c r="Y265" s="219">
        <v>2.23</v>
      </c>
      <c r="Z265" s="314">
        <v>2.1800000000000002</v>
      </c>
    </row>
    <row r="266" spans="1:26" x14ac:dyDescent="0.15">
      <c r="A266" s="1163"/>
      <c r="B266" s="458">
        <v>44886</v>
      </c>
      <c r="C266" s="596" t="str">
        <f t="shared" si="29"/>
        <v>(月)</v>
      </c>
      <c r="D266" s="742" t="s">
        <v>319</v>
      </c>
      <c r="E266" s="673">
        <v>2.5</v>
      </c>
      <c r="F266" s="674">
        <v>12.2</v>
      </c>
      <c r="G266" s="13">
        <v>14.1</v>
      </c>
      <c r="H266" s="310">
        <v>14.3</v>
      </c>
      <c r="I266" s="14">
        <v>2.2000000000000002</v>
      </c>
      <c r="J266" s="308">
        <v>1.3</v>
      </c>
      <c r="K266" s="13">
        <v>7.49</v>
      </c>
      <c r="L266" s="308">
        <v>7.64</v>
      </c>
      <c r="M266" s="14">
        <v>25.4</v>
      </c>
      <c r="N266" s="310">
        <v>25.4</v>
      </c>
      <c r="O266" s="309">
        <v>50.3</v>
      </c>
      <c r="P266" s="309">
        <v>82.2</v>
      </c>
      <c r="Q266" s="743">
        <v>22.5</v>
      </c>
      <c r="R266" s="677">
        <v>164</v>
      </c>
      <c r="S266" s="744">
        <v>0.06</v>
      </c>
      <c r="T266" s="676">
        <v>22</v>
      </c>
      <c r="U266" s="677">
        <v>45</v>
      </c>
      <c r="V266" s="122" t="s">
        <v>24</v>
      </c>
      <c r="W266" s="4" t="s">
        <v>217</v>
      </c>
      <c r="X266" s="330" t="s">
        <v>371</v>
      </c>
      <c r="Y266" s="219">
        <v>0.08</v>
      </c>
      <c r="Z266" s="314">
        <v>6.2E-2</v>
      </c>
    </row>
    <row r="267" spans="1:26" x14ac:dyDescent="0.15">
      <c r="A267" s="1163"/>
      <c r="B267" s="458">
        <v>44887</v>
      </c>
      <c r="C267" s="596" t="str">
        <f t="shared" si="29"/>
        <v>(火)</v>
      </c>
      <c r="D267" s="742" t="s">
        <v>318</v>
      </c>
      <c r="E267" s="673"/>
      <c r="F267" s="674">
        <v>13.5</v>
      </c>
      <c r="G267" s="13">
        <v>14.1</v>
      </c>
      <c r="H267" s="310">
        <v>14.3</v>
      </c>
      <c r="I267" s="14">
        <v>2.1</v>
      </c>
      <c r="J267" s="308">
        <v>1.4</v>
      </c>
      <c r="K267" s="13">
        <v>7.55</v>
      </c>
      <c r="L267" s="308">
        <v>7.62</v>
      </c>
      <c r="M267" s="14">
        <v>24.9</v>
      </c>
      <c r="N267" s="310">
        <v>25.2</v>
      </c>
      <c r="O267" s="309">
        <v>50.1</v>
      </c>
      <c r="P267" s="309">
        <v>82.2</v>
      </c>
      <c r="Q267" s="743">
        <v>21.9</v>
      </c>
      <c r="R267" s="677">
        <v>171</v>
      </c>
      <c r="S267" s="744">
        <v>0.06</v>
      </c>
      <c r="T267" s="676">
        <v>204</v>
      </c>
      <c r="U267" s="677">
        <v>67</v>
      </c>
      <c r="V267" s="122" t="s">
        <v>24</v>
      </c>
      <c r="W267" s="4" t="s">
        <v>218</v>
      </c>
      <c r="X267" s="330" t="s">
        <v>371</v>
      </c>
      <c r="Y267" s="217">
        <v>37.700000000000003</v>
      </c>
      <c r="Z267" s="313">
        <v>37.5</v>
      </c>
    </row>
    <row r="268" spans="1:26" x14ac:dyDescent="0.15">
      <c r="A268" s="1163"/>
      <c r="B268" s="458">
        <v>44888</v>
      </c>
      <c r="C268" s="596" t="str">
        <f t="shared" si="29"/>
        <v>(水)</v>
      </c>
      <c r="D268" s="742" t="s">
        <v>319</v>
      </c>
      <c r="E268" s="673">
        <v>37</v>
      </c>
      <c r="F268" s="674">
        <v>12.5</v>
      </c>
      <c r="G268" s="13">
        <v>14.1</v>
      </c>
      <c r="H268" s="310">
        <v>14</v>
      </c>
      <c r="I268" s="14">
        <v>0.9</v>
      </c>
      <c r="J268" s="308">
        <v>1.5</v>
      </c>
      <c r="K268" s="13">
        <v>7.45</v>
      </c>
      <c r="L268" s="308">
        <v>7.55</v>
      </c>
      <c r="M268" s="14">
        <v>92.8</v>
      </c>
      <c r="N268" s="310">
        <v>26.1</v>
      </c>
      <c r="O268" s="309"/>
      <c r="P268" s="309"/>
      <c r="Q268" s="743"/>
      <c r="R268" s="677"/>
      <c r="S268" s="744"/>
      <c r="T268" s="676">
        <v>521</v>
      </c>
      <c r="U268" s="677">
        <v>52</v>
      </c>
      <c r="V268" s="122" t="s">
        <v>24</v>
      </c>
      <c r="W268" s="4" t="s">
        <v>17</v>
      </c>
      <c r="X268" s="330" t="s">
        <v>371</v>
      </c>
      <c r="Y268" s="217">
        <v>20.8</v>
      </c>
      <c r="Z268" s="313">
        <v>20.399999999999999</v>
      </c>
    </row>
    <row r="269" spans="1:26" x14ac:dyDescent="0.15">
      <c r="A269" s="1163"/>
      <c r="B269" s="458">
        <v>44889</v>
      </c>
      <c r="C269" s="596" t="str">
        <f t="shared" si="29"/>
        <v>(木)</v>
      </c>
      <c r="D269" s="742" t="s">
        <v>318</v>
      </c>
      <c r="E269" s="673">
        <v>0.5</v>
      </c>
      <c r="F269" s="674">
        <v>15.1</v>
      </c>
      <c r="G269" s="13">
        <v>13.8</v>
      </c>
      <c r="H269" s="310">
        <v>13.9</v>
      </c>
      <c r="I269" s="14">
        <v>2</v>
      </c>
      <c r="J269" s="308">
        <v>1.1000000000000001</v>
      </c>
      <c r="K269" s="13">
        <v>7.47</v>
      </c>
      <c r="L269" s="308">
        <v>7.45</v>
      </c>
      <c r="M269" s="14">
        <v>25</v>
      </c>
      <c r="N269" s="310">
        <v>33.299999999999997</v>
      </c>
      <c r="O269" s="309">
        <v>44.6</v>
      </c>
      <c r="P269" s="309">
        <v>85.8</v>
      </c>
      <c r="Q269" s="743">
        <v>45.6</v>
      </c>
      <c r="R269" s="677">
        <v>206</v>
      </c>
      <c r="S269" s="744">
        <v>7.0000000000000007E-2</v>
      </c>
      <c r="T269" s="676">
        <v>186</v>
      </c>
      <c r="U269" s="677">
        <v>79</v>
      </c>
      <c r="V269" s="122" t="s">
        <v>24</v>
      </c>
      <c r="W269" s="4" t="s">
        <v>219</v>
      </c>
      <c r="X269" s="330" t="s">
        <v>205</v>
      </c>
      <c r="Y269" s="383">
        <v>3.5</v>
      </c>
      <c r="Z269" s="396">
        <v>2.2000000000000002</v>
      </c>
    </row>
    <row r="270" spans="1:26" x14ac:dyDescent="0.15">
      <c r="A270" s="1163"/>
      <c r="B270" s="458">
        <v>44890</v>
      </c>
      <c r="C270" s="596" t="str">
        <f t="shared" si="29"/>
        <v>(金)</v>
      </c>
      <c r="D270" s="742" t="s">
        <v>318</v>
      </c>
      <c r="E270" s="673"/>
      <c r="F270" s="674">
        <v>14.2</v>
      </c>
      <c r="G270" s="13">
        <v>14.2</v>
      </c>
      <c r="H270" s="310">
        <v>14.2</v>
      </c>
      <c r="I270" s="14">
        <v>6.7</v>
      </c>
      <c r="J270" s="308">
        <v>1.5</v>
      </c>
      <c r="K270" s="13">
        <v>7.34</v>
      </c>
      <c r="L270" s="308">
        <v>7.48</v>
      </c>
      <c r="M270" s="14">
        <v>32.200000000000003</v>
      </c>
      <c r="N270" s="310">
        <v>25.2</v>
      </c>
      <c r="O270" s="309">
        <v>41</v>
      </c>
      <c r="P270" s="309">
        <v>75.2</v>
      </c>
      <c r="Q270" s="743">
        <v>26.3</v>
      </c>
      <c r="R270" s="677">
        <v>163</v>
      </c>
      <c r="S270" s="744">
        <v>0.09</v>
      </c>
      <c r="T270" s="676">
        <v>531</v>
      </c>
      <c r="U270" s="677">
        <v>114</v>
      </c>
      <c r="V270" s="122" t="s">
        <v>24</v>
      </c>
      <c r="W270" s="4" t="s">
        <v>220</v>
      </c>
      <c r="X270" s="330" t="s">
        <v>371</v>
      </c>
      <c r="Y270" s="383">
        <v>4.5999999999999996</v>
      </c>
      <c r="Z270" s="396">
        <v>2.4</v>
      </c>
    </row>
    <row r="271" spans="1:26" x14ac:dyDescent="0.15">
      <c r="A271" s="1163"/>
      <c r="B271" s="458">
        <v>44891</v>
      </c>
      <c r="C271" s="596" t="str">
        <f t="shared" si="29"/>
        <v>(土)</v>
      </c>
      <c r="D271" s="742" t="s">
        <v>317</v>
      </c>
      <c r="E271" s="673">
        <v>1.5</v>
      </c>
      <c r="F271" s="674">
        <v>11.1</v>
      </c>
      <c r="G271" s="13">
        <v>14.2</v>
      </c>
      <c r="H271" s="310">
        <v>14.2</v>
      </c>
      <c r="I271" s="14">
        <v>1.7</v>
      </c>
      <c r="J271" s="308">
        <v>1.9</v>
      </c>
      <c r="K271" s="13">
        <v>7.27</v>
      </c>
      <c r="L271" s="308">
        <v>7.34</v>
      </c>
      <c r="M271" s="14">
        <v>25</v>
      </c>
      <c r="N271" s="310">
        <v>24.3</v>
      </c>
      <c r="O271" s="309"/>
      <c r="P271" s="309"/>
      <c r="Q271" s="743"/>
      <c r="R271" s="677"/>
      <c r="S271" s="744"/>
      <c r="T271" s="676">
        <v>522</v>
      </c>
      <c r="U271" s="677">
        <v>72</v>
      </c>
      <c r="V271" s="122" t="s">
        <v>24</v>
      </c>
      <c r="W271" s="397"/>
      <c r="X271" s="398"/>
      <c r="Y271" s="420"/>
      <c r="Z271" s="421"/>
    </row>
    <row r="272" spans="1:26" x14ac:dyDescent="0.15">
      <c r="A272" s="1163"/>
      <c r="B272" s="458">
        <v>44892</v>
      </c>
      <c r="C272" s="596" t="str">
        <f t="shared" si="29"/>
        <v>(日)</v>
      </c>
      <c r="D272" s="742" t="s">
        <v>318</v>
      </c>
      <c r="E272" s="673"/>
      <c r="F272" s="674">
        <v>15.1</v>
      </c>
      <c r="G272" s="13">
        <v>13.8</v>
      </c>
      <c r="H272" s="310">
        <v>14</v>
      </c>
      <c r="I272" s="14">
        <v>3.5</v>
      </c>
      <c r="J272" s="308">
        <v>1.7</v>
      </c>
      <c r="K272" s="13">
        <v>7.31</v>
      </c>
      <c r="L272" s="308">
        <v>7.35</v>
      </c>
      <c r="M272" s="14">
        <v>20.6</v>
      </c>
      <c r="N272" s="310">
        <v>27.6</v>
      </c>
      <c r="O272" s="309"/>
      <c r="P272" s="309"/>
      <c r="Q272" s="743"/>
      <c r="R272" s="677"/>
      <c r="S272" s="744"/>
      <c r="T272" s="676"/>
      <c r="U272" s="677">
        <v>51</v>
      </c>
      <c r="V272" s="122" t="s">
        <v>24</v>
      </c>
      <c r="W272" s="397"/>
      <c r="X272" s="398"/>
      <c r="Y272" s="399"/>
      <c r="Z272" s="398"/>
    </row>
    <row r="273" spans="1:26" x14ac:dyDescent="0.15">
      <c r="A273" s="1163"/>
      <c r="B273" s="458">
        <v>44893</v>
      </c>
      <c r="C273" s="596" t="str">
        <f t="shared" si="29"/>
        <v>(月)</v>
      </c>
      <c r="D273" s="742" t="s">
        <v>317</v>
      </c>
      <c r="E273" s="673"/>
      <c r="F273" s="674">
        <v>9.8000000000000007</v>
      </c>
      <c r="G273" s="13">
        <v>13.3</v>
      </c>
      <c r="H273" s="310">
        <v>13.5</v>
      </c>
      <c r="I273" s="14">
        <v>2.1</v>
      </c>
      <c r="J273" s="308">
        <v>1.7</v>
      </c>
      <c r="K273" s="13">
        <v>7.35</v>
      </c>
      <c r="L273" s="308">
        <v>7.43</v>
      </c>
      <c r="M273" s="14">
        <v>19.600000000000001</v>
      </c>
      <c r="N273" s="310">
        <v>21.2</v>
      </c>
      <c r="O273" s="309">
        <v>34.5</v>
      </c>
      <c r="P273" s="309">
        <v>62.7</v>
      </c>
      <c r="Q273" s="743">
        <v>19.2</v>
      </c>
      <c r="R273" s="677">
        <v>137</v>
      </c>
      <c r="S273" s="744">
        <v>0.11</v>
      </c>
      <c r="T273" s="676">
        <v>197</v>
      </c>
      <c r="U273" s="677">
        <v>50</v>
      </c>
      <c r="V273" s="122" t="s">
        <v>24</v>
      </c>
      <c r="W273" s="400"/>
      <c r="X273" s="401"/>
      <c r="Y273" s="402"/>
      <c r="Z273" s="401"/>
    </row>
    <row r="274" spans="1:26" x14ac:dyDescent="0.15">
      <c r="A274" s="1163"/>
      <c r="B274" s="458">
        <v>44894</v>
      </c>
      <c r="C274" s="596" t="str">
        <f t="shared" si="29"/>
        <v>(火)</v>
      </c>
      <c r="D274" s="742" t="s">
        <v>317</v>
      </c>
      <c r="E274" s="673">
        <v>8</v>
      </c>
      <c r="F274" s="674">
        <v>12.8</v>
      </c>
      <c r="G274" s="13">
        <v>13.3</v>
      </c>
      <c r="H274" s="310">
        <v>13.4</v>
      </c>
      <c r="I274" s="14">
        <v>1.7</v>
      </c>
      <c r="J274" s="308">
        <v>1.6</v>
      </c>
      <c r="K274" s="13">
        <v>7.34</v>
      </c>
      <c r="L274" s="308">
        <v>7.41</v>
      </c>
      <c r="M274" s="14">
        <v>18.899999999999999</v>
      </c>
      <c r="N274" s="310">
        <v>19.8</v>
      </c>
      <c r="O274" s="309">
        <v>34.799999999999997</v>
      </c>
      <c r="P274" s="309">
        <v>62.9</v>
      </c>
      <c r="Q274" s="743">
        <v>15.7</v>
      </c>
      <c r="R274" s="677">
        <v>138</v>
      </c>
      <c r="S274" s="744">
        <v>0.11</v>
      </c>
      <c r="T274" s="676"/>
      <c r="U274" s="677">
        <v>44</v>
      </c>
      <c r="V274" s="122" t="s">
        <v>24</v>
      </c>
      <c r="W274" s="11" t="s">
        <v>23</v>
      </c>
      <c r="X274" s="117" t="s">
        <v>24</v>
      </c>
      <c r="Y274" s="117" t="s">
        <v>24</v>
      </c>
      <c r="Z274" s="812" t="s">
        <v>24</v>
      </c>
    </row>
    <row r="275" spans="1:26" ht="13.5" customHeight="1" x14ac:dyDescent="0.15">
      <c r="A275" s="1163"/>
      <c r="B275" s="458">
        <v>44895</v>
      </c>
      <c r="C275" s="596" t="str">
        <f t="shared" si="29"/>
        <v>(水)</v>
      </c>
      <c r="D275" s="745" t="s">
        <v>317</v>
      </c>
      <c r="E275" s="700">
        <v>19.5</v>
      </c>
      <c r="F275" s="746">
        <v>17.399999999999999</v>
      </c>
      <c r="G275" s="498">
        <v>14.6</v>
      </c>
      <c r="H275" s="747">
        <v>14.5</v>
      </c>
      <c r="I275" s="748">
        <v>2.2000000000000002</v>
      </c>
      <c r="J275" s="409">
        <v>1.7</v>
      </c>
      <c r="K275" s="498">
        <v>7.37</v>
      </c>
      <c r="L275" s="409">
        <v>7.42</v>
      </c>
      <c r="M275" s="748">
        <v>20</v>
      </c>
      <c r="N275" s="747">
        <v>20.9</v>
      </c>
      <c r="O275" s="749">
        <v>38</v>
      </c>
      <c r="P275" s="749">
        <v>65.7</v>
      </c>
      <c r="Q275" s="750">
        <v>16.8</v>
      </c>
      <c r="R275" s="751">
        <v>138</v>
      </c>
      <c r="S275" s="752">
        <v>0.11</v>
      </c>
      <c r="T275" s="753"/>
      <c r="U275" s="751">
        <v>47</v>
      </c>
      <c r="V275" s="122" t="s">
        <v>24</v>
      </c>
      <c r="W275" s="813" t="s">
        <v>359</v>
      </c>
      <c r="X275" s="814"/>
      <c r="Y275" s="814"/>
      <c r="Z275" s="815"/>
    </row>
    <row r="276" spans="1:26" s="1" customFormat="1" ht="13.5" customHeight="1" x14ac:dyDescent="0.15">
      <c r="A276" s="1163"/>
      <c r="B276" s="1155" t="s">
        <v>274</v>
      </c>
      <c r="C276" s="1155"/>
      <c r="D276" s="679"/>
      <c r="E276" s="663">
        <f>MAX(E246:E275)</f>
        <v>37</v>
      </c>
      <c r="F276" s="680">
        <f t="shared" ref="F276:U276" si="30">IF(COUNT(F246:F275)=0,"",MAX(F246:F275))</f>
        <v>17.8</v>
      </c>
      <c r="G276" s="12">
        <f t="shared" si="30"/>
        <v>16.8</v>
      </c>
      <c r="H276" s="307">
        <f t="shared" si="30"/>
        <v>17</v>
      </c>
      <c r="I276" s="665">
        <f t="shared" si="30"/>
        <v>6.7</v>
      </c>
      <c r="J276" s="666">
        <f t="shared" si="30"/>
        <v>1.9</v>
      </c>
      <c r="K276" s="12">
        <f t="shared" si="30"/>
        <v>7.65</v>
      </c>
      <c r="L276" s="307">
        <f t="shared" si="30"/>
        <v>7.73</v>
      </c>
      <c r="M276" s="665">
        <f t="shared" si="30"/>
        <v>92.8</v>
      </c>
      <c r="N276" s="666">
        <f t="shared" si="30"/>
        <v>33.299999999999997</v>
      </c>
      <c r="O276" s="764">
        <f t="shared" si="30"/>
        <v>57.9</v>
      </c>
      <c r="P276" s="764">
        <f t="shared" si="30"/>
        <v>94.2</v>
      </c>
      <c r="Q276" s="728">
        <f t="shared" si="30"/>
        <v>45.6</v>
      </c>
      <c r="R276" s="684">
        <f t="shared" si="30"/>
        <v>206</v>
      </c>
      <c r="S276" s="685">
        <f t="shared" si="30"/>
        <v>0.11</v>
      </c>
      <c r="T276" s="686">
        <f t="shared" si="30"/>
        <v>710</v>
      </c>
      <c r="U276" s="671">
        <f t="shared" si="30"/>
        <v>114</v>
      </c>
      <c r="V276" s="161"/>
      <c r="W276" s="816"/>
      <c r="X276" s="817"/>
      <c r="Y276" s="817"/>
      <c r="Z276" s="818"/>
    </row>
    <row r="277" spans="1:26" s="1" customFormat="1" ht="13.5" customHeight="1" x14ac:dyDescent="0.15">
      <c r="A277" s="1163"/>
      <c r="B277" s="1156" t="s">
        <v>275</v>
      </c>
      <c r="C277" s="1156"/>
      <c r="D277" s="687"/>
      <c r="E277" s="688"/>
      <c r="F277" s="689">
        <f t="shared" ref="F277:U277" si="31">IF(COUNT(F246:F275)=0,"",MIN(F246:F275))</f>
        <v>9.8000000000000007</v>
      </c>
      <c r="G277" s="13">
        <f t="shared" si="31"/>
        <v>13.3</v>
      </c>
      <c r="H277" s="308">
        <f t="shared" si="31"/>
        <v>13.4</v>
      </c>
      <c r="I277" s="14">
        <f t="shared" si="31"/>
        <v>0.6</v>
      </c>
      <c r="J277" s="334">
        <f t="shared" si="31"/>
        <v>1</v>
      </c>
      <c r="K277" s="13">
        <f t="shared" si="31"/>
        <v>7.27</v>
      </c>
      <c r="L277" s="689">
        <f t="shared" si="31"/>
        <v>7.34</v>
      </c>
      <c r="M277" s="14">
        <f t="shared" si="31"/>
        <v>18.899999999999999</v>
      </c>
      <c r="N277" s="334">
        <f t="shared" si="31"/>
        <v>19.8</v>
      </c>
      <c r="O277" s="333">
        <f t="shared" si="31"/>
        <v>34.5</v>
      </c>
      <c r="P277" s="333">
        <f t="shared" si="31"/>
        <v>62.7</v>
      </c>
      <c r="Q277" s="692">
        <f t="shared" si="31"/>
        <v>15.7</v>
      </c>
      <c r="R277" s="693">
        <f t="shared" si="31"/>
        <v>137</v>
      </c>
      <c r="S277" s="694">
        <f t="shared" si="31"/>
        <v>0.05</v>
      </c>
      <c r="T277" s="695"/>
      <c r="U277" s="677">
        <f t="shared" si="31"/>
        <v>42</v>
      </c>
      <c r="V277" s="161"/>
      <c r="W277" s="816"/>
      <c r="X277" s="817"/>
      <c r="Y277" s="817"/>
      <c r="Z277" s="818"/>
    </row>
    <row r="278" spans="1:26" s="1" customFormat="1" ht="13.5" customHeight="1" x14ac:dyDescent="0.15">
      <c r="A278" s="1163"/>
      <c r="B278" s="1156" t="s">
        <v>276</v>
      </c>
      <c r="C278" s="1156"/>
      <c r="D278" s="687"/>
      <c r="E278" s="696"/>
      <c r="F278" s="697">
        <f t="shared" ref="F278:U278" si="32">IF(COUNT(F246:F275)=0,"",AVERAGE(F246:F275))</f>
        <v>14.139999999999999</v>
      </c>
      <c r="G278" s="13">
        <f t="shared" si="32"/>
        <v>15.293333333333338</v>
      </c>
      <c r="H278" s="689">
        <f t="shared" si="32"/>
        <v>15.409999999999998</v>
      </c>
      <c r="I278" s="14">
        <f t="shared" si="32"/>
        <v>2.3333333333333335</v>
      </c>
      <c r="J278" s="334">
        <f t="shared" si="32"/>
        <v>1.4400000000000004</v>
      </c>
      <c r="K278" s="13">
        <f t="shared" si="32"/>
        <v>7.5163333333333355</v>
      </c>
      <c r="L278" s="689">
        <f t="shared" si="32"/>
        <v>7.5929999999999982</v>
      </c>
      <c r="M278" s="14">
        <f t="shared" si="32"/>
        <v>28.82</v>
      </c>
      <c r="N278" s="334">
        <f t="shared" si="32"/>
        <v>27.090000000000007</v>
      </c>
      <c r="O278" s="333">
        <f t="shared" si="32"/>
        <v>50.769999999999996</v>
      </c>
      <c r="P278" s="333">
        <f t="shared" si="32"/>
        <v>85.035000000000025</v>
      </c>
      <c r="Q278" s="692">
        <f t="shared" si="32"/>
        <v>23.844999999999999</v>
      </c>
      <c r="R278" s="698">
        <f t="shared" si="32"/>
        <v>172.9</v>
      </c>
      <c r="S278" s="694">
        <f t="shared" si="32"/>
        <v>7.4000000000000038E-2</v>
      </c>
      <c r="T278" s="695"/>
      <c r="U278" s="677">
        <f t="shared" si="32"/>
        <v>51.666666666666664</v>
      </c>
      <c r="V278" s="161"/>
      <c r="W278" s="816"/>
      <c r="X278" s="817"/>
      <c r="Y278" s="817"/>
      <c r="Z278" s="818"/>
    </row>
    <row r="279" spans="1:26" s="1" customFormat="1" ht="13.5" customHeight="1" x14ac:dyDescent="0.15">
      <c r="A279" s="1170"/>
      <c r="B279" s="1157" t="s">
        <v>277</v>
      </c>
      <c r="C279" s="1157"/>
      <c r="D279" s="699"/>
      <c r="E279" s="700">
        <f>SUM(E246:E275)</f>
        <v>80.5</v>
      </c>
      <c r="F279" s="701"/>
      <c r="G279" s="702"/>
      <c r="H279" s="703"/>
      <c r="I279" s="702"/>
      <c r="J279" s="703"/>
      <c r="K279" s="704"/>
      <c r="L279" s="705"/>
      <c r="M279" s="706"/>
      <c r="N279" s="707"/>
      <c r="O279" s="708"/>
      <c r="P279" s="709"/>
      <c r="Q279" s="710"/>
      <c r="R279" s="711"/>
      <c r="S279" s="712"/>
      <c r="T279" s="713">
        <f>SUM(T246:T275)</f>
        <v>6850</v>
      </c>
      <c r="U279" s="711"/>
      <c r="V279" s="161"/>
      <c r="W279" s="819"/>
      <c r="X279" s="820"/>
      <c r="Y279" s="820"/>
      <c r="Z279" s="821"/>
    </row>
    <row r="280" spans="1:26" ht="13.5" customHeight="1" x14ac:dyDescent="0.15">
      <c r="A280" s="1162" t="s">
        <v>269</v>
      </c>
      <c r="B280" s="540">
        <v>44896</v>
      </c>
      <c r="C280" s="595" t="str">
        <f>IF(B280="","",IF(WEEKDAY(B280)=1,"(日)",IF(WEEKDAY(B280)=2,"(月)",IF(WEEKDAY(B280)=3,"(火)",IF(WEEKDAY(B280)=4,"(水)",IF(WEEKDAY(B280)=5,"(木)",IF(WEEKDAY(B280)=6,"(金)","(土)")))))))</f>
        <v>(木)</v>
      </c>
      <c r="D280" s="740" t="s">
        <v>319</v>
      </c>
      <c r="E280" s="663">
        <v>0</v>
      </c>
      <c r="F280" s="664">
        <v>10.7</v>
      </c>
      <c r="G280" s="12">
        <v>14</v>
      </c>
      <c r="H280" s="666">
        <v>14.2</v>
      </c>
      <c r="I280" s="665">
        <v>2.4</v>
      </c>
      <c r="J280" s="307">
        <v>1.8</v>
      </c>
      <c r="K280" s="12">
        <v>7.39</v>
      </c>
      <c r="L280" s="307">
        <v>7.45</v>
      </c>
      <c r="M280" s="665">
        <v>21</v>
      </c>
      <c r="N280" s="666">
        <v>20.8</v>
      </c>
      <c r="O280" s="667">
        <v>42</v>
      </c>
      <c r="P280" s="667">
        <v>67.3</v>
      </c>
      <c r="Q280" s="728">
        <v>16.3</v>
      </c>
      <c r="R280" s="671">
        <v>152</v>
      </c>
      <c r="S280" s="741">
        <v>0.1</v>
      </c>
      <c r="T280" s="670"/>
      <c r="U280" s="714">
        <v>54</v>
      </c>
      <c r="V280" s="122"/>
      <c r="W280" s="463" t="s">
        <v>344</v>
      </c>
      <c r="X280" s="467"/>
      <c r="Y280" s="466">
        <v>44903</v>
      </c>
      <c r="Z280" s="464"/>
    </row>
    <row r="281" spans="1:26" x14ac:dyDescent="0.15">
      <c r="A281" s="1163"/>
      <c r="B281" s="539">
        <v>44897</v>
      </c>
      <c r="C281" s="596" t="str">
        <f t="shared" ref="C281:C310" si="33">IF(B281="","",IF(WEEKDAY(B281)=1,"(日)",IF(WEEKDAY(B281)=2,"(月)",IF(WEEKDAY(B281)=3,"(火)",IF(WEEKDAY(B281)=4,"(水)",IF(WEEKDAY(B281)=5,"(木)",IF(WEEKDAY(B281)=6,"(金)","(土)")))))))</f>
        <v>(金)</v>
      </c>
      <c r="D281" s="742" t="s">
        <v>317</v>
      </c>
      <c r="E281" s="673" t="s">
        <v>24</v>
      </c>
      <c r="F281" s="674">
        <v>8.1</v>
      </c>
      <c r="G281" s="13">
        <v>13.5</v>
      </c>
      <c r="H281" s="310">
        <v>13.6</v>
      </c>
      <c r="I281" s="14">
        <v>1.9</v>
      </c>
      <c r="J281" s="308">
        <v>1.7</v>
      </c>
      <c r="K281" s="13">
        <v>7.38</v>
      </c>
      <c r="L281" s="308">
        <v>7.48</v>
      </c>
      <c r="M281" s="14">
        <v>22.7</v>
      </c>
      <c r="N281" s="310">
        <v>22.3</v>
      </c>
      <c r="O281" s="309">
        <v>47.2</v>
      </c>
      <c r="P281" s="309">
        <v>74.099999999999994</v>
      </c>
      <c r="Q281" s="743">
        <v>17.3</v>
      </c>
      <c r="R281" s="677">
        <v>152</v>
      </c>
      <c r="S281" s="744">
        <v>0.08</v>
      </c>
      <c r="T281" s="765"/>
      <c r="U281" s="766">
        <v>44</v>
      </c>
      <c r="V281" s="122"/>
      <c r="W281" s="468" t="s">
        <v>2</v>
      </c>
      <c r="X281" s="469" t="s">
        <v>363</v>
      </c>
      <c r="Y281" s="472">
        <v>8.4</v>
      </c>
      <c r="Z281" s="473"/>
    </row>
    <row r="282" spans="1:26" x14ac:dyDescent="0.15">
      <c r="A282" s="1163"/>
      <c r="B282" s="539">
        <v>44898</v>
      </c>
      <c r="C282" s="596" t="str">
        <f t="shared" si="33"/>
        <v>(土)</v>
      </c>
      <c r="D282" s="742" t="s">
        <v>318</v>
      </c>
      <c r="E282" s="673" t="s">
        <v>24</v>
      </c>
      <c r="F282" s="674">
        <v>7.2</v>
      </c>
      <c r="G282" s="13">
        <v>12.6</v>
      </c>
      <c r="H282" s="310">
        <v>12.9</v>
      </c>
      <c r="I282" s="14">
        <v>1.4</v>
      </c>
      <c r="J282" s="308">
        <v>1.3</v>
      </c>
      <c r="K282" s="13">
        <v>7.37</v>
      </c>
      <c r="L282" s="308">
        <v>7.51</v>
      </c>
      <c r="M282" s="14">
        <v>23.1</v>
      </c>
      <c r="N282" s="310">
        <v>23</v>
      </c>
      <c r="O282" s="309"/>
      <c r="P282" s="309"/>
      <c r="Q282" s="743"/>
      <c r="R282" s="677"/>
      <c r="S282" s="744"/>
      <c r="T282" s="676"/>
      <c r="U282" s="715">
        <v>47</v>
      </c>
      <c r="V282" s="122"/>
      <c r="W282" s="6" t="s">
        <v>19</v>
      </c>
      <c r="X282" s="7" t="s">
        <v>20</v>
      </c>
      <c r="Y282" s="8" t="s">
        <v>21</v>
      </c>
      <c r="Z282" s="7" t="s">
        <v>22</v>
      </c>
    </row>
    <row r="283" spans="1:26" x14ac:dyDescent="0.15">
      <c r="A283" s="1163"/>
      <c r="B283" s="539">
        <v>44899</v>
      </c>
      <c r="C283" s="596" t="str">
        <f t="shared" si="33"/>
        <v>(日)</v>
      </c>
      <c r="D283" s="742" t="s">
        <v>318</v>
      </c>
      <c r="E283" s="673" t="s">
        <v>24</v>
      </c>
      <c r="F283" s="674">
        <v>7</v>
      </c>
      <c r="G283" s="13">
        <v>12.6</v>
      </c>
      <c r="H283" s="310">
        <v>12.6</v>
      </c>
      <c r="I283" s="14">
        <v>1.7</v>
      </c>
      <c r="J283" s="308">
        <v>1</v>
      </c>
      <c r="K283" s="13">
        <v>7.46</v>
      </c>
      <c r="L283" s="308">
        <v>7.56</v>
      </c>
      <c r="M283" s="14">
        <v>23.7</v>
      </c>
      <c r="N283" s="310">
        <v>23.9</v>
      </c>
      <c r="O283" s="309"/>
      <c r="P283" s="309"/>
      <c r="Q283" s="743"/>
      <c r="R283" s="677"/>
      <c r="S283" s="744"/>
      <c r="T283" s="676"/>
      <c r="U283" s="715">
        <v>48</v>
      </c>
      <c r="V283" s="122"/>
      <c r="W283" s="3" t="s">
        <v>203</v>
      </c>
      <c r="X283" s="9" t="s">
        <v>11</v>
      </c>
      <c r="Y283" s="12">
        <v>10</v>
      </c>
      <c r="Z283" s="307">
        <v>10.4</v>
      </c>
    </row>
    <row r="284" spans="1:26" x14ac:dyDescent="0.15">
      <c r="A284" s="1163"/>
      <c r="B284" s="539">
        <v>44900</v>
      </c>
      <c r="C284" s="596" t="str">
        <f t="shared" si="33"/>
        <v>(月)</v>
      </c>
      <c r="D284" s="742" t="s">
        <v>317</v>
      </c>
      <c r="E284" s="673">
        <v>17.5</v>
      </c>
      <c r="F284" s="674">
        <v>7.9</v>
      </c>
      <c r="G284" s="13">
        <v>12.7</v>
      </c>
      <c r="H284" s="310">
        <v>12.8</v>
      </c>
      <c r="I284" s="14">
        <v>1.4</v>
      </c>
      <c r="J284" s="308">
        <v>1.3</v>
      </c>
      <c r="K284" s="13">
        <v>7.42</v>
      </c>
      <c r="L284" s="308">
        <v>7.54</v>
      </c>
      <c r="M284" s="14">
        <v>24.5</v>
      </c>
      <c r="N284" s="310">
        <v>24.3</v>
      </c>
      <c r="O284" s="309">
        <v>50.2</v>
      </c>
      <c r="P284" s="309">
        <v>80.2</v>
      </c>
      <c r="Q284" s="743">
        <v>19</v>
      </c>
      <c r="R284" s="677">
        <v>164</v>
      </c>
      <c r="S284" s="744">
        <v>7.0000000000000007E-2</v>
      </c>
      <c r="T284" s="676"/>
      <c r="U284" s="715">
        <v>47</v>
      </c>
      <c r="V284" s="122"/>
      <c r="W284" s="4" t="s">
        <v>204</v>
      </c>
      <c r="X284" s="10" t="s">
        <v>205</v>
      </c>
      <c r="Y284" s="13">
        <v>1.4</v>
      </c>
      <c r="Z284" s="308">
        <v>1.2</v>
      </c>
    </row>
    <row r="285" spans="1:26" x14ac:dyDescent="0.15">
      <c r="A285" s="1163"/>
      <c r="B285" s="539">
        <v>44901</v>
      </c>
      <c r="C285" s="596" t="str">
        <f t="shared" si="33"/>
        <v>(火)</v>
      </c>
      <c r="D285" s="742" t="s">
        <v>319</v>
      </c>
      <c r="E285" s="673">
        <v>9</v>
      </c>
      <c r="F285" s="674">
        <v>5.2</v>
      </c>
      <c r="G285" s="13">
        <v>11.1</v>
      </c>
      <c r="H285" s="310">
        <v>11.9</v>
      </c>
      <c r="I285" s="14">
        <v>1.4</v>
      </c>
      <c r="J285" s="308">
        <v>1.4</v>
      </c>
      <c r="K285" s="13">
        <v>7.53</v>
      </c>
      <c r="L285" s="308">
        <v>7.58</v>
      </c>
      <c r="M285" s="14">
        <v>26.2</v>
      </c>
      <c r="N285" s="310">
        <v>25.5</v>
      </c>
      <c r="O285" s="309">
        <v>51.4</v>
      </c>
      <c r="P285" s="309">
        <v>84.4</v>
      </c>
      <c r="Q285" s="743">
        <v>21.2</v>
      </c>
      <c r="R285" s="677">
        <v>177</v>
      </c>
      <c r="S285" s="744">
        <v>7.0000000000000007E-2</v>
      </c>
      <c r="T285" s="676"/>
      <c r="U285" s="715">
        <v>48</v>
      </c>
      <c r="V285" s="122"/>
      <c r="W285" s="4" t="s">
        <v>12</v>
      </c>
      <c r="X285" s="10"/>
      <c r="Y285" s="13">
        <v>7.46</v>
      </c>
      <c r="Z285" s="308">
        <v>7.56</v>
      </c>
    </row>
    <row r="286" spans="1:26" x14ac:dyDescent="0.15">
      <c r="A286" s="1163"/>
      <c r="B286" s="539">
        <v>44902</v>
      </c>
      <c r="C286" s="596" t="str">
        <f t="shared" si="33"/>
        <v>(水)</v>
      </c>
      <c r="D286" s="742" t="s">
        <v>318</v>
      </c>
      <c r="E286" s="673" t="s">
        <v>24</v>
      </c>
      <c r="F286" s="674">
        <v>6.3</v>
      </c>
      <c r="G286" s="13">
        <v>10.199999999999999</v>
      </c>
      <c r="H286" s="310">
        <v>10.8</v>
      </c>
      <c r="I286" s="14">
        <v>1.2</v>
      </c>
      <c r="J286" s="308">
        <v>0.9</v>
      </c>
      <c r="K286" s="13">
        <v>7.53</v>
      </c>
      <c r="L286" s="308">
        <v>7.6</v>
      </c>
      <c r="M286" s="14">
        <v>26.4</v>
      </c>
      <c r="N286" s="310">
        <v>26.4</v>
      </c>
      <c r="O286" s="309">
        <v>49.6</v>
      </c>
      <c r="P286" s="309">
        <v>85.8</v>
      </c>
      <c r="Q286" s="743">
        <v>22.5</v>
      </c>
      <c r="R286" s="677">
        <v>176</v>
      </c>
      <c r="S286" s="744">
        <v>7.0000000000000007E-2</v>
      </c>
      <c r="T286" s="676">
        <v>203</v>
      </c>
      <c r="U286" s="715">
        <v>53</v>
      </c>
      <c r="V286" s="122"/>
      <c r="W286" s="4" t="s">
        <v>206</v>
      </c>
      <c r="X286" s="10" t="s">
        <v>13</v>
      </c>
      <c r="Y286" s="418">
        <v>26.1</v>
      </c>
      <c r="Z286" s="308">
        <v>26.7</v>
      </c>
    </row>
    <row r="287" spans="1:26" x14ac:dyDescent="0.15">
      <c r="A287" s="1163"/>
      <c r="B287" s="539">
        <v>44903</v>
      </c>
      <c r="C287" s="596" t="str">
        <f t="shared" si="33"/>
        <v>(木)</v>
      </c>
      <c r="D287" s="742" t="s">
        <v>318</v>
      </c>
      <c r="E287" s="673" t="s">
        <v>24</v>
      </c>
      <c r="F287" s="674">
        <v>8.4</v>
      </c>
      <c r="G287" s="13">
        <v>10</v>
      </c>
      <c r="H287" s="310">
        <v>10.4</v>
      </c>
      <c r="I287" s="14">
        <v>1.4</v>
      </c>
      <c r="J287" s="308">
        <v>1.2</v>
      </c>
      <c r="K287" s="13">
        <v>7.46</v>
      </c>
      <c r="L287" s="308">
        <v>7.56</v>
      </c>
      <c r="M287" s="14">
        <v>26.1</v>
      </c>
      <c r="N287" s="310">
        <v>26.7</v>
      </c>
      <c r="O287" s="309">
        <v>49.1</v>
      </c>
      <c r="P287" s="309">
        <v>87.8</v>
      </c>
      <c r="Q287" s="743">
        <v>22.8</v>
      </c>
      <c r="R287" s="677">
        <v>182</v>
      </c>
      <c r="S287" s="744">
        <v>7.0000000000000007E-2</v>
      </c>
      <c r="T287" s="676"/>
      <c r="U287" s="715">
        <v>47</v>
      </c>
      <c r="V287" s="122"/>
      <c r="W287" s="4" t="s">
        <v>207</v>
      </c>
      <c r="X287" s="330" t="s">
        <v>371</v>
      </c>
      <c r="Y287" s="383">
        <v>47.6</v>
      </c>
      <c r="Z287" s="333">
        <v>49.1</v>
      </c>
    </row>
    <row r="288" spans="1:26" x14ac:dyDescent="0.15">
      <c r="A288" s="1163"/>
      <c r="B288" s="539">
        <v>44904</v>
      </c>
      <c r="C288" s="596" t="str">
        <f t="shared" si="33"/>
        <v>(金)</v>
      </c>
      <c r="D288" s="742" t="s">
        <v>318</v>
      </c>
      <c r="E288" s="673" t="s">
        <v>24</v>
      </c>
      <c r="F288" s="674">
        <v>6.8</v>
      </c>
      <c r="G288" s="13">
        <v>10</v>
      </c>
      <c r="H288" s="310">
        <v>10.3</v>
      </c>
      <c r="I288" s="14">
        <v>1.1000000000000001</v>
      </c>
      <c r="J288" s="308">
        <v>1.3</v>
      </c>
      <c r="K288" s="13">
        <v>7.47</v>
      </c>
      <c r="L288" s="308">
        <v>7.54</v>
      </c>
      <c r="M288" s="14">
        <v>26.1</v>
      </c>
      <c r="N288" s="310">
        <v>26</v>
      </c>
      <c r="O288" s="309">
        <v>49.5</v>
      </c>
      <c r="P288" s="309">
        <v>84.2</v>
      </c>
      <c r="Q288" s="743">
        <v>22.5</v>
      </c>
      <c r="R288" s="677">
        <v>186</v>
      </c>
      <c r="S288" s="744">
        <v>7.0000000000000007E-2</v>
      </c>
      <c r="T288" s="676"/>
      <c r="U288" s="715">
        <v>47</v>
      </c>
      <c r="V288" s="122"/>
      <c r="W288" s="4" t="s">
        <v>208</v>
      </c>
      <c r="X288" s="330" t="s">
        <v>371</v>
      </c>
      <c r="Y288" s="383">
        <v>84.2</v>
      </c>
      <c r="Z288" s="333">
        <v>87.8</v>
      </c>
    </row>
    <row r="289" spans="1:26" x14ac:dyDescent="0.15">
      <c r="A289" s="1163"/>
      <c r="B289" s="539">
        <v>44905</v>
      </c>
      <c r="C289" s="596" t="str">
        <f t="shared" si="33"/>
        <v>(土)</v>
      </c>
      <c r="D289" s="742" t="s">
        <v>318</v>
      </c>
      <c r="E289" s="673" t="s">
        <v>24</v>
      </c>
      <c r="F289" s="674">
        <v>8</v>
      </c>
      <c r="G289" s="13">
        <v>9.8000000000000007</v>
      </c>
      <c r="H289" s="310">
        <v>10</v>
      </c>
      <c r="I289" s="14">
        <v>0.9</v>
      </c>
      <c r="J289" s="308">
        <v>1.2</v>
      </c>
      <c r="K289" s="13">
        <v>7.44</v>
      </c>
      <c r="L289" s="308">
        <v>7.49</v>
      </c>
      <c r="M289" s="14">
        <v>25.3</v>
      </c>
      <c r="N289" s="310">
        <v>25.6</v>
      </c>
      <c r="O289" s="309"/>
      <c r="P289" s="309"/>
      <c r="Q289" s="743"/>
      <c r="R289" s="677"/>
      <c r="S289" s="744"/>
      <c r="T289" s="676"/>
      <c r="U289" s="715">
        <v>47</v>
      </c>
      <c r="V289" s="122"/>
      <c r="W289" s="4" t="s">
        <v>209</v>
      </c>
      <c r="X289" s="330" t="s">
        <v>371</v>
      </c>
      <c r="Y289" s="383">
        <v>61.1</v>
      </c>
      <c r="Z289" s="333">
        <v>64.5</v>
      </c>
    </row>
    <row r="290" spans="1:26" x14ac:dyDescent="0.15">
      <c r="A290" s="1163"/>
      <c r="B290" s="539">
        <v>44906</v>
      </c>
      <c r="C290" s="596" t="str">
        <f t="shared" si="33"/>
        <v>(日)</v>
      </c>
      <c r="D290" s="742" t="s">
        <v>318</v>
      </c>
      <c r="E290" s="673">
        <v>0</v>
      </c>
      <c r="F290" s="674">
        <v>7.7</v>
      </c>
      <c r="G290" s="13">
        <v>10</v>
      </c>
      <c r="H290" s="310">
        <v>9.9</v>
      </c>
      <c r="I290" s="14">
        <v>1.5</v>
      </c>
      <c r="J290" s="308">
        <v>1</v>
      </c>
      <c r="K290" s="13">
        <v>7.46</v>
      </c>
      <c r="L290" s="308">
        <v>7.52</v>
      </c>
      <c r="M290" s="14">
        <v>24.8</v>
      </c>
      <c r="N290" s="310">
        <v>25.4</v>
      </c>
      <c r="O290" s="309"/>
      <c r="P290" s="309"/>
      <c r="Q290" s="743"/>
      <c r="R290" s="677"/>
      <c r="S290" s="744"/>
      <c r="T290" s="676"/>
      <c r="U290" s="715">
        <v>47</v>
      </c>
      <c r="V290" s="122"/>
      <c r="W290" s="4" t="s">
        <v>210</v>
      </c>
      <c r="X290" s="330" t="s">
        <v>371</v>
      </c>
      <c r="Y290" s="383">
        <v>23.1</v>
      </c>
      <c r="Z290" s="333">
        <v>23.3</v>
      </c>
    </row>
    <row r="291" spans="1:26" x14ac:dyDescent="0.15">
      <c r="A291" s="1163"/>
      <c r="B291" s="539">
        <v>44907</v>
      </c>
      <c r="C291" s="596" t="str">
        <f t="shared" si="33"/>
        <v>(月)</v>
      </c>
      <c r="D291" s="742" t="s">
        <v>318</v>
      </c>
      <c r="E291" s="673" t="s">
        <v>24</v>
      </c>
      <c r="F291" s="674">
        <v>8</v>
      </c>
      <c r="G291" s="13">
        <v>10</v>
      </c>
      <c r="H291" s="310">
        <v>10.1</v>
      </c>
      <c r="I291" s="14">
        <v>1.8</v>
      </c>
      <c r="J291" s="308">
        <v>1</v>
      </c>
      <c r="K291" s="13">
        <v>7.45</v>
      </c>
      <c r="L291" s="308">
        <v>7.54</v>
      </c>
      <c r="M291" s="14">
        <v>25.6</v>
      </c>
      <c r="N291" s="310">
        <v>25.4</v>
      </c>
      <c r="O291" s="309">
        <v>46.5</v>
      </c>
      <c r="P291" s="309">
        <v>82.6</v>
      </c>
      <c r="Q291" s="743">
        <v>22.3</v>
      </c>
      <c r="R291" s="677">
        <v>183</v>
      </c>
      <c r="S291" s="744">
        <v>7.0000000000000007E-2</v>
      </c>
      <c r="T291" s="676"/>
      <c r="U291" s="715">
        <v>46</v>
      </c>
      <c r="V291" s="122"/>
      <c r="W291" s="4" t="s">
        <v>211</v>
      </c>
      <c r="X291" s="330" t="s">
        <v>371</v>
      </c>
      <c r="Y291" s="218">
        <v>22</v>
      </c>
      <c r="Z291" s="334">
        <v>22.8</v>
      </c>
    </row>
    <row r="292" spans="1:26" x14ac:dyDescent="0.15">
      <c r="A292" s="1163"/>
      <c r="B292" s="539">
        <v>44908</v>
      </c>
      <c r="C292" s="596" t="str">
        <f t="shared" si="33"/>
        <v>(火)</v>
      </c>
      <c r="D292" s="742" t="s">
        <v>319</v>
      </c>
      <c r="E292" s="673">
        <v>4.5</v>
      </c>
      <c r="F292" s="674">
        <v>6.2</v>
      </c>
      <c r="G292" s="13">
        <v>9.9</v>
      </c>
      <c r="H292" s="310">
        <v>10.1</v>
      </c>
      <c r="I292" s="14">
        <v>1.4</v>
      </c>
      <c r="J292" s="308">
        <v>1.1000000000000001</v>
      </c>
      <c r="K292" s="13">
        <v>7.48</v>
      </c>
      <c r="L292" s="308">
        <v>7.56</v>
      </c>
      <c r="M292" s="14">
        <v>25.5</v>
      </c>
      <c r="N292" s="310">
        <v>25.5</v>
      </c>
      <c r="O292" s="309">
        <v>46.5</v>
      </c>
      <c r="P292" s="309">
        <v>82.2</v>
      </c>
      <c r="Q292" s="743">
        <v>22.6</v>
      </c>
      <c r="R292" s="677">
        <v>182</v>
      </c>
      <c r="S292" s="744">
        <v>7.0000000000000007E-2</v>
      </c>
      <c r="T292" s="676"/>
      <c r="U292" s="715">
        <v>47</v>
      </c>
      <c r="V292" s="122"/>
      <c r="W292" s="4" t="s">
        <v>212</v>
      </c>
      <c r="X292" s="330" t="s">
        <v>371</v>
      </c>
      <c r="Y292" s="220">
        <v>180</v>
      </c>
      <c r="Z292" s="419">
        <v>182</v>
      </c>
    </row>
    <row r="293" spans="1:26" x14ac:dyDescent="0.15">
      <c r="A293" s="1163"/>
      <c r="B293" s="539">
        <v>44909</v>
      </c>
      <c r="C293" s="596" t="str">
        <f t="shared" si="33"/>
        <v>(水)</v>
      </c>
      <c r="D293" s="742" t="s">
        <v>318</v>
      </c>
      <c r="E293" s="673" t="s">
        <v>24</v>
      </c>
      <c r="F293" s="674">
        <v>11.9</v>
      </c>
      <c r="G293" s="13">
        <v>9.9</v>
      </c>
      <c r="H293" s="310">
        <v>10.1</v>
      </c>
      <c r="I293" s="14">
        <v>1.3</v>
      </c>
      <c r="J293" s="308">
        <v>1.2</v>
      </c>
      <c r="K293" s="13">
        <v>7.49</v>
      </c>
      <c r="L293" s="308">
        <v>7.53</v>
      </c>
      <c r="M293" s="14">
        <v>25.5</v>
      </c>
      <c r="N293" s="310">
        <v>25.8</v>
      </c>
      <c r="O293" s="309">
        <v>47.4</v>
      </c>
      <c r="P293" s="309">
        <v>82.4</v>
      </c>
      <c r="Q293" s="743">
        <v>22.7</v>
      </c>
      <c r="R293" s="677">
        <v>190</v>
      </c>
      <c r="S293" s="744">
        <v>7.0000000000000007E-2</v>
      </c>
      <c r="T293" s="676"/>
      <c r="U293" s="715">
        <v>44</v>
      </c>
      <c r="V293" s="122"/>
      <c r="W293" s="4" t="s">
        <v>213</v>
      </c>
      <c r="X293" s="330" t="s">
        <v>371</v>
      </c>
      <c r="Y293" s="219">
        <v>0.09</v>
      </c>
      <c r="Z293" s="314">
        <v>7.0000000000000007E-2</v>
      </c>
    </row>
    <row r="294" spans="1:26" x14ac:dyDescent="0.15">
      <c r="A294" s="1163"/>
      <c r="B294" s="539">
        <v>44910</v>
      </c>
      <c r="C294" s="596" t="str">
        <f t="shared" si="33"/>
        <v>(木)</v>
      </c>
      <c r="D294" s="742" t="s">
        <v>318</v>
      </c>
      <c r="E294" s="673" t="s">
        <v>24</v>
      </c>
      <c r="F294" s="674">
        <v>5.4</v>
      </c>
      <c r="G294" s="13">
        <v>9.6999999999999993</v>
      </c>
      <c r="H294" s="310">
        <v>9.9</v>
      </c>
      <c r="I294" s="14">
        <v>1.4</v>
      </c>
      <c r="J294" s="308">
        <v>1.1000000000000001</v>
      </c>
      <c r="K294" s="13">
        <v>7.46</v>
      </c>
      <c r="L294" s="308">
        <v>7.54</v>
      </c>
      <c r="M294" s="14">
        <v>26.1</v>
      </c>
      <c r="N294" s="310">
        <v>26.2</v>
      </c>
      <c r="O294" s="309">
        <v>46.8</v>
      </c>
      <c r="P294" s="309">
        <v>83.2</v>
      </c>
      <c r="Q294" s="743">
        <v>22.7</v>
      </c>
      <c r="R294" s="677">
        <v>185</v>
      </c>
      <c r="S294" s="744">
        <v>0.06</v>
      </c>
      <c r="T294" s="676"/>
      <c r="U294" s="715">
        <v>44</v>
      </c>
      <c r="V294" s="122"/>
      <c r="W294" s="4" t="s">
        <v>14</v>
      </c>
      <c r="X294" s="330" t="s">
        <v>371</v>
      </c>
      <c r="Y294" s="217">
        <v>2.7</v>
      </c>
      <c r="Z294" s="313">
        <v>2.6</v>
      </c>
    </row>
    <row r="295" spans="1:26" x14ac:dyDescent="0.15">
      <c r="A295" s="1163"/>
      <c r="B295" s="539">
        <v>44911</v>
      </c>
      <c r="C295" s="596" t="str">
        <f t="shared" si="33"/>
        <v>(金)</v>
      </c>
      <c r="D295" s="742" t="s">
        <v>318</v>
      </c>
      <c r="E295" s="673" t="s">
        <v>24</v>
      </c>
      <c r="F295" s="674">
        <v>6</v>
      </c>
      <c r="G295" s="13">
        <v>9.5</v>
      </c>
      <c r="H295" s="310">
        <v>9.8000000000000007</v>
      </c>
      <c r="I295" s="14">
        <v>1.2</v>
      </c>
      <c r="J295" s="308">
        <v>1</v>
      </c>
      <c r="K295" s="13">
        <v>7.44</v>
      </c>
      <c r="L295" s="308">
        <v>7.51</v>
      </c>
      <c r="M295" s="14">
        <v>26.1</v>
      </c>
      <c r="N295" s="310">
        <v>26.5</v>
      </c>
      <c r="O295" s="309">
        <v>46.7</v>
      </c>
      <c r="P295" s="309">
        <v>84.2</v>
      </c>
      <c r="Q295" s="743">
        <v>22.2</v>
      </c>
      <c r="R295" s="677">
        <v>186</v>
      </c>
      <c r="S295" s="744">
        <v>0.08</v>
      </c>
      <c r="T295" s="676"/>
      <c r="U295" s="715">
        <v>42</v>
      </c>
      <c r="V295" s="122"/>
      <c r="W295" s="4" t="s">
        <v>15</v>
      </c>
      <c r="X295" s="330" t="s">
        <v>371</v>
      </c>
      <c r="Y295" s="217">
        <v>0.4</v>
      </c>
      <c r="Z295" s="313">
        <v>0.5</v>
      </c>
    </row>
    <row r="296" spans="1:26" x14ac:dyDescent="0.15">
      <c r="A296" s="1163"/>
      <c r="B296" s="539">
        <v>44912</v>
      </c>
      <c r="C296" s="596" t="str">
        <f t="shared" si="33"/>
        <v>(土)</v>
      </c>
      <c r="D296" s="742" t="s">
        <v>317</v>
      </c>
      <c r="E296" s="673">
        <v>3</v>
      </c>
      <c r="F296" s="674">
        <v>5.9</v>
      </c>
      <c r="G296" s="13">
        <v>9.4</v>
      </c>
      <c r="H296" s="310">
        <v>9.5</v>
      </c>
      <c r="I296" s="14">
        <v>1.1000000000000001</v>
      </c>
      <c r="J296" s="308">
        <v>0.9</v>
      </c>
      <c r="K296" s="13">
        <v>7.4</v>
      </c>
      <c r="L296" s="308">
        <v>7.52</v>
      </c>
      <c r="M296" s="14">
        <v>26.3</v>
      </c>
      <c r="N296" s="310">
        <v>26.7</v>
      </c>
      <c r="O296" s="309"/>
      <c r="P296" s="309"/>
      <c r="Q296" s="743"/>
      <c r="R296" s="677"/>
      <c r="S296" s="744"/>
      <c r="T296" s="676"/>
      <c r="U296" s="715">
        <v>46</v>
      </c>
      <c r="V296" s="122"/>
      <c r="W296" s="4" t="s">
        <v>214</v>
      </c>
      <c r="X296" s="330" t="s">
        <v>371</v>
      </c>
      <c r="Y296" s="217">
        <v>8.5</v>
      </c>
      <c r="Z296" s="313">
        <v>10.5</v>
      </c>
    </row>
    <row r="297" spans="1:26" x14ac:dyDescent="0.15">
      <c r="A297" s="1163"/>
      <c r="B297" s="539">
        <v>44913</v>
      </c>
      <c r="C297" s="596" t="str">
        <f t="shared" si="33"/>
        <v>(日)</v>
      </c>
      <c r="D297" s="742" t="s">
        <v>317</v>
      </c>
      <c r="E297" s="673">
        <v>2.5</v>
      </c>
      <c r="F297" s="674">
        <v>6</v>
      </c>
      <c r="G297" s="13">
        <v>9.1999999999999993</v>
      </c>
      <c r="H297" s="310">
        <v>9.4</v>
      </c>
      <c r="I297" s="14">
        <v>1.1000000000000001</v>
      </c>
      <c r="J297" s="308">
        <v>0.9</v>
      </c>
      <c r="K297" s="13">
        <v>7.45</v>
      </c>
      <c r="L297" s="308">
        <v>7.55</v>
      </c>
      <c r="M297" s="14">
        <v>26.3</v>
      </c>
      <c r="N297" s="310">
        <v>26.4</v>
      </c>
      <c r="O297" s="309"/>
      <c r="P297" s="309"/>
      <c r="Q297" s="743"/>
      <c r="R297" s="677"/>
      <c r="S297" s="744"/>
      <c r="T297" s="676"/>
      <c r="U297" s="715">
        <v>44</v>
      </c>
      <c r="V297" s="122"/>
      <c r="W297" s="4" t="s">
        <v>215</v>
      </c>
      <c r="X297" s="330" t="s">
        <v>371</v>
      </c>
      <c r="Y297" s="219">
        <v>1.2999999999999999E-2</v>
      </c>
      <c r="Z297" s="314">
        <v>1.4E-2</v>
      </c>
    </row>
    <row r="298" spans="1:26" x14ac:dyDescent="0.15">
      <c r="A298" s="1163"/>
      <c r="B298" s="539">
        <v>44914</v>
      </c>
      <c r="C298" s="596" t="str">
        <f t="shared" si="33"/>
        <v>(月)</v>
      </c>
      <c r="D298" s="742" t="s">
        <v>318</v>
      </c>
      <c r="E298" s="673" t="s">
        <v>24</v>
      </c>
      <c r="F298" s="674">
        <v>5.7</v>
      </c>
      <c r="G298" s="13">
        <v>8.3000000000000007</v>
      </c>
      <c r="H298" s="310">
        <v>8.6999999999999993</v>
      </c>
      <c r="I298" s="14">
        <v>1.1000000000000001</v>
      </c>
      <c r="J298" s="308">
        <v>0.9</v>
      </c>
      <c r="K298" s="13">
        <v>7.54</v>
      </c>
      <c r="L298" s="308">
        <v>7.62</v>
      </c>
      <c r="M298" s="14">
        <v>26.1</v>
      </c>
      <c r="N298" s="310">
        <v>26.2</v>
      </c>
      <c r="O298" s="309">
        <v>46.1</v>
      </c>
      <c r="P298" s="309">
        <v>83.2</v>
      </c>
      <c r="Q298" s="743">
        <v>21.7</v>
      </c>
      <c r="R298" s="677">
        <v>182</v>
      </c>
      <c r="S298" s="744">
        <v>0.08</v>
      </c>
      <c r="T298" s="676">
        <v>159</v>
      </c>
      <c r="U298" s="715">
        <v>47</v>
      </c>
      <c r="V298" s="122"/>
      <c r="W298" s="4" t="s">
        <v>16</v>
      </c>
      <c r="X298" s="330" t="s">
        <v>371</v>
      </c>
      <c r="Y298" s="219">
        <v>0.05</v>
      </c>
      <c r="Z298" s="314">
        <v>0.04</v>
      </c>
    </row>
    <row r="299" spans="1:26" x14ac:dyDescent="0.15">
      <c r="A299" s="1163"/>
      <c r="B299" s="539">
        <v>44915</v>
      </c>
      <c r="C299" s="596" t="str">
        <f t="shared" si="33"/>
        <v>(火)</v>
      </c>
      <c r="D299" s="742" t="s">
        <v>318</v>
      </c>
      <c r="E299" s="673" t="s">
        <v>24</v>
      </c>
      <c r="F299" s="674">
        <v>4</v>
      </c>
      <c r="G299" s="13">
        <v>8.1999999999999993</v>
      </c>
      <c r="H299" s="310">
        <v>8.4</v>
      </c>
      <c r="I299" s="14">
        <v>0.9</v>
      </c>
      <c r="J299" s="308">
        <v>1.1000000000000001</v>
      </c>
      <c r="K299" s="13">
        <v>7.49</v>
      </c>
      <c r="L299" s="308">
        <v>7.53</v>
      </c>
      <c r="M299" s="14">
        <v>26.5</v>
      </c>
      <c r="N299" s="310">
        <v>26.7</v>
      </c>
      <c r="O299" s="309">
        <v>47.6</v>
      </c>
      <c r="P299" s="309">
        <v>85.2</v>
      </c>
      <c r="Q299" s="743">
        <v>22.1</v>
      </c>
      <c r="R299" s="677">
        <v>188</v>
      </c>
      <c r="S299" s="744">
        <v>0.08</v>
      </c>
      <c r="T299" s="676"/>
      <c r="U299" s="715">
        <v>45</v>
      </c>
      <c r="V299" s="122"/>
      <c r="W299" s="4" t="s">
        <v>216</v>
      </c>
      <c r="X299" s="330" t="s">
        <v>371</v>
      </c>
      <c r="Y299" s="219">
        <v>2.41</v>
      </c>
      <c r="Z299" s="314">
        <v>2.36</v>
      </c>
    </row>
    <row r="300" spans="1:26" x14ac:dyDescent="0.15">
      <c r="A300" s="1163"/>
      <c r="B300" s="539">
        <v>44916</v>
      </c>
      <c r="C300" s="596" t="str">
        <f t="shared" si="33"/>
        <v>(水)</v>
      </c>
      <c r="D300" s="742" t="s">
        <v>317</v>
      </c>
      <c r="E300" s="673">
        <v>0</v>
      </c>
      <c r="F300" s="674">
        <v>4.7</v>
      </c>
      <c r="G300" s="13">
        <v>7.9</v>
      </c>
      <c r="H300" s="310">
        <v>8.3000000000000007</v>
      </c>
      <c r="I300" s="14">
        <v>1</v>
      </c>
      <c r="J300" s="308">
        <v>1.2</v>
      </c>
      <c r="K300" s="13">
        <v>7.43</v>
      </c>
      <c r="L300" s="308">
        <v>7.53</v>
      </c>
      <c r="M300" s="14">
        <v>27.4</v>
      </c>
      <c r="N300" s="310">
        <v>27</v>
      </c>
      <c r="O300" s="309">
        <v>47.7</v>
      </c>
      <c r="P300" s="309">
        <v>85.4</v>
      </c>
      <c r="Q300" s="743">
        <v>23</v>
      </c>
      <c r="R300" s="677">
        <v>190</v>
      </c>
      <c r="S300" s="744">
        <v>0.09</v>
      </c>
      <c r="T300" s="676"/>
      <c r="U300" s="715">
        <v>44</v>
      </c>
      <c r="V300" s="122"/>
      <c r="W300" s="4" t="s">
        <v>217</v>
      </c>
      <c r="X300" s="330" t="s">
        <v>371</v>
      </c>
      <c r="Y300" s="219">
        <v>9.5000000000000001E-2</v>
      </c>
      <c r="Z300" s="314">
        <v>9.1999999999999998E-2</v>
      </c>
    </row>
    <row r="301" spans="1:26" x14ac:dyDescent="0.15">
      <c r="A301" s="1163"/>
      <c r="B301" s="539">
        <v>44917</v>
      </c>
      <c r="C301" s="596" t="str">
        <f t="shared" si="33"/>
        <v>(木)</v>
      </c>
      <c r="D301" s="742" t="s">
        <v>319</v>
      </c>
      <c r="E301" s="673">
        <v>14.54</v>
      </c>
      <c r="F301" s="674">
        <v>5.4</v>
      </c>
      <c r="G301" s="13">
        <v>7.8</v>
      </c>
      <c r="H301" s="310">
        <v>8.1999999999999993</v>
      </c>
      <c r="I301" s="14">
        <v>1.1000000000000001</v>
      </c>
      <c r="J301" s="308">
        <v>1.2</v>
      </c>
      <c r="K301" s="13">
        <v>7.45</v>
      </c>
      <c r="L301" s="308">
        <v>7.55</v>
      </c>
      <c r="M301" s="14">
        <v>27.2</v>
      </c>
      <c r="N301" s="310">
        <v>27</v>
      </c>
      <c r="O301" s="309">
        <v>46.8</v>
      </c>
      <c r="P301" s="309">
        <v>84.6</v>
      </c>
      <c r="Q301" s="743">
        <v>23.4</v>
      </c>
      <c r="R301" s="677">
        <v>191</v>
      </c>
      <c r="S301" s="744">
        <v>0.09</v>
      </c>
      <c r="T301" s="676"/>
      <c r="U301" s="715">
        <v>46</v>
      </c>
      <c r="V301" s="122"/>
      <c r="W301" s="4" t="s">
        <v>218</v>
      </c>
      <c r="X301" s="330" t="s">
        <v>371</v>
      </c>
      <c r="Y301" s="217">
        <v>33.799999999999997</v>
      </c>
      <c r="Z301" s="313">
        <v>36.200000000000003</v>
      </c>
    </row>
    <row r="302" spans="1:26" x14ac:dyDescent="0.15">
      <c r="A302" s="1163"/>
      <c r="B302" s="539">
        <v>44918</v>
      </c>
      <c r="C302" s="596" t="str">
        <f t="shared" si="33"/>
        <v>(金)</v>
      </c>
      <c r="D302" s="742" t="s">
        <v>318</v>
      </c>
      <c r="E302" s="673" t="s">
        <v>24</v>
      </c>
      <c r="F302" s="674">
        <v>6.7</v>
      </c>
      <c r="G302" s="13">
        <v>7</v>
      </c>
      <c r="H302" s="310">
        <v>7.5</v>
      </c>
      <c r="I302" s="14">
        <v>1.2</v>
      </c>
      <c r="J302" s="308">
        <v>1.2</v>
      </c>
      <c r="K302" s="13">
        <v>7.57</v>
      </c>
      <c r="L302" s="308">
        <v>7.55</v>
      </c>
      <c r="M302" s="14">
        <v>25.8</v>
      </c>
      <c r="N302" s="310">
        <v>26.8</v>
      </c>
      <c r="O302" s="309">
        <v>44.2</v>
      </c>
      <c r="P302" s="309">
        <v>82.2</v>
      </c>
      <c r="Q302" s="743">
        <v>23</v>
      </c>
      <c r="R302" s="677">
        <v>172</v>
      </c>
      <c r="S302" s="744">
        <v>0.1</v>
      </c>
      <c r="T302" s="676"/>
      <c r="U302" s="715">
        <v>58</v>
      </c>
      <c r="V302" s="122"/>
      <c r="W302" s="4" t="s">
        <v>17</v>
      </c>
      <c r="X302" s="330" t="s">
        <v>371</v>
      </c>
      <c r="Y302" s="217">
        <v>23.5</v>
      </c>
      <c r="Z302" s="313">
        <v>23.3</v>
      </c>
    </row>
    <row r="303" spans="1:26" x14ac:dyDescent="0.15">
      <c r="A303" s="1163"/>
      <c r="B303" s="539">
        <v>44919</v>
      </c>
      <c r="C303" s="596" t="str">
        <f t="shared" si="33"/>
        <v>(土)</v>
      </c>
      <c r="D303" s="742" t="s">
        <v>318</v>
      </c>
      <c r="E303" s="673" t="s">
        <v>24</v>
      </c>
      <c r="F303" s="674">
        <v>7</v>
      </c>
      <c r="G303" s="13">
        <v>6.9</v>
      </c>
      <c r="H303" s="310">
        <v>6.4</v>
      </c>
      <c r="I303" s="14">
        <v>1.5</v>
      </c>
      <c r="J303" s="308">
        <v>1.4</v>
      </c>
      <c r="K303" s="13">
        <v>7.59</v>
      </c>
      <c r="L303" s="308">
        <v>7.64</v>
      </c>
      <c r="M303" s="14">
        <v>25.6</v>
      </c>
      <c r="N303" s="310">
        <v>26.2</v>
      </c>
      <c r="O303" s="309"/>
      <c r="P303" s="309"/>
      <c r="Q303" s="743"/>
      <c r="R303" s="677"/>
      <c r="S303" s="744"/>
      <c r="T303" s="676"/>
      <c r="U303" s="715">
        <v>52</v>
      </c>
      <c r="V303" s="122"/>
      <c r="W303" s="4" t="s">
        <v>219</v>
      </c>
      <c r="X303" s="330" t="s">
        <v>205</v>
      </c>
      <c r="Y303" s="383">
        <v>2.8</v>
      </c>
      <c r="Z303" s="396">
        <v>3</v>
      </c>
    </row>
    <row r="304" spans="1:26" x14ac:dyDescent="0.15">
      <c r="A304" s="1163"/>
      <c r="B304" s="539">
        <v>44920</v>
      </c>
      <c r="C304" s="596" t="str">
        <f t="shared" si="33"/>
        <v>(日)</v>
      </c>
      <c r="D304" s="742" t="s">
        <v>318</v>
      </c>
      <c r="E304" s="673" t="s">
        <v>24</v>
      </c>
      <c r="F304" s="674">
        <v>6.9</v>
      </c>
      <c r="G304" s="13">
        <v>6.7</v>
      </c>
      <c r="H304" s="310">
        <v>6.6</v>
      </c>
      <c r="I304" s="14">
        <v>1.3</v>
      </c>
      <c r="J304" s="308">
        <v>1.9</v>
      </c>
      <c r="K304" s="13">
        <v>7.53</v>
      </c>
      <c r="L304" s="308">
        <v>7.65</v>
      </c>
      <c r="M304" s="14">
        <v>25.2</v>
      </c>
      <c r="N304" s="310">
        <v>26.1</v>
      </c>
      <c r="O304" s="309"/>
      <c r="P304" s="309"/>
      <c r="Q304" s="743"/>
      <c r="R304" s="677"/>
      <c r="S304" s="744"/>
      <c r="T304" s="676"/>
      <c r="U304" s="715">
        <v>49</v>
      </c>
      <c r="V304" s="136"/>
      <c r="W304" s="4" t="s">
        <v>220</v>
      </c>
      <c r="X304" s="330" t="s">
        <v>371</v>
      </c>
      <c r="Y304" s="383">
        <v>1.9</v>
      </c>
      <c r="Z304" s="396">
        <v>1.7</v>
      </c>
    </row>
    <row r="305" spans="1:28" x14ac:dyDescent="0.15">
      <c r="A305" s="1163"/>
      <c r="B305" s="539">
        <v>44921</v>
      </c>
      <c r="C305" s="596" t="str">
        <f t="shared" si="33"/>
        <v>(月)</v>
      </c>
      <c r="D305" s="742" t="s">
        <v>318</v>
      </c>
      <c r="E305" s="673" t="s">
        <v>24</v>
      </c>
      <c r="F305" s="674">
        <v>6.1</v>
      </c>
      <c r="G305" s="13">
        <v>6.6</v>
      </c>
      <c r="H305" s="310">
        <v>6.6</v>
      </c>
      <c r="I305" s="14">
        <v>1.7</v>
      </c>
      <c r="J305" s="308">
        <v>1.6</v>
      </c>
      <c r="K305" s="13">
        <v>7.56</v>
      </c>
      <c r="L305" s="308">
        <v>7.65</v>
      </c>
      <c r="M305" s="14">
        <v>25</v>
      </c>
      <c r="N305" s="310">
        <v>25.6</v>
      </c>
      <c r="O305" s="309">
        <v>44.9</v>
      </c>
      <c r="P305" s="309">
        <v>79.8</v>
      </c>
      <c r="Q305" s="743">
        <v>21.8</v>
      </c>
      <c r="R305" s="677">
        <v>166</v>
      </c>
      <c r="S305" s="744">
        <v>0.12</v>
      </c>
      <c r="T305" s="676"/>
      <c r="U305" s="715">
        <v>50</v>
      </c>
      <c r="V305" s="122"/>
      <c r="W305" s="397"/>
      <c r="X305" s="398"/>
      <c r="Y305" s="420"/>
      <c r="Z305" s="421"/>
    </row>
    <row r="306" spans="1:28" x14ac:dyDescent="0.15">
      <c r="A306" s="1163"/>
      <c r="B306" s="539">
        <v>44922</v>
      </c>
      <c r="C306" s="596" t="str">
        <f t="shared" si="33"/>
        <v>(火)</v>
      </c>
      <c r="D306" s="742" t="s">
        <v>318</v>
      </c>
      <c r="E306" s="673" t="s">
        <v>24</v>
      </c>
      <c r="F306" s="674">
        <v>5.6</v>
      </c>
      <c r="G306" s="13">
        <v>6.5</v>
      </c>
      <c r="H306" s="310">
        <v>6.7</v>
      </c>
      <c r="I306" s="14">
        <v>1.7</v>
      </c>
      <c r="J306" s="308">
        <v>1.7</v>
      </c>
      <c r="K306" s="13">
        <v>7.56</v>
      </c>
      <c r="L306" s="308">
        <v>7.65</v>
      </c>
      <c r="M306" s="14">
        <v>23.9</v>
      </c>
      <c r="N306" s="310">
        <v>24.3</v>
      </c>
      <c r="O306" s="309">
        <v>42.9</v>
      </c>
      <c r="P306" s="309">
        <v>73.5</v>
      </c>
      <c r="Q306" s="743">
        <v>20.7</v>
      </c>
      <c r="R306" s="677">
        <v>156</v>
      </c>
      <c r="S306" s="744">
        <v>0.12</v>
      </c>
      <c r="T306" s="676"/>
      <c r="U306" s="715">
        <v>47</v>
      </c>
      <c r="V306" s="122"/>
      <c r="W306" s="397"/>
      <c r="X306" s="398"/>
      <c r="Y306" s="399"/>
      <c r="Z306" s="398"/>
    </row>
    <row r="307" spans="1:28" x14ac:dyDescent="0.15">
      <c r="A307" s="1163"/>
      <c r="B307" s="539">
        <v>44923</v>
      </c>
      <c r="C307" s="596" t="str">
        <f t="shared" si="33"/>
        <v>(水)</v>
      </c>
      <c r="D307" s="742" t="s">
        <v>318</v>
      </c>
      <c r="E307" s="673" t="s">
        <v>24</v>
      </c>
      <c r="F307" s="674">
        <v>4.3</v>
      </c>
      <c r="G307" s="13">
        <v>6.5</v>
      </c>
      <c r="H307" s="310">
        <v>6.6</v>
      </c>
      <c r="I307" s="14">
        <v>1.4</v>
      </c>
      <c r="J307" s="308">
        <v>1.8</v>
      </c>
      <c r="K307" s="13">
        <v>7.57</v>
      </c>
      <c r="L307" s="308">
        <v>7.64</v>
      </c>
      <c r="M307" s="14">
        <v>23.6</v>
      </c>
      <c r="N307" s="310">
        <v>23.9</v>
      </c>
      <c r="O307" s="309">
        <v>43</v>
      </c>
      <c r="P307" s="309">
        <v>73.099999999999994</v>
      </c>
      <c r="Q307" s="743">
        <v>20.3</v>
      </c>
      <c r="R307" s="677">
        <v>154</v>
      </c>
      <c r="S307" s="744">
        <v>0.12</v>
      </c>
      <c r="T307" s="765"/>
      <c r="U307" s="766">
        <v>45</v>
      </c>
      <c r="V307" s="122"/>
      <c r="W307" s="400"/>
      <c r="X307" s="401"/>
      <c r="Y307" s="402"/>
      <c r="Z307" s="401"/>
    </row>
    <row r="308" spans="1:28" x14ac:dyDescent="0.15">
      <c r="A308" s="1163"/>
      <c r="B308" s="539">
        <v>44924</v>
      </c>
      <c r="C308" s="596" t="str">
        <f t="shared" si="33"/>
        <v>(木)</v>
      </c>
      <c r="D308" s="742" t="s">
        <v>318</v>
      </c>
      <c r="E308" s="673" t="s">
        <v>24</v>
      </c>
      <c r="F308" s="674">
        <v>7.2</v>
      </c>
      <c r="G308" s="13">
        <v>6.5</v>
      </c>
      <c r="H308" s="310">
        <v>6.8</v>
      </c>
      <c r="I308" s="14">
        <v>2</v>
      </c>
      <c r="J308" s="308">
        <v>2.1</v>
      </c>
      <c r="K308" s="13">
        <v>7.62</v>
      </c>
      <c r="L308" s="308">
        <v>7.59</v>
      </c>
      <c r="M308" s="14">
        <v>23.1</v>
      </c>
      <c r="N308" s="310">
        <v>23.9</v>
      </c>
      <c r="O308" s="309"/>
      <c r="P308" s="309"/>
      <c r="Q308" s="743"/>
      <c r="R308" s="677"/>
      <c r="S308" s="744"/>
      <c r="T308" s="676"/>
      <c r="U308" s="715">
        <v>46</v>
      </c>
      <c r="V308" s="122"/>
      <c r="W308" s="11" t="s">
        <v>23</v>
      </c>
      <c r="X308" s="117" t="s">
        <v>24</v>
      </c>
      <c r="Y308" s="117" t="s">
        <v>24</v>
      </c>
      <c r="Z308" s="812" t="s">
        <v>24</v>
      </c>
    </row>
    <row r="309" spans="1:28" ht="13.5" customHeight="1" x14ac:dyDescent="0.15">
      <c r="A309" s="1163"/>
      <c r="B309" s="539">
        <v>44925</v>
      </c>
      <c r="C309" s="596" t="str">
        <f t="shared" si="33"/>
        <v>(金)</v>
      </c>
      <c r="D309" s="742" t="s">
        <v>318</v>
      </c>
      <c r="E309" s="673" t="s">
        <v>24</v>
      </c>
      <c r="F309" s="674">
        <v>4.3</v>
      </c>
      <c r="G309" s="13">
        <v>6.5</v>
      </c>
      <c r="H309" s="310">
        <v>6.7</v>
      </c>
      <c r="I309" s="14">
        <v>1.4</v>
      </c>
      <c r="J309" s="308">
        <v>2.2999999999999998</v>
      </c>
      <c r="K309" s="13">
        <v>7.57</v>
      </c>
      <c r="L309" s="308">
        <v>7.57</v>
      </c>
      <c r="M309" s="14">
        <v>23.9</v>
      </c>
      <c r="N309" s="310">
        <v>23.8</v>
      </c>
      <c r="O309" s="309"/>
      <c r="P309" s="309"/>
      <c r="Q309" s="743"/>
      <c r="R309" s="677"/>
      <c r="S309" s="744"/>
      <c r="T309" s="676"/>
      <c r="U309" s="715">
        <v>47</v>
      </c>
      <c r="V309" s="122"/>
      <c r="W309" s="813" t="s">
        <v>359</v>
      </c>
      <c r="X309" s="814"/>
      <c r="Y309" s="814"/>
      <c r="Z309" s="815"/>
    </row>
    <row r="310" spans="1:28" x14ac:dyDescent="0.15">
      <c r="A310" s="1163"/>
      <c r="B310" s="539">
        <v>44926</v>
      </c>
      <c r="C310" s="596" t="str">
        <f t="shared" si="33"/>
        <v>(土)</v>
      </c>
      <c r="D310" s="672" t="s">
        <v>317</v>
      </c>
      <c r="E310" s="700" t="s">
        <v>24</v>
      </c>
      <c r="F310" s="746">
        <v>4.5</v>
      </c>
      <c r="G310" s="498">
        <v>6.5</v>
      </c>
      <c r="H310" s="409">
        <v>6.6</v>
      </c>
      <c r="I310" s="748">
        <v>1.7</v>
      </c>
      <c r="J310" s="747">
        <v>1.8</v>
      </c>
      <c r="K310" s="498">
        <v>7.53</v>
      </c>
      <c r="L310" s="409">
        <v>7.63</v>
      </c>
      <c r="M310" s="748">
        <v>24.2</v>
      </c>
      <c r="N310" s="747">
        <v>24.1</v>
      </c>
      <c r="O310" s="749"/>
      <c r="P310" s="749"/>
      <c r="Q310" s="750"/>
      <c r="R310" s="751"/>
      <c r="S310" s="752"/>
      <c r="T310" s="767"/>
      <c r="U310" s="715">
        <v>48</v>
      </c>
      <c r="V310" s="122"/>
      <c r="W310" s="816"/>
      <c r="X310" s="817"/>
      <c r="Y310" s="817"/>
      <c r="Z310" s="818"/>
    </row>
    <row r="311" spans="1:28" ht="13.5" customHeight="1" x14ac:dyDescent="0.15">
      <c r="A311" s="1164"/>
      <c r="B311" s="1155" t="s">
        <v>274</v>
      </c>
      <c r="C311" s="1155"/>
      <c r="D311" s="679"/>
      <c r="E311" s="663">
        <f>MAX(E280:E310)</f>
        <v>17.5</v>
      </c>
      <c r="F311" s="680">
        <f t="shared" ref="F311:U311" si="34">IF(COUNT(F280:F310)=0,"",MAX(F280:F310))</f>
        <v>11.9</v>
      </c>
      <c r="G311" s="12">
        <f t="shared" si="34"/>
        <v>14</v>
      </c>
      <c r="H311" s="307">
        <f t="shared" si="34"/>
        <v>14.2</v>
      </c>
      <c r="I311" s="665">
        <f t="shared" si="34"/>
        <v>2.4</v>
      </c>
      <c r="J311" s="666">
        <f t="shared" si="34"/>
        <v>2.2999999999999998</v>
      </c>
      <c r="K311" s="12">
        <f t="shared" si="34"/>
        <v>7.62</v>
      </c>
      <c r="L311" s="307">
        <f t="shared" si="34"/>
        <v>7.65</v>
      </c>
      <c r="M311" s="665">
        <f t="shared" si="34"/>
        <v>27.4</v>
      </c>
      <c r="N311" s="666">
        <f t="shared" si="34"/>
        <v>27</v>
      </c>
      <c r="O311" s="667">
        <f t="shared" si="34"/>
        <v>51.4</v>
      </c>
      <c r="P311" s="667">
        <f t="shared" si="34"/>
        <v>87.8</v>
      </c>
      <c r="Q311" s="728">
        <f t="shared" si="34"/>
        <v>23.4</v>
      </c>
      <c r="R311" s="684">
        <f t="shared" si="34"/>
        <v>191</v>
      </c>
      <c r="S311" s="685">
        <f t="shared" si="34"/>
        <v>0.12</v>
      </c>
      <c r="T311" s="729">
        <f t="shared" si="34"/>
        <v>203</v>
      </c>
      <c r="U311" s="671">
        <f t="shared" si="34"/>
        <v>58</v>
      </c>
      <c r="V311" s="122"/>
      <c r="W311" s="816"/>
      <c r="X311" s="817"/>
      <c r="Y311" s="817"/>
      <c r="Z311" s="818"/>
    </row>
    <row r="312" spans="1:28" x14ac:dyDescent="0.15">
      <c r="A312" s="1164"/>
      <c r="B312" s="1156" t="s">
        <v>275</v>
      </c>
      <c r="C312" s="1156"/>
      <c r="D312" s="687"/>
      <c r="E312" s="688">
        <f>MIN(E280:E310)</f>
        <v>0</v>
      </c>
      <c r="F312" s="689">
        <f t="shared" ref="F312:U312" si="35">IF(COUNT(F280:F310)=0,"",MIN(F280:F310))</f>
        <v>4</v>
      </c>
      <c r="G312" s="13">
        <f t="shared" si="35"/>
        <v>6.5</v>
      </c>
      <c r="H312" s="308">
        <f t="shared" si="35"/>
        <v>6.4</v>
      </c>
      <c r="I312" s="14">
        <f t="shared" si="35"/>
        <v>0.9</v>
      </c>
      <c r="J312" s="310">
        <f t="shared" si="35"/>
        <v>0.9</v>
      </c>
      <c r="K312" s="13">
        <f t="shared" si="35"/>
        <v>7.37</v>
      </c>
      <c r="L312" s="308">
        <f t="shared" si="35"/>
        <v>7.45</v>
      </c>
      <c r="M312" s="14">
        <f t="shared" si="35"/>
        <v>21</v>
      </c>
      <c r="N312" s="310">
        <f t="shared" si="35"/>
        <v>20.8</v>
      </c>
      <c r="O312" s="309">
        <f t="shared" si="35"/>
        <v>42</v>
      </c>
      <c r="P312" s="309">
        <f t="shared" si="35"/>
        <v>67.3</v>
      </c>
      <c r="Q312" s="692">
        <f t="shared" si="35"/>
        <v>16.3</v>
      </c>
      <c r="R312" s="693">
        <f t="shared" si="35"/>
        <v>152</v>
      </c>
      <c r="S312" s="694">
        <f t="shared" si="35"/>
        <v>0.06</v>
      </c>
      <c r="T312" s="695"/>
      <c r="U312" s="677">
        <f t="shared" si="35"/>
        <v>42</v>
      </c>
      <c r="V312" s="122"/>
      <c r="W312" s="816"/>
      <c r="X312" s="817"/>
      <c r="Y312" s="817"/>
      <c r="Z312" s="818"/>
    </row>
    <row r="313" spans="1:28" x14ac:dyDescent="0.15">
      <c r="A313" s="1164"/>
      <c r="B313" s="1156" t="s">
        <v>276</v>
      </c>
      <c r="C313" s="1156"/>
      <c r="D313" s="687"/>
      <c r="E313" s="696"/>
      <c r="F313" s="697">
        <f t="shared" ref="F313:U313" si="36">IF(COUNT(F280:F310)=0,"",AVERAGE(F280:F310))</f>
        <v>6.6161290322580646</v>
      </c>
      <c r="G313" s="418">
        <f t="shared" si="36"/>
        <v>9.2258064516129039</v>
      </c>
      <c r="H313" s="719">
        <f t="shared" si="36"/>
        <v>9.4322580645161302</v>
      </c>
      <c r="I313" s="720">
        <f t="shared" si="36"/>
        <v>1.4064516129032258</v>
      </c>
      <c r="J313" s="721">
        <f t="shared" si="36"/>
        <v>1.3387096774193543</v>
      </c>
      <c r="K313" s="418">
        <f t="shared" si="36"/>
        <v>7.4867741935483867</v>
      </c>
      <c r="L313" s="719">
        <f t="shared" si="36"/>
        <v>7.5606451612903243</v>
      </c>
      <c r="M313" s="720">
        <f t="shared" si="36"/>
        <v>25.1225806451613</v>
      </c>
      <c r="N313" s="721">
        <f t="shared" si="36"/>
        <v>25.290322580645157</v>
      </c>
      <c r="O313" s="722">
        <f t="shared" si="36"/>
        <v>46.805</v>
      </c>
      <c r="P313" s="722">
        <f t="shared" si="36"/>
        <v>81.27000000000001</v>
      </c>
      <c r="Q313" s="730">
        <f t="shared" si="36"/>
        <v>21.504999999999999</v>
      </c>
      <c r="R313" s="731">
        <f t="shared" si="36"/>
        <v>175.7</v>
      </c>
      <c r="S313" s="732">
        <f t="shared" si="36"/>
        <v>8.4000000000000033E-2</v>
      </c>
      <c r="T313" s="733"/>
      <c r="U313" s="499">
        <f t="shared" si="36"/>
        <v>47.29032258064516</v>
      </c>
      <c r="V313" s="122"/>
      <c r="W313" s="816"/>
      <c r="X313" s="817"/>
      <c r="Y313" s="817"/>
      <c r="Z313" s="818"/>
    </row>
    <row r="314" spans="1:28" ht="13.5" customHeight="1" x14ac:dyDescent="0.15">
      <c r="A314" s="1165"/>
      <c r="B314" s="1157" t="s">
        <v>277</v>
      </c>
      <c r="C314" s="1157"/>
      <c r="D314" s="699"/>
      <c r="E314" s="700">
        <f>SUM(E280:E310)</f>
        <v>51.04</v>
      </c>
      <c r="F314" s="701"/>
      <c r="G314" s="701"/>
      <c r="H314" s="734"/>
      <c r="I314" s="701"/>
      <c r="J314" s="734"/>
      <c r="K314" s="704"/>
      <c r="L314" s="705"/>
      <c r="M314" s="735"/>
      <c r="N314" s="736"/>
      <c r="O314" s="737"/>
      <c r="P314" s="737"/>
      <c r="Q314" s="738"/>
      <c r="R314" s="711"/>
      <c r="S314" s="712"/>
      <c r="T314" s="739">
        <f>SUM(T280:T310)</f>
        <v>362</v>
      </c>
      <c r="U314" s="182"/>
      <c r="V314" s="122"/>
      <c r="W314" s="827"/>
      <c r="X314" s="830"/>
      <c r="Y314" s="831"/>
      <c r="Z314" s="832"/>
      <c r="AB314" s="116"/>
    </row>
    <row r="315" spans="1:28" ht="17.25" x14ac:dyDescent="0.15">
      <c r="A315" s="1162" t="s">
        <v>270</v>
      </c>
      <c r="B315" s="539">
        <v>44927</v>
      </c>
      <c r="C315" s="596" t="str">
        <f>IF(B315="","",IF(WEEKDAY(B315)=1,"(日)",IF(WEEKDAY(B315)=2,"(月)",IF(WEEKDAY(B315)=3,"(火)",IF(WEEKDAY(B315)=4,"(水)",IF(WEEKDAY(B315)=5,"(木)",IF(WEEKDAY(B315)=6,"(金)","(土)")))))))</f>
        <v>(日)</v>
      </c>
      <c r="D315" s="740" t="s">
        <v>318</v>
      </c>
      <c r="E315" s="663" t="s">
        <v>24</v>
      </c>
      <c r="F315" s="664">
        <v>4.3</v>
      </c>
      <c r="G315" s="12">
        <v>6.6</v>
      </c>
      <c r="H315" s="666">
        <v>6.4</v>
      </c>
      <c r="I315" s="665">
        <v>1.4</v>
      </c>
      <c r="J315" s="307">
        <v>1.9</v>
      </c>
      <c r="K315" s="12">
        <v>7.56</v>
      </c>
      <c r="L315" s="307">
        <v>7.65</v>
      </c>
      <c r="M315" s="665">
        <v>23.6</v>
      </c>
      <c r="N315" s="666">
        <v>24.2</v>
      </c>
      <c r="O315" s="667"/>
      <c r="P315" s="667"/>
      <c r="Q315" s="728"/>
      <c r="R315" s="671"/>
      <c r="S315" s="741"/>
      <c r="T315" s="670">
        <v>0</v>
      </c>
      <c r="U315" s="715">
        <v>47</v>
      </c>
      <c r="V315" s="122"/>
      <c r="W315" s="463" t="s">
        <v>344</v>
      </c>
      <c r="X315" s="467"/>
      <c r="Y315" s="466">
        <v>44938</v>
      </c>
      <c r="Z315" s="464"/>
    </row>
    <row r="316" spans="1:28" x14ac:dyDescent="0.15">
      <c r="A316" s="1164"/>
      <c r="B316" s="458">
        <v>44928</v>
      </c>
      <c r="C316" s="596" t="str">
        <f t="shared" ref="C316:C345" si="37">IF(B316="","",IF(WEEKDAY(B316)=1,"(日)",IF(WEEKDAY(B316)=2,"(月)",IF(WEEKDAY(B316)=3,"(火)",IF(WEEKDAY(B316)=4,"(水)",IF(WEEKDAY(B316)=5,"(木)",IF(WEEKDAY(B316)=6,"(金)","(土)")))))))</f>
        <v>(月)</v>
      </c>
      <c r="D316" s="768" t="s">
        <v>318</v>
      </c>
      <c r="E316" s="769" t="s">
        <v>24</v>
      </c>
      <c r="F316" s="770">
        <v>5.3</v>
      </c>
      <c r="G316" s="771">
        <v>6.3</v>
      </c>
      <c r="H316" s="772">
        <v>6.8</v>
      </c>
      <c r="I316" s="773">
        <v>1</v>
      </c>
      <c r="J316" s="774">
        <v>1.7</v>
      </c>
      <c r="K316" s="771">
        <v>7.57</v>
      </c>
      <c r="L316" s="774">
        <v>7.69</v>
      </c>
      <c r="M316" s="773">
        <v>24.2</v>
      </c>
      <c r="N316" s="775">
        <v>24.1</v>
      </c>
      <c r="O316" s="776"/>
      <c r="P316" s="777"/>
      <c r="Q316" s="778"/>
      <c r="R316" s="779"/>
      <c r="S316" s="780"/>
      <c r="T316" s="765">
        <v>0</v>
      </c>
      <c r="U316" s="766">
        <v>47</v>
      </c>
      <c r="V316" s="122"/>
      <c r="W316" s="468" t="s">
        <v>2</v>
      </c>
      <c r="X316" s="469" t="s">
        <v>363</v>
      </c>
      <c r="Y316" s="472">
        <v>3.6</v>
      </c>
      <c r="Z316" s="473"/>
    </row>
    <row r="317" spans="1:28" x14ac:dyDescent="0.15">
      <c r="A317" s="1164"/>
      <c r="B317" s="458">
        <v>44929</v>
      </c>
      <c r="C317" s="596" t="str">
        <f t="shared" si="37"/>
        <v>(火)</v>
      </c>
      <c r="D317" s="742" t="s">
        <v>318</v>
      </c>
      <c r="E317" s="673" t="s">
        <v>24</v>
      </c>
      <c r="F317" s="674">
        <v>5.0999999999999996</v>
      </c>
      <c r="G317" s="13">
        <v>6.6</v>
      </c>
      <c r="H317" s="310">
        <v>6.8</v>
      </c>
      <c r="I317" s="14">
        <v>0.9</v>
      </c>
      <c r="J317" s="308">
        <v>1.4</v>
      </c>
      <c r="K317" s="13">
        <v>7.62</v>
      </c>
      <c r="L317" s="308">
        <v>7.72</v>
      </c>
      <c r="M317" s="14">
        <v>24.5</v>
      </c>
      <c r="N317" s="310">
        <v>24.5</v>
      </c>
      <c r="O317" s="309"/>
      <c r="P317" s="309"/>
      <c r="Q317" s="743"/>
      <c r="R317" s="677"/>
      <c r="S317" s="744"/>
      <c r="T317" s="676">
        <v>150</v>
      </c>
      <c r="U317" s="715">
        <v>48</v>
      </c>
      <c r="V317" s="122"/>
      <c r="W317" s="6" t="s">
        <v>19</v>
      </c>
      <c r="X317" s="7" t="s">
        <v>20</v>
      </c>
      <c r="Y317" s="8" t="s">
        <v>21</v>
      </c>
      <c r="Z317" s="7" t="s">
        <v>22</v>
      </c>
    </row>
    <row r="318" spans="1:28" x14ac:dyDescent="0.15">
      <c r="A318" s="1164"/>
      <c r="B318" s="458">
        <v>44930</v>
      </c>
      <c r="C318" s="596" t="str">
        <f t="shared" si="37"/>
        <v>(水)</v>
      </c>
      <c r="D318" s="742" t="s">
        <v>318</v>
      </c>
      <c r="E318" s="673" t="s">
        <v>24</v>
      </c>
      <c r="F318" s="674">
        <v>5.6</v>
      </c>
      <c r="G318" s="13">
        <v>6.5</v>
      </c>
      <c r="H318" s="310">
        <v>6.7</v>
      </c>
      <c r="I318" s="14">
        <v>0.9</v>
      </c>
      <c r="J318" s="308">
        <v>1.1000000000000001</v>
      </c>
      <c r="K318" s="13">
        <v>7.59</v>
      </c>
      <c r="L318" s="308">
        <v>7.63</v>
      </c>
      <c r="M318" s="14">
        <v>24.2</v>
      </c>
      <c r="N318" s="310">
        <v>24.6</v>
      </c>
      <c r="O318" s="309">
        <v>40.1</v>
      </c>
      <c r="P318" s="309">
        <v>77.2</v>
      </c>
      <c r="Q318" s="743">
        <v>22</v>
      </c>
      <c r="R318" s="677">
        <v>163</v>
      </c>
      <c r="S318" s="744">
        <v>7.0000000000000007E-2</v>
      </c>
      <c r="T318" s="676">
        <v>0</v>
      </c>
      <c r="U318" s="715">
        <v>47</v>
      </c>
      <c r="V318" s="122"/>
      <c r="W318" s="3" t="s">
        <v>203</v>
      </c>
      <c r="X318" s="9" t="s">
        <v>11</v>
      </c>
      <c r="Y318" s="12">
        <v>6.4</v>
      </c>
      <c r="Z318" s="307">
        <v>6.6</v>
      </c>
    </row>
    <row r="319" spans="1:28" x14ac:dyDescent="0.15">
      <c r="A319" s="1164"/>
      <c r="B319" s="458">
        <v>44931</v>
      </c>
      <c r="C319" s="596" t="str">
        <f t="shared" si="37"/>
        <v>(木)</v>
      </c>
      <c r="D319" s="742" t="s">
        <v>318</v>
      </c>
      <c r="E319" s="673" t="s">
        <v>24</v>
      </c>
      <c r="F319" s="674">
        <v>5.2</v>
      </c>
      <c r="G319" s="13">
        <v>6.3</v>
      </c>
      <c r="H319" s="310">
        <v>6.5</v>
      </c>
      <c r="I319" s="14">
        <v>1.3</v>
      </c>
      <c r="J319" s="308">
        <v>1.4</v>
      </c>
      <c r="K319" s="13">
        <v>7.65</v>
      </c>
      <c r="L319" s="308">
        <v>7.69</v>
      </c>
      <c r="M319" s="14">
        <v>23.6</v>
      </c>
      <c r="N319" s="310">
        <v>24.2</v>
      </c>
      <c r="O319" s="309">
        <v>38.799999999999997</v>
      </c>
      <c r="P319" s="309">
        <v>75.400000000000006</v>
      </c>
      <c r="Q319" s="743">
        <v>25.8</v>
      </c>
      <c r="R319" s="677">
        <v>155</v>
      </c>
      <c r="S319" s="744">
        <v>0.09</v>
      </c>
      <c r="T319" s="676">
        <v>247</v>
      </c>
      <c r="U319" s="715">
        <v>46</v>
      </c>
      <c r="V319" s="122"/>
      <c r="W319" s="4" t="s">
        <v>204</v>
      </c>
      <c r="X319" s="10" t="s">
        <v>205</v>
      </c>
      <c r="Y319" s="13">
        <v>1.2</v>
      </c>
      <c r="Z319" s="308">
        <v>1.5</v>
      </c>
    </row>
    <row r="320" spans="1:28" x14ac:dyDescent="0.15">
      <c r="A320" s="1164"/>
      <c r="B320" s="458">
        <v>44932</v>
      </c>
      <c r="C320" s="596" t="str">
        <f t="shared" si="37"/>
        <v>(金)</v>
      </c>
      <c r="D320" s="742" t="s">
        <v>318</v>
      </c>
      <c r="E320" s="673" t="s">
        <v>24</v>
      </c>
      <c r="F320" s="674">
        <v>3.1</v>
      </c>
      <c r="G320" s="13">
        <v>6.1</v>
      </c>
      <c r="H320" s="310">
        <v>6.3</v>
      </c>
      <c r="I320" s="14">
        <v>1.3</v>
      </c>
      <c r="J320" s="308">
        <v>1</v>
      </c>
      <c r="K320" s="13">
        <v>7.67</v>
      </c>
      <c r="L320" s="308">
        <v>7.62</v>
      </c>
      <c r="M320" s="14">
        <v>23.5</v>
      </c>
      <c r="N320" s="310">
        <v>23.8</v>
      </c>
      <c r="O320" s="309">
        <v>36.799999999999997</v>
      </c>
      <c r="P320" s="309">
        <v>75.2</v>
      </c>
      <c r="Q320" s="743">
        <v>20.8</v>
      </c>
      <c r="R320" s="677">
        <v>158</v>
      </c>
      <c r="S320" s="744">
        <v>7.0000000000000007E-2</v>
      </c>
      <c r="T320" s="676">
        <v>0</v>
      </c>
      <c r="U320" s="715">
        <v>45</v>
      </c>
      <c r="V320" s="122"/>
      <c r="W320" s="4" t="s">
        <v>12</v>
      </c>
      <c r="X320" s="10"/>
      <c r="Y320" s="13">
        <v>7.62</v>
      </c>
      <c r="Z320" s="308">
        <v>7.63</v>
      </c>
    </row>
    <row r="321" spans="1:26" x14ac:dyDescent="0.15">
      <c r="A321" s="1164"/>
      <c r="B321" s="458">
        <v>44933</v>
      </c>
      <c r="C321" s="596" t="str">
        <f t="shared" si="37"/>
        <v>(土)</v>
      </c>
      <c r="D321" s="742" t="s">
        <v>318</v>
      </c>
      <c r="E321" s="673" t="s">
        <v>24</v>
      </c>
      <c r="F321" s="674">
        <v>5.7</v>
      </c>
      <c r="G321" s="13">
        <v>6.4</v>
      </c>
      <c r="H321" s="310">
        <v>6.5</v>
      </c>
      <c r="I321" s="14">
        <v>1.3</v>
      </c>
      <c r="J321" s="308">
        <v>1.1000000000000001</v>
      </c>
      <c r="K321" s="13">
        <v>7.71</v>
      </c>
      <c r="L321" s="308">
        <v>7.73</v>
      </c>
      <c r="M321" s="14">
        <v>23.5</v>
      </c>
      <c r="N321" s="310">
        <v>23.7</v>
      </c>
      <c r="O321" s="309"/>
      <c r="P321" s="309"/>
      <c r="Q321" s="743"/>
      <c r="R321" s="677"/>
      <c r="S321" s="744"/>
      <c r="T321" s="676">
        <v>195</v>
      </c>
      <c r="U321" s="715">
        <v>44</v>
      </c>
      <c r="V321" s="122"/>
      <c r="W321" s="4" t="s">
        <v>206</v>
      </c>
      <c r="X321" s="10" t="s">
        <v>13</v>
      </c>
      <c r="Y321" s="418">
        <v>24.3</v>
      </c>
      <c r="Z321" s="308">
        <v>24.4</v>
      </c>
    </row>
    <row r="322" spans="1:26" x14ac:dyDescent="0.15">
      <c r="A322" s="1164"/>
      <c r="B322" s="458">
        <v>44934</v>
      </c>
      <c r="C322" s="596" t="str">
        <f t="shared" si="37"/>
        <v>(日)</v>
      </c>
      <c r="D322" s="742" t="s">
        <v>318</v>
      </c>
      <c r="E322" s="673" t="s">
        <v>24</v>
      </c>
      <c r="F322" s="674">
        <v>5.4</v>
      </c>
      <c r="G322" s="13">
        <v>6.4</v>
      </c>
      <c r="H322" s="310">
        <v>6.6</v>
      </c>
      <c r="I322" s="14">
        <v>0.9</v>
      </c>
      <c r="J322" s="308">
        <v>1.1000000000000001</v>
      </c>
      <c r="K322" s="13">
        <v>7.63</v>
      </c>
      <c r="L322" s="308">
        <v>7.63</v>
      </c>
      <c r="M322" s="14">
        <v>23.4</v>
      </c>
      <c r="N322" s="310">
        <v>23.6</v>
      </c>
      <c r="O322" s="309"/>
      <c r="P322" s="309"/>
      <c r="Q322" s="743"/>
      <c r="R322" s="677"/>
      <c r="S322" s="744"/>
      <c r="T322" s="676">
        <v>0</v>
      </c>
      <c r="U322" s="715">
        <v>44</v>
      </c>
      <c r="V322" s="122"/>
      <c r="W322" s="4" t="s">
        <v>207</v>
      </c>
      <c r="X322" s="330" t="s">
        <v>371</v>
      </c>
      <c r="Y322" s="383">
        <v>39.5</v>
      </c>
      <c r="Z322" s="333">
        <v>41.1</v>
      </c>
    </row>
    <row r="323" spans="1:26" x14ac:dyDescent="0.15">
      <c r="A323" s="1164"/>
      <c r="B323" s="458">
        <v>44935</v>
      </c>
      <c r="C323" s="596" t="str">
        <f t="shared" si="37"/>
        <v>(月)</v>
      </c>
      <c r="D323" s="742" t="s">
        <v>318</v>
      </c>
      <c r="E323" s="673" t="s">
        <v>24</v>
      </c>
      <c r="F323" s="674">
        <v>5.9</v>
      </c>
      <c r="G323" s="13">
        <v>6.7</v>
      </c>
      <c r="H323" s="310">
        <v>6.8</v>
      </c>
      <c r="I323" s="14">
        <v>0.9</v>
      </c>
      <c r="J323" s="308">
        <v>1.2</v>
      </c>
      <c r="K323" s="13">
        <v>7.62</v>
      </c>
      <c r="L323" s="308">
        <v>7.63</v>
      </c>
      <c r="M323" s="14">
        <v>23</v>
      </c>
      <c r="N323" s="310">
        <v>23.2</v>
      </c>
      <c r="O323" s="309"/>
      <c r="P323" s="309"/>
      <c r="Q323" s="743"/>
      <c r="R323" s="677"/>
      <c r="S323" s="744"/>
      <c r="T323" s="676">
        <v>0</v>
      </c>
      <c r="U323" s="715">
        <v>43</v>
      </c>
      <c r="V323" s="122"/>
      <c r="W323" s="4" t="s">
        <v>208</v>
      </c>
      <c r="X323" s="330" t="s">
        <v>371</v>
      </c>
      <c r="Y323" s="383">
        <v>76.2</v>
      </c>
      <c r="Z323" s="333">
        <v>77.2</v>
      </c>
    </row>
    <row r="324" spans="1:26" x14ac:dyDescent="0.15">
      <c r="A324" s="1164"/>
      <c r="B324" s="458">
        <v>44936</v>
      </c>
      <c r="C324" s="596" t="str">
        <f t="shared" si="37"/>
        <v>(火)</v>
      </c>
      <c r="D324" s="742" t="s">
        <v>318</v>
      </c>
      <c r="E324" s="673" t="s">
        <v>24</v>
      </c>
      <c r="F324" s="674">
        <v>7</v>
      </c>
      <c r="G324" s="13">
        <v>6.6</v>
      </c>
      <c r="H324" s="310">
        <v>6.7</v>
      </c>
      <c r="I324" s="14">
        <v>1.3</v>
      </c>
      <c r="J324" s="308">
        <v>1.2</v>
      </c>
      <c r="K324" s="13">
        <v>7.68</v>
      </c>
      <c r="L324" s="308">
        <v>7.73</v>
      </c>
      <c r="M324" s="14">
        <v>23.3</v>
      </c>
      <c r="N324" s="310">
        <v>23.3</v>
      </c>
      <c r="O324" s="309">
        <v>39.200000000000003</v>
      </c>
      <c r="P324" s="309">
        <v>76.2</v>
      </c>
      <c r="Q324" s="743">
        <v>18.5</v>
      </c>
      <c r="R324" s="677">
        <v>156</v>
      </c>
      <c r="S324" s="744">
        <v>0.09</v>
      </c>
      <c r="T324" s="676">
        <v>168</v>
      </c>
      <c r="U324" s="715">
        <v>42</v>
      </c>
      <c r="V324" s="122"/>
      <c r="W324" s="4" t="s">
        <v>209</v>
      </c>
      <c r="X324" s="330" t="s">
        <v>371</v>
      </c>
      <c r="Y324" s="383">
        <v>55.1</v>
      </c>
      <c r="Z324" s="333">
        <v>55.5</v>
      </c>
    </row>
    <row r="325" spans="1:26" x14ac:dyDescent="0.15">
      <c r="A325" s="1164"/>
      <c r="B325" s="458">
        <v>44937</v>
      </c>
      <c r="C325" s="596" t="str">
        <f t="shared" si="37"/>
        <v>(水)</v>
      </c>
      <c r="D325" s="742" t="s">
        <v>318</v>
      </c>
      <c r="E325" s="673" t="s">
        <v>24</v>
      </c>
      <c r="F325" s="674">
        <v>2.9</v>
      </c>
      <c r="G325" s="13">
        <v>6.2</v>
      </c>
      <c r="H325" s="310">
        <v>6.4</v>
      </c>
      <c r="I325" s="14">
        <v>1.3</v>
      </c>
      <c r="J325" s="308">
        <v>1.2</v>
      </c>
      <c r="K325" s="13">
        <v>7.67</v>
      </c>
      <c r="L325" s="308">
        <v>7.52</v>
      </c>
      <c r="M325" s="14">
        <v>24.1</v>
      </c>
      <c r="N325" s="310">
        <v>24.3</v>
      </c>
      <c r="O325" s="309">
        <v>38.5</v>
      </c>
      <c r="P325" s="309">
        <v>76.400000000000006</v>
      </c>
      <c r="Q325" s="743">
        <v>20.5</v>
      </c>
      <c r="R325" s="677">
        <v>169</v>
      </c>
      <c r="S325" s="744">
        <v>7.0000000000000007E-2</v>
      </c>
      <c r="T325" s="676">
        <v>726</v>
      </c>
      <c r="U325" s="715">
        <v>42</v>
      </c>
      <c r="V325" s="122"/>
      <c r="W325" s="4" t="s">
        <v>210</v>
      </c>
      <c r="X325" s="330" t="s">
        <v>371</v>
      </c>
      <c r="Y325" s="383">
        <v>21.1</v>
      </c>
      <c r="Z325" s="333">
        <v>21.7</v>
      </c>
    </row>
    <row r="326" spans="1:26" x14ac:dyDescent="0.15">
      <c r="A326" s="1164"/>
      <c r="B326" s="458">
        <v>44938</v>
      </c>
      <c r="C326" s="596" t="str">
        <f t="shared" si="37"/>
        <v>(木)</v>
      </c>
      <c r="D326" s="742" t="s">
        <v>318</v>
      </c>
      <c r="E326" s="673" t="s">
        <v>24</v>
      </c>
      <c r="F326" s="674">
        <v>3.6</v>
      </c>
      <c r="G326" s="13">
        <v>6.4</v>
      </c>
      <c r="H326" s="310">
        <v>6.6</v>
      </c>
      <c r="I326" s="14">
        <v>1.2</v>
      </c>
      <c r="J326" s="308">
        <v>1.5</v>
      </c>
      <c r="K326" s="13">
        <v>7.62</v>
      </c>
      <c r="L326" s="308">
        <v>7.63</v>
      </c>
      <c r="M326" s="14">
        <v>24.3</v>
      </c>
      <c r="N326" s="310">
        <v>24.4</v>
      </c>
      <c r="O326" s="309">
        <v>41.1</v>
      </c>
      <c r="P326" s="309">
        <v>77.2</v>
      </c>
      <c r="Q326" s="743">
        <v>19.8</v>
      </c>
      <c r="R326" s="677">
        <v>167</v>
      </c>
      <c r="S326" s="744">
        <v>0.1</v>
      </c>
      <c r="T326" s="676">
        <v>97</v>
      </c>
      <c r="U326" s="715">
        <v>41</v>
      </c>
      <c r="V326" s="122"/>
      <c r="W326" s="4" t="s">
        <v>211</v>
      </c>
      <c r="X326" s="330" t="s">
        <v>371</v>
      </c>
      <c r="Y326" s="218">
        <v>19.7</v>
      </c>
      <c r="Z326" s="334">
        <v>19.8</v>
      </c>
    </row>
    <row r="327" spans="1:26" x14ac:dyDescent="0.15">
      <c r="A327" s="1164"/>
      <c r="B327" s="458">
        <v>44939</v>
      </c>
      <c r="C327" s="596" t="str">
        <f t="shared" si="37"/>
        <v>(金)</v>
      </c>
      <c r="D327" s="742" t="s">
        <v>318</v>
      </c>
      <c r="E327" s="673">
        <v>0</v>
      </c>
      <c r="F327" s="674">
        <v>5.9</v>
      </c>
      <c r="G327" s="13">
        <v>6.8</v>
      </c>
      <c r="H327" s="310">
        <v>6.8</v>
      </c>
      <c r="I327" s="14">
        <v>1.5</v>
      </c>
      <c r="J327" s="308">
        <v>1.9</v>
      </c>
      <c r="K327" s="13">
        <v>7.61</v>
      </c>
      <c r="L327" s="308">
        <v>7.54</v>
      </c>
      <c r="M327" s="14">
        <v>24.5</v>
      </c>
      <c r="N327" s="310">
        <v>24.9</v>
      </c>
      <c r="O327" s="309">
        <v>41</v>
      </c>
      <c r="P327" s="309">
        <v>79.099999999999994</v>
      </c>
      <c r="Q327" s="743">
        <v>17.600000000000001</v>
      </c>
      <c r="R327" s="677">
        <v>178</v>
      </c>
      <c r="S327" s="744">
        <v>0.11</v>
      </c>
      <c r="T327" s="676">
        <v>363</v>
      </c>
      <c r="U327" s="715">
        <v>44</v>
      </c>
      <c r="V327" s="122"/>
      <c r="W327" s="4" t="s">
        <v>212</v>
      </c>
      <c r="X327" s="330" t="s">
        <v>371</v>
      </c>
      <c r="Y327" s="220">
        <v>162</v>
      </c>
      <c r="Z327" s="419">
        <v>167</v>
      </c>
    </row>
    <row r="328" spans="1:26" x14ac:dyDescent="0.15">
      <c r="A328" s="1164"/>
      <c r="B328" s="458">
        <v>44940</v>
      </c>
      <c r="C328" s="596" t="str">
        <f t="shared" si="37"/>
        <v>(土)</v>
      </c>
      <c r="D328" s="742" t="s">
        <v>319</v>
      </c>
      <c r="E328" s="673">
        <v>1.5</v>
      </c>
      <c r="F328" s="674">
        <v>8.6999999999999993</v>
      </c>
      <c r="G328" s="13">
        <v>7.5</v>
      </c>
      <c r="H328" s="310">
        <v>7.3</v>
      </c>
      <c r="I328" s="14">
        <v>1.7</v>
      </c>
      <c r="J328" s="308">
        <v>2.1</v>
      </c>
      <c r="K328" s="13">
        <v>7.53</v>
      </c>
      <c r="L328" s="308">
        <v>7.49</v>
      </c>
      <c r="M328" s="14">
        <v>24</v>
      </c>
      <c r="N328" s="310">
        <v>24.9</v>
      </c>
      <c r="O328" s="309"/>
      <c r="P328" s="309"/>
      <c r="Q328" s="743"/>
      <c r="R328" s="677"/>
      <c r="S328" s="744"/>
      <c r="T328" s="676">
        <v>0</v>
      </c>
      <c r="U328" s="715">
        <v>43</v>
      </c>
      <c r="V328" s="122"/>
      <c r="W328" s="4" t="s">
        <v>213</v>
      </c>
      <c r="X328" s="330" t="s">
        <v>371</v>
      </c>
      <c r="Y328" s="219">
        <v>0.09</v>
      </c>
      <c r="Z328" s="314">
        <v>0.1</v>
      </c>
    </row>
    <row r="329" spans="1:26" x14ac:dyDescent="0.15">
      <c r="A329" s="1164"/>
      <c r="B329" s="458">
        <v>44941</v>
      </c>
      <c r="C329" s="596" t="str">
        <f t="shared" si="37"/>
        <v>(日)</v>
      </c>
      <c r="D329" s="742" t="s">
        <v>317</v>
      </c>
      <c r="E329" s="673">
        <v>3.5</v>
      </c>
      <c r="F329" s="674">
        <v>11.1</v>
      </c>
      <c r="G329" s="13">
        <v>7.6</v>
      </c>
      <c r="H329" s="310">
        <v>7.7</v>
      </c>
      <c r="I329" s="14">
        <v>1.5</v>
      </c>
      <c r="J329" s="308">
        <v>1.9</v>
      </c>
      <c r="K329" s="13">
        <v>7.58</v>
      </c>
      <c r="L329" s="308">
        <v>7.61</v>
      </c>
      <c r="M329" s="14">
        <v>24.1</v>
      </c>
      <c r="N329" s="310">
        <v>24.3</v>
      </c>
      <c r="O329" s="309"/>
      <c r="P329" s="309"/>
      <c r="Q329" s="743"/>
      <c r="R329" s="677"/>
      <c r="S329" s="744"/>
      <c r="T329" s="676">
        <v>53</v>
      </c>
      <c r="U329" s="715">
        <v>44</v>
      </c>
      <c r="V329" s="136"/>
      <c r="W329" s="4" t="s">
        <v>14</v>
      </c>
      <c r="X329" s="330" t="s">
        <v>371</v>
      </c>
      <c r="Y329" s="217">
        <v>2.6</v>
      </c>
      <c r="Z329" s="313">
        <v>2.7</v>
      </c>
    </row>
    <row r="330" spans="1:26" x14ac:dyDescent="0.15">
      <c r="A330" s="1164"/>
      <c r="B330" s="458">
        <v>44942</v>
      </c>
      <c r="C330" s="596" t="str">
        <f t="shared" si="37"/>
        <v>(月)</v>
      </c>
      <c r="D330" s="742" t="s">
        <v>317</v>
      </c>
      <c r="E330" s="673">
        <v>7</v>
      </c>
      <c r="F330" s="674">
        <v>7.3</v>
      </c>
      <c r="G330" s="13">
        <v>7.5</v>
      </c>
      <c r="H330" s="310">
        <v>7.5</v>
      </c>
      <c r="I330" s="14">
        <v>1.4</v>
      </c>
      <c r="J330" s="308">
        <v>1.8</v>
      </c>
      <c r="K330" s="13">
        <v>7.55</v>
      </c>
      <c r="L330" s="308">
        <v>7.55</v>
      </c>
      <c r="M330" s="14">
        <v>24.3</v>
      </c>
      <c r="N330" s="310">
        <v>24.6</v>
      </c>
      <c r="O330" s="309">
        <v>45.5</v>
      </c>
      <c r="P330" s="309">
        <v>77.2</v>
      </c>
      <c r="Q330" s="743">
        <v>17.7</v>
      </c>
      <c r="R330" s="677">
        <v>174</v>
      </c>
      <c r="S330" s="744">
        <v>0.1</v>
      </c>
      <c r="T330" s="676">
        <v>18</v>
      </c>
      <c r="U330" s="715">
        <v>47</v>
      </c>
      <c r="V330" s="122"/>
      <c r="W330" s="4" t="s">
        <v>15</v>
      </c>
      <c r="X330" s="330" t="s">
        <v>371</v>
      </c>
      <c r="Y330" s="217">
        <v>0.9</v>
      </c>
      <c r="Z330" s="313">
        <v>1</v>
      </c>
    </row>
    <row r="331" spans="1:26" x14ac:dyDescent="0.15">
      <c r="A331" s="1164"/>
      <c r="B331" s="458">
        <v>44943</v>
      </c>
      <c r="C331" s="596" t="str">
        <f t="shared" si="37"/>
        <v>(火)</v>
      </c>
      <c r="D331" s="742" t="s">
        <v>317</v>
      </c>
      <c r="E331" s="673">
        <v>1.5</v>
      </c>
      <c r="F331" s="674">
        <v>3.3</v>
      </c>
      <c r="G331" s="13">
        <v>6.9</v>
      </c>
      <c r="H331" s="310">
        <v>7.1</v>
      </c>
      <c r="I331" s="14">
        <v>1.6</v>
      </c>
      <c r="J331" s="308">
        <v>1.8</v>
      </c>
      <c r="K331" s="13">
        <v>7.5</v>
      </c>
      <c r="L331" s="308">
        <v>7.51</v>
      </c>
      <c r="M331" s="14">
        <v>24.7</v>
      </c>
      <c r="N331" s="310">
        <v>25</v>
      </c>
      <c r="O331" s="309">
        <v>44.5</v>
      </c>
      <c r="P331" s="309">
        <v>78.2</v>
      </c>
      <c r="Q331" s="743">
        <v>18.100000000000001</v>
      </c>
      <c r="R331" s="677">
        <v>175</v>
      </c>
      <c r="S331" s="744">
        <v>0.11</v>
      </c>
      <c r="T331" s="676">
        <v>0</v>
      </c>
      <c r="U331" s="715">
        <v>53</v>
      </c>
      <c r="V331" s="122"/>
      <c r="W331" s="4" t="s">
        <v>214</v>
      </c>
      <c r="X331" s="330" t="s">
        <v>371</v>
      </c>
      <c r="Y331" s="217">
        <v>11.5</v>
      </c>
      <c r="Z331" s="313">
        <v>12</v>
      </c>
    </row>
    <row r="332" spans="1:26" x14ac:dyDescent="0.15">
      <c r="A332" s="1164"/>
      <c r="B332" s="458">
        <v>44944</v>
      </c>
      <c r="C332" s="596" t="str">
        <f t="shared" si="37"/>
        <v>(水)</v>
      </c>
      <c r="D332" s="742" t="s">
        <v>317</v>
      </c>
      <c r="E332" s="673">
        <v>0</v>
      </c>
      <c r="F332" s="674">
        <v>4.4000000000000004</v>
      </c>
      <c r="G332" s="13">
        <v>7.1</v>
      </c>
      <c r="H332" s="310">
        <v>7.2</v>
      </c>
      <c r="I332" s="14">
        <v>1.2</v>
      </c>
      <c r="J332" s="308">
        <v>1.4</v>
      </c>
      <c r="K332" s="13">
        <v>7.49</v>
      </c>
      <c r="L332" s="308">
        <v>7.54</v>
      </c>
      <c r="M332" s="14">
        <v>24.5</v>
      </c>
      <c r="N332" s="310">
        <v>24.6</v>
      </c>
      <c r="O332" s="309">
        <v>42.8</v>
      </c>
      <c r="P332" s="309">
        <v>75.599999999999994</v>
      </c>
      <c r="Q332" s="743">
        <v>18.399999999999999</v>
      </c>
      <c r="R332" s="677">
        <v>169</v>
      </c>
      <c r="S332" s="744">
        <v>0.09</v>
      </c>
      <c r="T332" s="676">
        <v>194</v>
      </c>
      <c r="U332" s="715">
        <v>44</v>
      </c>
      <c r="V332" s="122"/>
      <c r="W332" s="4" t="s">
        <v>215</v>
      </c>
      <c r="X332" s="330" t="s">
        <v>371</v>
      </c>
      <c r="Y332" s="219">
        <v>1.4E-2</v>
      </c>
      <c r="Z332" s="314">
        <v>1.7000000000000001E-2</v>
      </c>
    </row>
    <row r="333" spans="1:26" x14ac:dyDescent="0.15">
      <c r="A333" s="1164"/>
      <c r="B333" s="458">
        <v>44945</v>
      </c>
      <c r="C333" s="596" t="str">
        <f t="shared" si="37"/>
        <v>(木)</v>
      </c>
      <c r="D333" s="742" t="s">
        <v>318</v>
      </c>
      <c r="E333" s="673">
        <v>0</v>
      </c>
      <c r="F333" s="674">
        <v>4.4000000000000004</v>
      </c>
      <c r="G333" s="13">
        <v>7.7</v>
      </c>
      <c r="H333" s="310">
        <v>7.5</v>
      </c>
      <c r="I333" s="14">
        <v>1.5</v>
      </c>
      <c r="J333" s="308">
        <v>1.4</v>
      </c>
      <c r="K333" s="13">
        <v>7.4</v>
      </c>
      <c r="L333" s="308">
        <v>7.51</v>
      </c>
      <c r="M333" s="14">
        <v>25.1</v>
      </c>
      <c r="N333" s="310">
        <v>24.5</v>
      </c>
      <c r="O333" s="309">
        <v>42.2</v>
      </c>
      <c r="P333" s="309">
        <v>74.5</v>
      </c>
      <c r="Q333" s="743">
        <v>18.600000000000001</v>
      </c>
      <c r="R333" s="677">
        <v>168</v>
      </c>
      <c r="S333" s="744">
        <v>0.09</v>
      </c>
      <c r="T333" s="676">
        <v>0</v>
      </c>
      <c r="U333" s="715">
        <v>43</v>
      </c>
      <c r="V333" s="122"/>
      <c r="W333" s="4" t="s">
        <v>16</v>
      </c>
      <c r="X333" s="330" t="s">
        <v>371</v>
      </c>
      <c r="Y333" s="219">
        <v>0.09</v>
      </c>
      <c r="Z333" s="314">
        <v>0.08</v>
      </c>
    </row>
    <row r="334" spans="1:26" x14ac:dyDescent="0.15">
      <c r="A334" s="1164"/>
      <c r="B334" s="458">
        <v>44946</v>
      </c>
      <c r="C334" s="596" t="str">
        <f t="shared" si="37"/>
        <v>(金)</v>
      </c>
      <c r="D334" s="742" t="s">
        <v>318</v>
      </c>
      <c r="E334" s="673">
        <v>1</v>
      </c>
      <c r="F334" s="674">
        <v>6.2</v>
      </c>
      <c r="G334" s="13">
        <v>7.9</v>
      </c>
      <c r="H334" s="310">
        <v>7.8</v>
      </c>
      <c r="I334" s="14">
        <v>1.6</v>
      </c>
      <c r="J334" s="308">
        <v>1.4</v>
      </c>
      <c r="K334" s="13">
        <v>7.42</v>
      </c>
      <c r="L334" s="308">
        <v>7.43</v>
      </c>
      <c r="M334" s="14">
        <v>24.2</v>
      </c>
      <c r="N334" s="310">
        <v>24.7</v>
      </c>
      <c r="O334" s="309">
        <v>42.6</v>
      </c>
      <c r="P334" s="309">
        <v>74.900000000000006</v>
      </c>
      <c r="Q334" s="743">
        <v>19.8</v>
      </c>
      <c r="R334" s="677">
        <v>170</v>
      </c>
      <c r="S334" s="744">
        <v>0.09</v>
      </c>
      <c r="T334" s="676">
        <v>150</v>
      </c>
      <c r="U334" s="715">
        <v>39</v>
      </c>
      <c r="V334" s="122"/>
      <c r="W334" s="4" t="s">
        <v>216</v>
      </c>
      <c r="X334" s="330" t="s">
        <v>371</v>
      </c>
      <c r="Y334" s="219">
        <v>2.12</v>
      </c>
      <c r="Z334" s="314">
        <v>2.14</v>
      </c>
    </row>
    <row r="335" spans="1:26" x14ac:dyDescent="0.15">
      <c r="A335" s="1164"/>
      <c r="B335" s="458">
        <v>44947</v>
      </c>
      <c r="C335" s="596" t="str">
        <f t="shared" si="37"/>
        <v>(土)</v>
      </c>
      <c r="D335" s="742" t="s">
        <v>318</v>
      </c>
      <c r="E335" s="673" t="s">
        <v>24</v>
      </c>
      <c r="F335" s="674">
        <v>5.2</v>
      </c>
      <c r="G335" s="13">
        <v>7.7</v>
      </c>
      <c r="H335" s="310">
        <v>7.8</v>
      </c>
      <c r="I335" s="14">
        <v>1.6</v>
      </c>
      <c r="J335" s="308">
        <v>1.8</v>
      </c>
      <c r="K335" s="13">
        <v>7.36</v>
      </c>
      <c r="L335" s="308">
        <v>7.45</v>
      </c>
      <c r="M335" s="14">
        <v>24.1</v>
      </c>
      <c r="N335" s="310">
        <v>24.2</v>
      </c>
      <c r="O335" s="309"/>
      <c r="P335" s="309"/>
      <c r="Q335" s="743"/>
      <c r="R335" s="677"/>
      <c r="S335" s="744"/>
      <c r="T335" s="676">
        <v>0</v>
      </c>
      <c r="U335" s="715">
        <v>41</v>
      </c>
      <c r="V335" s="122"/>
      <c r="W335" s="4" t="s">
        <v>217</v>
      </c>
      <c r="X335" s="330" t="s">
        <v>371</v>
      </c>
      <c r="Y335" s="219">
        <v>5.8999999999999997E-2</v>
      </c>
      <c r="Z335" s="314">
        <v>5.8000000000000003E-2</v>
      </c>
    </row>
    <row r="336" spans="1:26" x14ac:dyDescent="0.15">
      <c r="A336" s="1164"/>
      <c r="B336" s="458">
        <v>44948</v>
      </c>
      <c r="C336" s="596" t="str">
        <f t="shared" si="37"/>
        <v>(日)</v>
      </c>
      <c r="D336" s="742" t="s">
        <v>317</v>
      </c>
      <c r="E336" s="673" t="s">
        <v>24</v>
      </c>
      <c r="F336" s="674">
        <v>3</v>
      </c>
      <c r="G336" s="13">
        <v>7</v>
      </c>
      <c r="H336" s="310">
        <v>7.1</v>
      </c>
      <c r="I336" s="14">
        <v>1.4</v>
      </c>
      <c r="J336" s="308">
        <v>1.6</v>
      </c>
      <c r="K336" s="13">
        <v>7.51</v>
      </c>
      <c r="L336" s="308">
        <v>7.54</v>
      </c>
      <c r="M336" s="14">
        <v>23.1</v>
      </c>
      <c r="N336" s="310">
        <v>23.8</v>
      </c>
      <c r="O336" s="309"/>
      <c r="P336" s="309"/>
      <c r="Q336" s="743"/>
      <c r="R336" s="677"/>
      <c r="S336" s="744"/>
      <c r="T336" s="676">
        <v>0</v>
      </c>
      <c r="U336" s="715">
        <v>44</v>
      </c>
      <c r="V336" s="122"/>
      <c r="W336" s="4" t="s">
        <v>218</v>
      </c>
      <c r="X336" s="330" t="s">
        <v>371</v>
      </c>
      <c r="Y336" s="217">
        <v>39</v>
      </c>
      <c r="Z336" s="313">
        <v>40.4</v>
      </c>
    </row>
    <row r="337" spans="1:26" x14ac:dyDescent="0.15">
      <c r="A337" s="1164"/>
      <c r="B337" s="458">
        <v>44949</v>
      </c>
      <c r="C337" s="596" t="str">
        <f t="shared" si="37"/>
        <v>(月)</v>
      </c>
      <c r="D337" s="742" t="s">
        <v>319</v>
      </c>
      <c r="E337" s="673">
        <v>1.5</v>
      </c>
      <c r="F337" s="674">
        <v>3.7</v>
      </c>
      <c r="G337" s="13">
        <v>7</v>
      </c>
      <c r="H337" s="310">
        <v>7.2</v>
      </c>
      <c r="I337" s="14">
        <v>1.3</v>
      </c>
      <c r="J337" s="308">
        <v>1.4</v>
      </c>
      <c r="K337" s="13">
        <v>7.55</v>
      </c>
      <c r="L337" s="308">
        <v>7.49</v>
      </c>
      <c r="M337" s="14">
        <v>22.7</v>
      </c>
      <c r="N337" s="310">
        <v>23.6</v>
      </c>
      <c r="O337" s="309">
        <v>40.4</v>
      </c>
      <c r="P337" s="309">
        <v>72.099999999999994</v>
      </c>
      <c r="Q337" s="743">
        <v>19</v>
      </c>
      <c r="R337" s="677">
        <v>159</v>
      </c>
      <c r="S337" s="744">
        <v>0.08</v>
      </c>
      <c r="T337" s="676">
        <v>0</v>
      </c>
      <c r="U337" s="715">
        <v>40</v>
      </c>
      <c r="V337" s="122"/>
      <c r="W337" s="4" t="s">
        <v>17</v>
      </c>
      <c r="X337" s="330" t="s">
        <v>371</v>
      </c>
      <c r="Y337" s="217">
        <v>22.1</v>
      </c>
      <c r="Z337" s="313">
        <v>21.9</v>
      </c>
    </row>
    <row r="338" spans="1:26" x14ac:dyDescent="0.15">
      <c r="A338" s="1164"/>
      <c r="B338" s="458">
        <v>44950</v>
      </c>
      <c r="C338" s="596" t="str">
        <f t="shared" si="37"/>
        <v>(火)</v>
      </c>
      <c r="D338" s="742" t="s">
        <v>319</v>
      </c>
      <c r="E338" s="673">
        <v>1</v>
      </c>
      <c r="F338" s="674">
        <v>4.2</v>
      </c>
      <c r="G338" s="13">
        <v>7</v>
      </c>
      <c r="H338" s="310">
        <v>7.1</v>
      </c>
      <c r="I338" s="14">
        <v>1.5</v>
      </c>
      <c r="J338" s="308">
        <v>1.5</v>
      </c>
      <c r="K338" s="13">
        <v>7.69</v>
      </c>
      <c r="L338" s="308">
        <v>7.57</v>
      </c>
      <c r="M338" s="14">
        <v>23.4</v>
      </c>
      <c r="N338" s="310">
        <v>23.7</v>
      </c>
      <c r="O338" s="309">
        <v>41.1</v>
      </c>
      <c r="P338" s="309">
        <v>71.3</v>
      </c>
      <c r="Q338" s="743">
        <v>19.5</v>
      </c>
      <c r="R338" s="677">
        <v>158</v>
      </c>
      <c r="S338" s="744">
        <v>0.09</v>
      </c>
      <c r="T338" s="676">
        <v>311</v>
      </c>
      <c r="U338" s="715">
        <v>44</v>
      </c>
      <c r="V338" s="122"/>
      <c r="W338" s="4" t="s">
        <v>219</v>
      </c>
      <c r="X338" s="330" t="s">
        <v>205</v>
      </c>
      <c r="Y338" s="383">
        <v>2.9</v>
      </c>
      <c r="Z338" s="396">
        <v>2.8</v>
      </c>
    </row>
    <row r="339" spans="1:26" x14ac:dyDescent="0.15">
      <c r="A339" s="1164"/>
      <c r="B339" s="458">
        <v>44951</v>
      </c>
      <c r="C339" s="596" t="str">
        <f t="shared" si="37"/>
        <v>(水)</v>
      </c>
      <c r="D339" s="742" t="s">
        <v>318</v>
      </c>
      <c r="E339" s="673" t="s">
        <v>24</v>
      </c>
      <c r="F339" s="674">
        <v>-0.1</v>
      </c>
      <c r="G339" s="13">
        <v>5.8</v>
      </c>
      <c r="H339" s="310">
        <v>6.3</v>
      </c>
      <c r="I339" s="14">
        <v>2.1</v>
      </c>
      <c r="J339" s="308">
        <v>1.8</v>
      </c>
      <c r="K339" s="13">
        <v>7.69</v>
      </c>
      <c r="L339" s="308">
        <v>7.68</v>
      </c>
      <c r="M339" s="14">
        <v>26.2</v>
      </c>
      <c r="N339" s="310">
        <v>24.9</v>
      </c>
      <c r="O339" s="309">
        <v>42.1</v>
      </c>
      <c r="P339" s="309">
        <v>75.2</v>
      </c>
      <c r="Q339" s="743">
        <v>20.9</v>
      </c>
      <c r="R339" s="677">
        <v>167</v>
      </c>
      <c r="S339" s="744">
        <v>0.12</v>
      </c>
      <c r="T339" s="676">
        <v>351</v>
      </c>
      <c r="U339" s="715">
        <v>44</v>
      </c>
      <c r="V339" s="122"/>
      <c r="W339" s="4" t="s">
        <v>220</v>
      </c>
      <c r="X339" s="330" t="s">
        <v>371</v>
      </c>
      <c r="Y339" s="383">
        <v>1.6</v>
      </c>
      <c r="Z339" s="396">
        <v>2</v>
      </c>
    </row>
    <row r="340" spans="1:26" x14ac:dyDescent="0.15">
      <c r="A340" s="1164"/>
      <c r="B340" s="458">
        <v>44952</v>
      </c>
      <c r="C340" s="596" t="str">
        <f t="shared" si="37"/>
        <v>(木)</v>
      </c>
      <c r="D340" s="742" t="s">
        <v>318</v>
      </c>
      <c r="E340" s="673" t="s">
        <v>24</v>
      </c>
      <c r="F340" s="674">
        <v>2.2000000000000002</v>
      </c>
      <c r="G340" s="13">
        <v>5.2</v>
      </c>
      <c r="H340" s="310">
        <v>5.5</v>
      </c>
      <c r="I340" s="14">
        <v>2.6</v>
      </c>
      <c r="J340" s="308">
        <v>1.8</v>
      </c>
      <c r="K340" s="13">
        <v>7.66</v>
      </c>
      <c r="L340" s="308">
        <v>7.53</v>
      </c>
      <c r="M340" s="14">
        <v>27.1</v>
      </c>
      <c r="N340" s="310">
        <v>27</v>
      </c>
      <c r="O340" s="309">
        <v>44.5</v>
      </c>
      <c r="P340" s="309">
        <v>80.2</v>
      </c>
      <c r="Q340" s="743">
        <v>24.1</v>
      </c>
      <c r="R340" s="677">
        <v>178</v>
      </c>
      <c r="S340" s="744">
        <v>0.1</v>
      </c>
      <c r="T340" s="676">
        <v>539</v>
      </c>
      <c r="U340" s="715">
        <v>42</v>
      </c>
      <c r="V340" s="122"/>
      <c r="W340" s="397"/>
      <c r="X340" s="398"/>
      <c r="Y340" s="420"/>
      <c r="Z340" s="421"/>
    </row>
    <row r="341" spans="1:26" x14ac:dyDescent="0.15">
      <c r="A341" s="1164"/>
      <c r="B341" s="458">
        <v>44953</v>
      </c>
      <c r="C341" s="596" t="str">
        <f t="shared" si="37"/>
        <v>(金)</v>
      </c>
      <c r="D341" s="742" t="s">
        <v>317</v>
      </c>
      <c r="E341" s="673">
        <v>0.5</v>
      </c>
      <c r="F341" s="674">
        <v>2.2999999999999998</v>
      </c>
      <c r="G341" s="13">
        <v>5.6</v>
      </c>
      <c r="H341" s="310">
        <v>5.7</v>
      </c>
      <c r="I341" s="14">
        <v>2.4</v>
      </c>
      <c r="J341" s="308">
        <v>2.5</v>
      </c>
      <c r="K341" s="13">
        <v>7.72</v>
      </c>
      <c r="L341" s="308">
        <v>7.64</v>
      </c>
      <c r="M341" s="14">
        <v>26.9</v>
      </c>
      <c r="N341" s="310">
        <v>27.1</v>
      </c>
      <c r="O341" s="309">
        <v>42.2</v>
      </c>
      <c r="P341" s="309">
        <v>83</v>
      </c>
      <c r="Q341" s="743">
        <v>23.5</v>
      </c>
      <c r="R341" s="677">
        <v>188</v>
      </c>
      <c r="S341" s="744">
        <v>0.12</v>
      </c>
      <c r="T341" s="676">
        <v>222</v>
      </c>
      <c r="U341" s="715">
        <v>42</v>
      </c>
      <c r="V341" s="136"/>
      <c r="W341" s="397"/>
      <c r="X341" s="398"/>
      <c r="Y341" s="399"/>
      <c r="Z341" s="398"/>
    </row>
    <row r="342" spans="1:26" ht="13.5" customHeight="1" x14ac:dyDescent="0.15">
      <c r="A342" s="1164"/>
      <c r="B342" s="458">
        <v>44954</v>
      </c>
      <c r="C342" s="596" t="str">
        <f t="shared" si="37"/>
        <v>(土)</v>
      </c>
      <c r="D342" s="768" t="s">
        <v>318</v>
      </c>
      <c r="E342" s="769" t="s">
        <v>24</v>
      </c>
      <c r="F342" s="770">
        <v>4</v>
      </c>
      <c r="G342" s="771">
        <v>5.0999999999999996</v>
      </c>
      <c r="H342" s="772">
        <v>5.6</v>
      </c>
      <c r="I342" s="773">
        <v>3.2</v>
      </c>
      <c r="J342" s="774">
        <v>2.7</v>
      </c>
      <c r="K342" s="771">
        <v>7.76</v>
      </c>
      <c r="L342" s="774">
        <v>7.64</v>
      </c>
      <c r="M342" s="773">
        <v>26.6</v>
      </c>
      <c r="N342" s="772">
        <v>27.2</v>
      </c>
      <c r="O342" s="777"/>
      <c r="P342" s="777"/>
      <c r="Q342" s="778"/>
      <c r="R342" s="779"/>
      <c r="S342" s="780"/>
      <c r="T342" s="765">
        <v>300</v>
      </c>
      <c r="U342" s="766">
        <v>42</v>
      </c>
      <c r="V342" s="122"/>
      <c r="W342" s="400"/>
      <c r="X342" s="401"/>
      <c r="Y342" s="402"/>
      <c r="Z342" s="401"/>
    </row>
    <row r="343" spans="1:26" x14ac:dyDescent="0.15">
      <c r="A343" s="1164"/>
      <c r="B343" s="458">
        <v>44955</v>
      </c>
      <c r="C343" s="596" t="str">
        <f t="shared" si="37"/>
        <v>(日)</v>
      </c>
      <c r="D343" s="742" t="s">
        <v>318</v>
      </c>
      <c r="E343" s="673" t="s">
        <v>24</v>
      </c>
      <c r="F343" s="674">
        <v>2.2000000000000002</v>
      </c>
      <c r="G343" s="13">
        <v>5</v>
      </c>
      <c r="H343" s="310">
        <v>5.2</v>
      </c>
      <c r="I343" s="14">
        <v>3.1</v>
      </c>
      <c r="J343" s="308">
        <v>2.7</v>
      </c>
      <c r="K343" s="13">
        <v>7.77</v>
      </c>
      <c r="L343" s="308">
        <v>7.57</v>
      </c>
      <c r="M343" s="14">
        <v>26.2</v>
      </c>
      <c r="N343" s="310">
        <v>26.8</v>
      </c>
      <c r="O343" s="309"/>
      <c r="P343" s="309"/>
      <c r="Q343" s="743"/>
      <c r="R343" s="677"/>
      <c r="S343" s="744"/>
      <c r="T343" s="676">
        <v>676</v>
      </c>
      <c r="U343" s="715">
        <v>42</v>
      </c>
      <c r="V343" s="122"/>
      <c r="W343" s="11" t="s">
        <v>23</v>
      </c>
      <c r="X343" s="117" t="s">
        <v>24</v>
      </c>
      <c r="Y343" s="117" t="s">
        <v>24</v>
      </c>
      <c r="Z343" s="812" t="s">
        <v>24</v>
      </c>
    </row>
    <row r="344" spans="1:26" ht="13.5" customHeight="1" x14ac:dyDescent="0.15">
      <c r="A344" s="1164"/>
      <c r="B344" s="458">
        <v>44956</v>
      </c>
      <c r="C344" s="596" t="str">
        <f t="shared" si="37"/>
        <v>(月)</v>
      </c>
      <c r="D344" s="742" t="s">
        <v>318</v>
      </c>
      <c r="E344" s="673" t="s">
        <v>24</v>
      </c>
      <c r="F344" s="674">
        <v>2.4</v>
      </c>
      <c r="G344" s="13">
        <v>4.9000000000000004</v>
      </c>
      <c r="H344" s="310">
        <v>5</v>
      </c>
      <c r="I344" s="14">
        <v>3.7</v>
      </c>
      <c r="J344" s="308">
        <v>2.9</v>
      </c>
      <c r="K344" s="13">
        <v>7.61</v>
      </c>
      <c r="L344" s="308">
        <v>7.65</v>
      </c>
      <c r="M344" s="14">
        <v>26.8</v>
      </c>
      <c r="N344" s="310">
        <v>26.6</v>
      </c>
      <c r="O344" s="309">
        <v>42</v>
      </c>
      <c r="P344" s="309">
        <v>83.2</v>
      </c>
      <c r="Q344" s="743">
        <v>23.2</v>
      </c>
      <c r="R344" s="677">
        <v>183</v>
      </c>
      <c r="S344" s="744">
        <v>0.14000000000000001</v>
      </c>
      <c r="T344" s="676">
        <v>522</v>
      </c>
      <c r="U344" s="715">
        <v>41</v>
      </c>
      <c r="V344" s="122"/>
      <c r="W344" s="813" t="s">
        <v>359</v>
      </c>
      <c r="X344" s="814"/>
      <c r="Y344" s="814"/>
      <c r="Z344" s="815"/>
    </row>
    <row r="345" spans="1:26" x14ac:dyDescent="0.15">
      <c r="A345" s="1164"/>
      <c r="B345" s="458">
        <v>44957</v>
      </c>
      <c r="C345" s="596" t="str">
        <f t="shared" si="37"/>
        <v>(火)</v>
      </c>
      <c r="D345" s="672" t="s">
        <v>318</v>
      </c>
      <c r="E345" s="673" t="s">
        <v>24</v>
      </c>
      <c r="F345" s="674">
        <v>3.2</v>
      </c>
      <c r="G345" s="13">
        <v>4.2</v>
      </c>
      <c r="H345" s="308">
        <v>4.5999999999999996</v>
      </c>
      <c r="I345" s="14">
        <v>3.5</v>
      </c>
      <c r="J345" s="310">
        <v>3</v>
      </c>
      <c r="K345" s="13">
        <v>7.63</v>
      </c>
      <c r="L345" s="308">
        <v>7.55</v>
      </c>
      <c r="M345" s="14">
        <v>26.9</v>
      </c>
      <c r="N345" s="310">
        <v>26.7</v>
      </c>
      <c r="O345" s="309">
        <v>41.5</v>
      </c>
      <c r="P345" s="309">
        <v>82.2</v>
      </c>
      <c r="Q345" s="743">
        <v>23.9</v>
      </c>
      <c r="R345" s="677">
        <v>183</v>
      </c>
      <c r="S345" s="744">
        <v>0.15</v>
      </c>
      <c r="T345" s="767">
        <v>282</v>
      </c>
      <c r="U345" s="715">
        <v>40</v>
      </c>
      <c r="V345" s="122"/>
      <c r="W345" s="816"/>
      <c r="X345" s="817"/>
      <c r="Y345" s="817"/>
      <c r="Z345" s="818"/>
    </row>
    <row r="346" spans="1:26" x14ac:dyDescent="0.15">
      <c r="A346" s="1164"/>
      <c r="B346" s="1155" t="s">
        <v>274</v>
      </c>
      <c r="C346" s="1155"/>
      <c r="D346" s="679"/>
      <c r="E346" s="663">
        <f>MAX(E315:E345)</f>
        <v>7</v>
      </c>
      <c r="F346" s="680">
        <f t="shared" ref="F346:U346" si="38">IF(COUNT(F315:F345)=0,"",MAX(F315:F345))</f>
        <v>11.1</v>
      </c>
      <c r="G346" s="12">
        <f t="shared" si="38"/>
        <v>7.9</v>
      </c>
      <c r="H346" s="307">
        <f t="shared" si="38"/>
        <v>7.8</v>
      </c>
      <c r="I346" s="665">
        <f t="shared" si="38"/>
        <v>3.7</v>
      </c>
      <c r="J346" s="666">
        <f t="shared" si="38"/>
        <v>3</v>
      </c>
      <c r="K346" s="12">
        <f t="shared" si="38"/>
        <v>7.77</v>
      </c>
      <c r="L346" s="307">
        <f t="shared" si="38"/>
        <v>7.73</v>
      </c>
      <c r="M346" s="665">
        <f t="shared" si="38"/>
        <v>27.1</v>
      </c>
      <c r="N346" s="666">
        <f t="shared" si="38"/>
        <v>27.2</v>
      </c>
      <c r="O346" s="667">
        <f t="shared" si="38"/>
        <v>45.5</v>
      </c>
      <c r="P346" s="667">
        <f t="shared" si="38"/>
        <v>83.2</v>
      </c>
      <c r="Q346" s="728">
        <f t="shared" si="38"/>
        <v>25.8</v>
      </c>
      <c r="R346" s="684">
        <f t="shared" si="38"/>
        <v>188</v>
      </c>
      <c r="S346" s="685">
        <f t="shared" si="38"/>
        <v>0.15</v>
      </c>
      <c r="T346" s="729">
        <f t="shared" si="38"/>
        <v>726</v>
      </c>
      <c r="U346" s="671">
        <f t="shared" si="38"/>
        <v>53</v>
      </c>
      <c r="V346" s="122"/>
      <c r="W346" s="816"/>
      <c r="X346" s="817"/>
      <c r="Y346" s="817"/>
      <c r="Z346" s="818"/>
    </row>
    <row r="347" spans="1:26" x14ac:dyDescent="0.15">
      <c r="A347" s="1164"/>
      <c r="B347" s="1156" t="s">
        <v>275</v>
      </c>
      <c r="C347" s="1156"/>
      <c r="D347" s="687"/>
      <c r="E347" s="688">
        <f>MIN(E315:E345)</f>
        <v>0</v>
      </c>
      <c r="F347" s="689">
        <f t="shared" ref="F347:U347" si="39">IF(COUNT(F315:F345)=0,"",MIN(F315:F345))</f>
        <v>-0.1</v>
      </c>
      <c r="G347" s="13">
        <f t="shared" si="39"/>
        <v>4.2</v>
      </c>
      <c r="H347" s="308">
        <f t="shared" si="39"/>
        <v>4.5999999999999996</v>
      </c>
      <c r="I347" s="14">
        <f t="shared" si="39"/>
        <v>0.9</v>
      </c>
      <c r="J347" s="310">
        <f t="shared" si="39"/>
        <v>1</v>
      </c>
      <c r="K347" s="13">
        <f t="shared" si="39"/>
        <v>7.36</v>
      </c>
      <c r="L347" s="308">
        <f t="shared" si="39"/>
        <v>7.43</v>
      </c>
      <c r="M347" s="14">
        <f t="shared" si="39"/>
        <v>22.7</v>
      </c>
      <c r="N347" s="310">
        <f t="shared" si="39"/>
        <v>23.2</v>
      </c>
      <c r="O347" s="309">
        <f t="shared" si="39"/>
        <v>36.799999999999997</v>
      </c>
      <c r="P347" s="309">
        <f t="shared" si="39"/>
        <v>71.3</v>
      </c>
      <c r="Q347" s="692">
        <f t="shared" si="39"/>
        <v>17.600000000000001</v>
      </c>
      <c r="R347" s="693">
        <f t="shared" si="39"/>
        <v>155</v>
      </c>
      <c r="S347" s="694">
        <f t="shared" si="39"/>
        <v>7.0000000000000007E-2</v>
      </c>
      <c r="T347" s="695"/>
      <c r="U347" s="677">
        <f t="shared" si="39"/>
        <v>39</v>
      </c>
      <c r="V347" s="122"/>
      <c r="W347" s="816"/>
      <c r="X347" s="817"/>
      <c r="Y347" s="817"/>
      <c r="Z347" s="818"/>
    </row>
    <row r="348" spans="1:26" x14ac:dyDescent="0.15">
      <c r="A348" s="1164"/>
      <c r="B348" s="1156" t="s">
        <v>276</v>
      </c>
      <c r="C348" s="1156"/>
      <c r="D348" s="781"/>
      <c r="E348" s="696"/>
      <c r="F348" s="697">
        <f t="shared" ref="F348:U348" si="40">IF(COUNT(F315:F345)=0,"",AVERAGE(F315:F345))</f>
        <v>4.6032258064516132</v>
      </c>
      <c r="G348" s="418">
        <f t="shared" si="40"/>
        <v>6.4709677419354827</v>
      </c>
      <c r="H348" s="719">
        <f t="shared" si="40"/>
        <v>6.6161290322580637</v>
      </c>
      <c r="I348" s="720">
        <f t="shared" si="40"/>
        <v>1.6806451612903228</v>
      </c>
      <c r="J348" s="721">
        <f t="shared" si="40"/>
        <v>1.7161290322580642</v>
      </c>
      <c r="K348" s="418">
        <f t="shared" si="40"/>
        <v>7.6006451612903234</v>
      </c>
      <c r="L348" s="719">
        <f t="shared" si="40"/>
        <v>7.5922580645161277</v>
      </c>
      <c r="M348" s="720">
        <f t="shared" si="40"/>
        <v>24.535483870967745</v>
      </c>
      <c r="N348" s="721">
        <f t="shared" si="40"/>
        <v>24.741935483870972</v>
      </c>
      <c r="O348" s="722">
        <f t="shared" si="40"/>
        <v>41.415789473684214</v>
      </c>
      <c r="P348" s="722">
        <f t="shared" si="40"/>
        <v>77.068421052631592</v>
      </c>
      <c r="Q348" s="730">
        <f t="shared" si="40"/>
        <v>20.61578947368421</v>
      </c>
      <c r="R348" s="731">
        <f t="shared" si="40"/>
        <v>169.36842105263159</v>
      </c>
      <c r="S348" s="732">
        <f t="shared" si="40"/>
        <v>9.8947368421052645E-2</v>
      </c>
      <c r="T348" s="733"/>
      <c r="U348" s="499">
        <f t="shared" si="40"/>
        <v>43.70967741935484</v>
      </c>
      <c r="V348" s="122"/>
      <c r="W348" s="816"/>
      <c r="X348" s="817"/>
      <c r="Y348" s="817"/>
      <c r="Z348" s="818"/>
    </row>
    <row r="349" spans="1:26" x14ac:dyDescent="0.15">
      <c r="A349" s="1165"/>
      <c r="B349" s="1157" t="s">
        <v>277</v>
      </c>
      <c r="C349" s="1157"/>
      <c r="D349" s="782"/>
      <c r="E349" s="700">
        <f>SUM(E315:E345)</f>
        <v>17.5</v>
      </c>
      <c r="F349" s="701"/>
      <c r="G349" s="701"/>
      <c r="H349" s="734"/>
      <c r="I349" s="701"/>
      <c r="J349" s="734"/>
      <c r="K349" s="704"/>
      <c r="L349" s="705"/>
      <c r="M349" s="735"/>
      <c r="N349" s="736"/>
      <c r="O349" s="737"/>
      <c r="P349" s="737"/>
      <c r="Q349" s="738"/>
      <c r="R349" s="711"/>
      <c r="S349" s="712"/>
      <c r="T349" s="739">
        <f>SUM(T315:T345)</f>
        <v>5564</v>
      </c>
      <c r="U349" s="182"/>
      <c r="V349" s="122"/>
      <c r="W349" s="827"/>
      <c r="X349" s="830"/>
      <c r="Y349" s="833"/>
      <c r="Z349" s="834"/>
    </row>
    <row r="350" spans="1:26" ht="17.25" x14ac:dyDescent="0.15">
      <c r="A350" s="1162" t="s">
        <v>287</v>
      </c>
      <c r="B350" s="540">
        <v>44958</v>
      </c>
      <c r="C350" s="595" t="str">
        <f>IF(B350="","",IF(WEEKDAY(B350)=1,"(日)",IF(WEEKDAY(B350)=2,"(月)",IF(WEEKDAY(B350)=3,"(火)",IF(WEEKDAY(B350)=4,"(水)",IF(WEEKDAY(B350)=5,"(木)",IF(WEEKDAY(B350)=6,"(金)","(土)")))))))</f>
        <v>(水)</v>
      </c>
      <c r="D350" s="740" t="s">
        <v>318</v>
      </c>
      <c r="E350" s="663" t="s">
        <v>24</v>
      </c>
      <c r="F350" s="664">
        <v>2.7</v>
      </c>
      <c r="G350" s="12">
        <v>4.5</v>
      </c>
      <c r="H350" s="783">
        <v>4.7</v>
      </c>
      <c r="I350" s="665">
        <v>3.1</v>
      </c>
      <c r="J350" s="680">
        <v>3.3</v>
      </c>
      <c r="K350" s="12">
        <v>7.62</v>
      </c>
      <c r="L350" s="680">
        <v>7.58</v>
      </c>
      <c r="M350" s="665">
        <v>27.1</v>
      </c>
      <c r="N350" s="783">
        <v>27.1</v>
      </c>
      <c r="O350" s="764">
        <v>42.7</v>
      </c>
      <c r="P350" s="764">
        <v>83.4</v>
      </c>
      <c r="Q350" s="683">
        <v>24.4</v>
      </c>
      <c r="R350" s="671">
        <v>187</v>
      </c>
      <c r="S350" s="741">
        <v>0.15</v>
      </c>
      <c r="T350" s="670">
        <v>77</v>
      </c>
      <c r="U350" s="714">
        <v>40</v>
      </c>
      <c r="V350" s="122"/>
      <c r="W350" s="463" t="s">
        <v>344</v>
      </c>
      <c r="X350" s="467"/>
      <c r="Y350" s="466">
        <v>44966</v>
      </c>
      <c r="Z350" s="464"/>
    </row>
    <row r="351" spans="1:26" x14ac:dyDescent="0.15">
      <c r="A351" s="1163"/>
      <c r="B351" s="539">
        <v>44959</v>
      </c>
      <c r="C351" s="596" t="str">
        <f t="shared" ref="C351:C377" si="41">IF(B351="","",IF(WEEKDAY(B351)=1,"(日)",IF(WEEKDAY(B351)=2,"(月)",IF(WEEKDAY(B351)=3,"(火)",IF(WEEKDAY(B351)=4,"(水)",IF(WEEKDAY(B351)=5,"(木)",IF(WEEKDAY(B351)=6,"(金)","(土)")))))))</f>
        <v>(木)</v>
      </c>
      <c r="D351" s="742" t="s">
        <v>318</v>
      </c>
      <c r="E351" s="673" t="s">
        <v>24</v>
      </c>
      <c r="F351" s="674">
        <v>5.6</v>
      </c>
      <c r="G351" s="13">
        <v>5</v>
      </c>
      <c r="H351" s="334">
        <v>5.0999999999999996</v>
      </c>
      <c r="I351" s="14">
        <v>2.9</v>
      </c>
      <c r="J351" s="689">
        <v>2.5</v>
      </c>
      <c r="K351" s="13">
        <v>7.79</v>
      </c>
      <c r="L351" s="689">
        <v>7.65</v>
      </c>
      <c r="M351" s="14">
        <v>26.6</v>
      </c>
      <c r="N351" s="334">
        <v>26.9</v>
      </c>
      <c r="O351" s="333">
        <v>42.4</v>
      </c>
      <c r="P351" s="333">
        <v>83.2</v>
      </c>
      <c r="Q351" s="784">
        <v>24.7</v>
      </c>
      <c r="R351" s="677">
        <v>182</v>
      </c>
      <c r="S351" s="744">
        <v>0.12</v>
      </c>
      <c r="T351" s="676">
        <v>693</v>
      </c>
      <c r="U351" s="715">
        <v>40</v>
      </c>
      <c r="V351" s="122"/>
      <c r="W351" s="468" t="s">
        <v>2</v>
      </c>
      <c r="X351" s="469" t="s">
        <v>363</v>
      </c>
      <c r="Y351" s="472">
        <v>6.6</v>
      </c>
      <c r="Z351" s="473"/>
    </row>
    <row r="352" spans="1:26" x14ac:dyDescent="0.15">
      <c r="A352" s="1163"/>
      <c r="B352" s="539">
        <v>44960</v>
      </c>
      <c r="C352" s="596" t="str">
        <f t="shared" si="41"/>
        <v>(金)</v>
      </c>
      <c r="D352" s="742" t="s">
        <v>317</v>
      </c>
      <c r="E352" s="673" t="s">
        <v>24</v>
      </c>
      <c r="F352" s="674">
        <v>5.6</v>
      </c>
      <c r="G352" s="13">
        <v>5.2</v>
      </c>
      <c r="H352" s="334">
        <v>5.2</v>
      </c>
      <c r="I352" s="14">
        <v>2.5</v>
      </c>
      <c r="J352" s="689">
        <v>1.7</v>
      </c>
      <c r="K352" s="13">
        <v>7.81</v>
      </c>
      <c r="L352" s="689">
        <v>7.59</v>
      </c>
      <c r="M352" s="14">
        <v>27.1</v>
      </c>
      <c r="N352" s="310">
        <v>27.4</v>
      </c>
      <c r="O352" s="333">
        <v>41.8</v>
      </c>
      <c r="P352" s="333">
        <v>83.2</v>
      </c>
      <c r="Q352" s="784">
        <v>25.7</v>
      </c>
      <c r="R352" s="677">
        <v>185</v>
      </c>
      <c r="S352" s="744">
        <v>0.09</v>
      </c>
      <c r="T352" s="676">
        <v>864</v>
      </c>
      <c r="U352" s="715">
        <v>38</v>
      </c>
      <c r="V352" s="122"/>
      <c r="W352" s="6" t="s">
        <v>19</v>
      </c>
      <c r="X352" s="7" t="s">
        <v>20</v>
      </c>
      <c r="Y352" s="8" t="s">
        <v>21</v>
      </c>
      <c r="Z352" s="7" t="s">
        <v>22</v>
      </c>
    </row>
    <row r="353" spans="1:26" x14ac:dyDescent="0.15">
      <c r="A353" s="1163"/>
      <c r="B353" s="539">
        <v>44961</v>
      </c>
      <c r="C353" s="596" t="str">
        <f t="shared" si="41"/>
        <v>(土)</v>
      </c>
      <c r="D353" s="742" t="s">
        <v>317</v>
      </c>
      <c r="E353" s="673" t="s">
        <v>24</v>
      </c>
      <c r="F353" s="674">
        <v>4.2</v>
      </c>
      <c r="G353" s="13">
        <v>5.5</v>
      </c>
      <c r="H353" s="310">
        <v>5.4</v>
      </c>
      <c r="I353" s="14">
        <v>2.9</v>
      </c>
      <c r="J353" s="689">
        <v>2</v>
      </c>
      <c r="K353" s="13">
        <v>7.71</v>
      </c>
      <c r="L353" s="689">
        <v>7.53</v>
      </c>
      <c r="M353" s="14">
        <v>27.5</v>
      </c>
      <c r="N353" s="310">
        <v>28</v>
      </c>
      <c r="O353" s="309"/>
      <c r="P353" s="333"/>
      <c r="Q353" s="784"/>
      <c r="R353" s="677"/>
      <c r="S353" s="744"/>
      <c r="T353" s="676">
        <v>522</v>
      </c>
      <c r="U353" s="715">
        <v>38</v>
      </c>
      <c r="V353" s="122"/>
      <c r="W353" s="3" t="s">
        <v>203</v>
      </c>
      <c r="X353" s="9" t="s">
        <v>11</v>
      </c>
      <c r="Y353" s="12">
        <v>7.7</v>
      </c>
      <c r="Z353" s="307">
        <v>7.7</v>
      </c>
    </row>
    <row r="354" spans="1:26" x14ac:dyDescent="0.15">
      <c r="A354" s="1163"/>
      <c r="B354" s="539">
        <v>44962</v>
      </c>
      <c r="C354" s="596" t="str">
        <f t="shared" si="41"/>
        <v>(日)</v>
      </c>
      <c r="D354" s="742" t="s">
        <v>318</v>
      </c>
      <c r="E354" s="673" t="s">
        <v>24</v>
      </c>
      <c r="F354" s="674">
        <v>5.7</v>
      </c>
      <c r="G354" s="13">
        <v>5.9</v>
      </c>
      <c r="H354" s="310">
        <v>5.8</v>
      </c>
      <c r="I354" s="14">
        <v>3.3</v>
      </c>
      <c r="J354" s="308">
        <v>2.2999999999999998</v>
      </c>
      <c r="K354" s="13">
        <v>7.76</v>
      </c>
      <c r="L354" s="308">
        <v>7.51</v>
      </c>
      <c r="M354" s="14">
        <v>27.3</v>
      </c>
      <c r="N354" s="310">
        <v>28.1</v>
      </c>
      <c r="O354" s="309"/>
      <c r="P354" s="309"/>
      <c r="Q354" s="784"/>
      <c r="R354" s="677"/>
      <c r="S354" s="744"/>
      <c r="T354" s="676">
        <v>702</v>
      </c>
      <c r="U354" s="715">
        <v>38</v>
      </c>
      <c r="V354" s="122"/>
      <c r="W354" s="4" t="s">
        <v>204</v>
      </c>
      <c r="X354" s="10" t="s">
        <v>205</v>
      </c>
      <c r="Y354" s="13">
        <v>6.6</v>
      </c>
      <c r="Z354" s="308">
        <v>1.9</v>
      </c>
    </row>
    <row r="355" spans="1:26" x14ac:dyDescent="0.15">
      <c r="A355" s="1163"/>
      <c r="B355" s="539">
        <v>44963</v>
      </c>
      <c r="C355" s="596" t="str">
        <f t="shared" si="41"/>
        <v>(月)</v>
      </c>
      <c r="D355" s="742" t="s">
        <v>318</v>
      </c>
      <c r="E355" s="673" t="s">
        <v>24</v>
      </c>
      <c r="F355" s="674">
        <v>6.7</v>
      </c>
      <c r="G355" s="13">
        <v>6.3</v>
      </c>
      <c r="H355" s="310">
        <v>6.3</v>
      </c>
      <c r="I355" s="14">
        <v>3.4</v>
      </c>
      <c r="J355" s="308">
        <v>1.9</v>
      </c>
      <c r="K355" s="13">
        <v>7.76</v>
      </c>
      <c r="L355" s="308">
        <v>7.5</v>
      </c>
      <c r="M355" s="14">
        <v>26.9</v>
      </c>
      <c r="N355" s="310">
        <v>27.9</v>
      </c>
      <c r="O355" s="309">
        <v>44</v>
      </c>
      <c r="P355" s="309">
        <v>85.4</v>
      </c>
      <c r="Q355" s="784">
        <v>26.1</v>
      </c>
      <c r="R355" s="677">
        <v>189</v>
      </c>
      <c r="S355" s="744">
        <v>0.1</v>
      </c>
      <c r="T355" s="676">
        <v>873</v>
      </c>
      <c r="U355" s="715">
        <v>38</v>
      </c>
      <c r="V355" s="122"/>
      <c r="W355" s="4" t="s">
        <v>12</v>
      </c>
      <c r="X355" s="10"/>
      <c r="Y355" s="13">
        <v>8.26</v>
      </c>
      <c r="Z355" s="308">
        <v>7.61</v>
      </c>
    </row>
    <row r="356" spans="1:26" x14ac:dyDescent="0.15">
      <c r="A356" s="1163"/>
      <c r="B356" s="539">
        <v>44964</v>
      </c>
      <c r="C356" s="596" t="str">
        <f t="shared" si="41"/>
        <v>(火)</v>
      </c>
      <c r="D356" s="742" t="s">
        <v>318</v>
      </c>
      <c r="E356" s="673" t="s">
        <v>24</v>
      </c>
      <c r="F356" s="674">
        <v>7.7</v>
      </c>
      <c r="G356" s="13">
        <v>6.9</v>
      </c>
      <c r="H356" s="310">
        <v>6.9</v>
      </c>
      <c r="I356" s="14">
        <v>3.2</v>
      </c>
      <c r="J356" s="308">
        <v>1.9</v>
      </c>
      <c r="K356" s="13">
        <v>7.63</v>
      </c>
      <c r="L356" s="308">
        <v>7.44</v>
      </c>
      <c r="M356" s="14">
        <v>27.1</v>
      </c>
      <c r="N356" s="310">
        <v>27.9</v>
      </c>
      <c r="O356" s="309">
        <v>44</v>
      </c>
      <c r="P356" s="309">
        <v>85.2</v>
      </c>
      <c r="Q356" s="743">
        <v>26</v>
      </c>
      <c r="R356" s="677">
        <v>188</v>
      </c>
      <c r="S356" s="744">
        <v>0.11</v>
      </c>
      <c r="T356" s="676">
        <v>1044</v>
      </c>
      <c r="U356" s="715">
        <v>38</v>
      </c>
      <c r="V356" s="122"/>
      <c r="W356" s="4" t="s">
        <v>206</v>
      </c>
      <c r="X356" s="10" t="s">
        <v>13</v>
      </c>
      <c r="Y356" s="418">
        <v>29.5</v>
      </c>
      <c r="Z356" s="308">
        <v>28.6</v>
      </c>
    </row>
    <row r="357" spans="1:26" x14ac:dyDescent="0.15">
      <c r="A357" s="1163"/>
      <c r="B357" s="539">
        <v>44965</v>
      </c>
      <c r="C357" s="596" t="str">
        <f t="shared" si="41"/>
        <v>(水)</v>
      </c>
      <c r="D357" s="742" t="s">
        <v>317</v>
      </c>
      <c r="E357" s="673">
        <v>0</v>
      </c>
      <c r="F357" s="674">
        <v>8.3000000000000007</v>
      </c>
      <c r="G357" s="13">
        <v>7.7</v>
      </c>
      <c r="H357" s="310">
        <v>7.6</v>
      </c>
      <c r="I357" s="14">
        <v>4.0999999999999996</v>
      </c>
      <c r="J357" s="308">
        <v>1.3</v>
      </c>
      <c r="K357" s="13">
        <v>8.01</v>
      </c>
      <c r="L357" s="308">
        <v>7.49</v>
      </c>
      <c r="M357" s="14">
        <v>27.1</v>
      </c>
      <c r="N357" s="310">
        <v>27.3</v>
      </c>
      <c r="O357" s="309">
        <v>42</v>
      </c>
      <c r="P357" s="309">
        <v>83.2</v>
      </c>
      <c r="Q357" s="743">
        <v>27.3</v>
      </c>
      <c r="R357" s="677">
        <v>183</v>
      </c>
      <c r="S357" s="744">
        <v>0.05</v>
      </c>
      <c r="T357" s="676">
        <v>2358</v>
      </c>
      <c r="U357" s="715">
        <v>38</v>
      </c>
      <c r="V357" s="122"/>
      <c r="W357" s="4" t="s">
        <v>207</v>
      </c>
      <c r="X357" s="330" t="s">
        <v>371</v>
      </c>
      <c r="Y357" s="383">
        <v>47</v>
      </c>
      <c r="Z357" s="333">
        <v>44</v>
      </c>
    </row>
    <row r="358" spans="1:26" x14ac:dyDescent="0.15">
      <c r="A358" s="1163"/>
      <c r="B358" s="539">
        <v>44966</v>
      </c>
      <c r="C358" s="596" t="str">
        <f t="shared" si="41"/>
        <v>(木)</v>
      </c>
      <c r="D358" s="742" t="s">
        <v>318</v>
      </c>
      <c r="E358" s="673" t="s">
        <v>24</v>
      </c>
      <c r="F358" s="674">
        <v>6.6</v>
      </c>
      <c r="G358" s="13">
        <v>7.7</v>
      </c>
      <c r="H358" s="310">
        <v>7.7</v>
      </c>
      <c r="I358" s="14">
        <v>6.6</v>
      </c>
      <c r="J358" s="308">
        <v>1.9</v>
      </c>
      <c r="K358" s="13">
        <v>8.26</v>
      </c>
      <c r="L358" s="308">
        <v>7.61</v>
      </c>
      <c r="M358" s="14">
        <v>29.5</v>
      </c>
      <c r="N358" s="310">
        <v>28.6</v>
      </c>
      <c r="O358" s="309">
        <v>44</v>
      </c>
      <c r="P358" s="309">
        <v>85.2</v>
      </c>
      <c r="Q358" s="743">
        <v>29.1</v>
      </c>
      <c r="R358" s="677">
        <v>190</v>
      </c>
      <c r="S358" s="744">
        <v>0.05</v>
      </c>
      <c r="T358" s="676">
        <v>1822</v>
      </c>
      <c r="U358" s="715">
        <v>40</v>
      </c>
      <c r="V358" s="122"/>
      <c r="W358" s="4" t="s">
        <v>208</v>
      </c>
      <c r="X358" s="330" t="s">
        <v>371</v>
      </c>
      <c r="Y358" s="383">
        <v>85.2</v>
      </c>
      <c r="Z358" s="333">
        <v>85.2</v>
      </c>
    </row>
    <row r="359" spans="1:26" x14ac:dyDescent="0.15">
      <c r="A359" s="1163"/>
      <c r="B359" s="539">
        <v>44967</v>
      </c>
      <c r="C359" s="596" t="str">
        <f t="shared" si="41"/>
        <v>(金)</v>
      </c>
      <c r="D359" s="742" t="s">
        <v>492</v>
      </c>
      <c r="E359" s="673">
        <v>21</v>
      </c>
      <c r="F359" s="674">
        <v>1.5</v>
      </c>
      <c r="G359" s="13">
        <v>7.8</v>
      </c>
      <c r="H359" s="310">
        <v>7.7</v>
      </c>
      <c r="I359" s="14">
        <v>6.4</v>
      </c>
      <c r="J359" s="308">
        <v>1.2</v>
      </c>
      <c r="K359" s="13">
        <v>8.33</v>
      </c>
      <c r="L359" s="308">
        <v>7.62</v>
      </c>
      <c r="M359" s="14">
        <v>30</v>
      </c>
      <c r="N359" s="310">
        <v>30</v>
      </c>
      <c r="O359" s="309">
        <v>42.5</v>
      </c>
      <c r="P359" s="309">
        <v>85.4</v>
      </c>
      <c r="Q359" s="743">
        <v>33.1</v>
      </c>
      <c r="R359" s="677">
        <v>196</v>
      </c>
      <c r="S359" s="744">
        <v>0.03</v>
      </c>
      <c r="T359" s="676">
        <v>1637</v>
      </c>
      <c r="U359" s="715">
        <v>37</v>
      </c>
      <c r="V359" s="122"/>
      <c r="W359" s="4" t="s">
        <v>209</v>
      </c>
      <c r="X359" s="330" t="s">
        <v>371</v>
      </c>
      <c r="Y359" s="383">
        <v>60.5</v>
      </c>
      <c r="Z359" s="333">
        <v>62.1</v>
      </c>
    </row>
    <row r="360" spans="1:26" x14ac:dyDescent="0.15">
      <c r="A360" s="1163"/>
      <c r="B360" s="539">
        <v>44968</v>
      </c>
      <c r="C360" s="596" t="str">
        <f t="shared" si="41"/>
        <v>(土)</v>
      </c>
      <c r="D360" s="742" t="s">
        <v>318</v>
      </c>
      <c r="E360" s="673" t="s">
        <v>24</v>
      </c>
      <c r="F360" s="674">
        <v>10.199999999999999</v>
      </c>
      <c r="G360" s="13">
        <v>7.7</v>
      </c>
      <c r="H360" s="310">
        <v>7.7</v>
      </c>
      <c r="I360" s="14">
        <v>6.3</v>
      </c>
      <c r="J360" s="308">
        <v>2</v>
      </c>
      <c r="K360" s="13">
        <v>8.1</v>
      </c>
      <c r="L360" s="308">
        <v>7.66</v>
      </c>
      <c r="M360" s="14">
        <v>31.2</v>
      </c>
      <c r="N360" s="310">
        <v>30.5</v>
      </c>
      <c r="O360" s="309"/>
      <c r="P360" s="309"/>
      <c r="Q360" s="743"/>
      <c r="R360" s="677"/>
      <c r="S360" s="744"/>
      <c r="T360" s="676">
        <v>1611</v>
      </c>
      <c r="U360" s="715">
        <v>43</v>
      </c>
      <c r="V360" s="122"/>
      <c r="W360" s="4" t="s">
        <v>210</v>
      </c>
      <c r="X360" s="330" t="s">
        <v>371</v>
      </c>
      <c r="Y360" s="383">
        <v>24.7</v>
      </c>
      <c r="Z360" s="333">
        <v>23.1</v>
      </c>
    </row>
    <row r="361" spans="1:26" x14ac:dyDescent="0.15">
      <c r="A361" s="1163"/>
      <c r="B361" s="539">
        <v>44969</v>
      </c>
      <c r="C361" s="596" t="str">
        <f t="shared" si="41"/>
        <v>(日)</v>
      </c>
      <c r="D361" s="742" t="s">
        <v>318</v>
      </c>
      <c r="E361" s="673" t="s">
        <v>24</v>
      </c>
      <c r="F361" s="674">
        <v>7.4</v>
      </c>
      <c r="G361" s="13">
        <v>8.3000000000000007</v>
      </c>
      <c r="H361" s="310">
        <v>8.1</v>
      </c>
      <c r="I361" s="14">
        <v>6.2</v>
      </c>
      <c r="J361" s="308">
        <v>1.4</v>
      </c>
      <c r="K361" s="13">
        <v>8.3000000000000007</v>
      </c>
      <c r="L361" s="308">
        <v>7.67</v>
      </c>
      <c r="M361" s="14">
        <v>29.9</v>
      </c>
      <c r="N361" s="310">
        <v>30.4</v>
      </c>
      <c r="O361" s="309"/>
      <c r="P361" s="309"/>
      <c r="Q361" s="743"/>
      <c r="R361" s="677"/>
      <c r="S361" s="744"/>
      <c r="T361" s="676">
        <v>1806</v>
      </c>
      <c r="U361" s="715">
        <v>43</v>
      </c>
      <c r="V361" s="122"/>
      <c r="W361" s="4" t="s">
        <v>211</v>
      </c>
      <c r="X361" s="330" t="s">
        <v>371</v>
      </c>
      <c r="Y361" s="218">
        <v>29</v>
      </c>
      <c r="Z361" s="334">
        <v>29.1</v>
      </c>
    </row>
    <row r="362" spans="1:26" x14ac:dyDescent="0.15">
      <c r="A362" s="1163"/>
      <c r="B362" s="539">
        <v>44970</v>
      </c>
      <c r="C362" s="596" t="str">
        <f t="shared" si="41"/>
        <v>(月)</v>
      </c>
      <c r="D362" s="742" t="s">
        <v>319</v>
      </c>
      <c r="E362" s="673">
        <v>11.5</v>
      </c>
      <c r="F362" s="674">
        <v>9.5</v>
      </c>
      <c r="G362" s="13">
        <v>9</v>
      </c>
      <c r="H362" s="310">
        <v>9.1</v>
      </c>
      <c r="I362" s="14">
        <v>6.5</v>
      </c>
      <c r="J362" s="308">
        <v>1.4</v>
      </c>
      <c r="K362" s="13">
        <v>8.32</v>
      </c>
      <c r="L362" s="308">
        <v>7.57</v>
      </c>
      <c r="M362" s="14">
        <v>30.4</v>
      </c>
      <c r="N362" s="310">
        <v>30.3</v>
      </c>
      <c r="O362" s="309">
        <v>44.2</v>
      </c>
      <c r="P362" s="309">
        <v>86.6</v>
      </c>
      <c r="Q362" s="743">
        <v>34.200000000000003</v>
      </c>
      <c r="R362" s="677">
        <v>200</v>
      </c>
      <c r="S362" s="744">
        <v>0.05</v>
      </c>
      <c r="T362" s="676">
        <v>1637</v>
      </c>
      <c r="U362" s="715">
        <v>36</v>
      </c>
      <c r="V362" s="122"/>
      <c r="W362" s="4" t="s">
        <v>212</v>
      </c>
      <c r="X362" s="330" t="s">
        <v>371</v>
      </c>
      <c r="Y362" s="220">
        <v>196</v>
      </c>
      <c r="Z362" s="419">
        <v>190</v>
      </c>
    </row>
    <row r="363" spans="1:26" x14ac:dyDescent="0.15">
      <c r="A363" s="1163"/>
      <c r="B363" s="539">
        <v>44971</v>
      </c>
      <c r="C363" s="596" t="str">
        <f t="shared" si="41"/>
        <v>(火)</v>
      </c>
      <c r="D363" s="742" t="s">
        <v>317</v>
      </c>
      <c r="E363" s="673" t="s">
        <v>24</v>
      </c>
      <c r="F363" s="674">
        <v>4.5</v>
      </c>
      <c r="G363" s="13">
        <v>8.6</v>
      </c>
      <c r="H363" s="310">
        <v>8.6999999999999993</v>
      </c>
      <c r="I363" s="14">
        <v>5.4</v>
      </c>
      <c r="J363" s="308">
        <v>2.2000000000000002</v>
      </c>
      <c r="K363" s="13">
        <v>7.92</v>
      </c>
      <c r="L363" s="308">
        <v>7.56</v>
      </c>
      <c r="M363" s="14">
        <v>29.1</v>
      </c>
      <c r="N363" s="310">
        <v>30.1</v>
      </c>
      <c r="O363" s="309">
        <v>46.6</v>
      </c>
      <c r="P363" s="309">
        <v>86.2</v>
      </c>
      <c r="Q363" s="743">
        <v>31.6</v>
      </c>
      <c r="R363" s="677">
        <v>203</v>
      </c>
      <c r="S363" s="744">
        <v>0.05</v>
      </c>
      <c r="T363" s="676">
        <v>1442</v>
      </c>
      <c r="U363" s="715">
        <v>36</v>
      </c>
      <c r="V363" s="122"/>
      <c r="W363" s="4" t="s">
        <v>213</v>
      </c>
      <c r="X363" s="330" t="s">
        <v>371</v>
      </c>
      <c r="Y363" s="219">
        <v>0.19</v>
      </c>
      <c r="Z363" s="314">
        <v>0.05</v>
      </c>
    </row>
    <row r="364" spans="1:26" x14ac:dyDescent="0.15">
      <c r="A364" s="1163"/>
      <c r="B364" s="539">
        <v>44972</v>
      </c>
      <c r="C364" s="596" t="str">
        <f t="shared" si="41"/>
        <v>(水)</v>
      </c>
      <c r="D364" s="742" t="s">
        <v>317</v>
      </c>
      <c r="E364" s="673" t="s">
        <v>24</v>
      </c>
      <c r="F364" s="674">
        <v>2.8</v>
      </c>
      <c r="G364" s="13">
        <v>7.4</v>
      </c>
      <c r="H364" s="310">
        <v>7.8</v>
      </c>
      <c r="I364" s="14">
        <v>5.0999999999999996</v>
      </c>
      <c r="J364" s="308">
        <v>1.7</v>
      </c>
      <c r="K364" s="13">
        <v>7.84</v>
      </c>
      <c r="L364" s="308">
        <v>7.59</v>
      </c>
      <c r="M364" s="14">
        <v>29</v>
      </c>
      <c r="N364" s="310">
        <v>29</v>
      </c>
      <c r="O364" s="309">
        <v>44.9</v>
      </c>
      <c r="P364" s="309">
        <v>83.6</v>
      </c>
      <c r="Q364" s="743">
        <v>30.9</v>
      </c>
      <c r="R364" s="677">
        <v>196</v>
      </c>
      <c r="S364" s="744">
        <v>0</v>
      </c>
      <c r="T364" s="676">
        <v>1535</v>
      </c>
      <c r="U364" s="715">
        <v>40</v>
      </c>
      <c r="V364" s="122"/>
      <c r="W364" s="4" t="s">
        <v>14</v>
      </c>
      <c r="X364" s="330" t="s">
        <v>371</v>
      </c>
      <c r="Y364" s="217">
        <v>5.7</v>
      </c>
      <c r="Z364" s="313">
        <v>4.0999999999999996</v>
      </c>
    </row>
    <row r="365" spans="1:26" x14ac:dyDescent="0.15">
      <c r="A365" s="1163"/>
      <c r="B365" s="539">
        <v>44973</v>
      </c>
      <c r="C365" s="596" t="str">
        <f t="shared" si="41"/>
        <v>(木)</v>
      </c>
      <c r="D365" s="742" t="s">
        <v>318</v>
      </c>
      <c r="E365" s="673" t="s">
        <v>24</v>
      </c>
      <c r="F365" s="674">
        <v>3.4</v>
      </c>
      <c r="G365" s="13">
        <v>6.7</v>
      </c>
      <c r="H365" s="310">
        <v>7.2</v>
      </c>
      <c r="I365" s="14">
        <v>5</v>
      </c>
      <c r="J365" s="308">
        <v>1.6</v>
      </c>
      <c r="K365" s="13">
        <v>7.87</v>
      </c>
      <c r="L365" s="308">
        <v>7.58</v>
      </c>
      <c r="M365" s="14">
        <v>27.5</v>
      </c>
      <c r="N365" s="310">
        <v>28.6</v>
      </c>
      <c r="O365" s="309">
        <v>43.3</v>
      </c>
      <c r="P365" s="309">
        <v>81.2</v>
      </c>
      <c r="Q365" s="743">
        <v>30.4</v>
      </c>
      <c r="R365" s="677">
        <v>198</v>
      </c>
      <c r="S365" s="744">
        <v>0.04</v>
      </c>
      <c r="T365" s="676">
        <v>1575</v>
      </c>
      <c r="U365" s="715">
        <v>37</v>
      </c>
      <c r="V365" s="122"/>
      <c r="W365" s="4" t="s">
        <v>15</v>
      </c>
      <c r="X365" s="330" t="s">
        <v>371</v>
      </c>
      <c r="Y365" s="217">
        <v>3</v>
      </c>
      <c r="Z365" s="313">
        <v>1.8</v>
      </c>
    </row>
    <row r="366" spans="1:26" x14ac:dyDescent="0.15">
      <c r="A366" s="1163"/>
      <c r="B366" s="539">
        <v>44974</v>
      </c>
      <c r="C366" s="596" t="str">
        <f t="shared" si="41"/>
        <v>(金)</v>
      </c>
      <c r="D366" s="742" t="s">
        <v>318</v>
      </c>
      <c r="E366" s="673" t="s">
        <v>24</v>
      </c>
      <c r="F366" s="674">
        <v>3.8</v>
      </c>
      <c r="G366" s="13">
        <v>6.9</v>
      </c>
      <c r="H366" s="310">
        <v>7.2</v>
      </c>
      <c r="I366" s="14">
        <v>5.2</v>
      </c>
      <c r="J366" s="308">
        <v>1.9</v>
      </c>
      <c r="K366" s="13">
        <v>8</v>
      </c>
      <c r="L366" s="308">
        <v>7.56</v>
      </c>
      <c r="M366" s="14">
        <v>26.1</v>
      </c>
      <c r="N366" s="310">
        <v>27.7</v>
      </c>
      <c r="O366" s="309">
        <v>41.8</v>
      </c>
      <c r="P366" s="309">
        <v>79</v>
      </c>
      <c r="Q366" s="743">
        <v>27.9</v>
      </c>
      <c r="R366" s="677">
        <v>180</v>
      </c>
      <c r="S366" s="744">
        <v>0.05</v>
      </c>
      <c r="T366" s="676">
        <v>1582</v>
      </c>
      <c r="U366" s="715">
        <v>34</v>
      </c>
      <c r="V366" s="122"/>
      <c r="W366" s="4" t="s">
        <v>214</v>
      </c>
      <c r="X366" s="330" t="s">
        <v>371</v>
      </c>
      <c r="Y366" s="217">
        <v>13.8</v>
      </c>
      <c r="Z366" s="313">
        <v>13.4</v>
      </c>
    </row>
    <row r="367" spans="1:26" x14ac:dyDescent="0.15">
      <c r="A367" s="1163"/>
      <c r="B367" s="539">
        <v>44975</v>
      </c>
      <c r="C367" s="596" t="str">
        <f t="shared" si="41"/>
        <v>(土)</v>
      </c>
      <c r="D367" s="742" t="s">
        <v>318</v>
      </c>
      <c r="E367" s="673" t="s">
        <v>24</v>
      </c>
      <c r="F367" s="674">
        <v>7</v>
      </c>
      <c r="G367" s="13">
        <v>7.6</v>
      </c>
      <c r="H367" s="310">
        <v>7.6</v>
      </c>
      <c r="I367" s="14">
        <v>5.2</v>
      </c>
      <c r="J367" s="308">
        <v>1.8</v>
      </c>
      <c r="K367" s="13">
        <v>8.0299999999999994</v>
      </c>
      <c r="L367" s="308">
        <v>7.56</v>
      </c>
      <c r="M367" s="14">
        <v>26</v>
      </c>
      <c r="N367" s="310">
        <v>27.1</v>
      </c>
      <c r="O367" s="309"/>
      <c r="P367" s="309"/>
      <c r="Q367" s="743"/>
      <c r="R367" s="677"/>
      <c r="S367" s="744"/>
      <c r="T367" s="676">
        <v>1412</v>
      </c>
      <c r="U367" s="715">
        <v>36</v>
      </c>
      <c r="V367" s="122"/>
      <c r="W367" s="4" t="s">
        <v>215</v>
      </c>
      <c r="X367" s="330" t="s">
        <v>371</v>
      </c>
      <c r="Y367" s="219">
        <v>2.7E-2</v>
      </c>
      <c r="Z367" s="314">
        <v>1.9E-2</v>
      </c>
    </row>
    <row r="368" spans="1:26" x14ac:dyDescent="0.15">
      <c r="A368" s="1163"/>
      <c r="B368" s="539">
        <v>44976</v>
      </c>
      <c r="C368" s="596" t="str">
        <f t="shared" si="41"/>
        <v>(日)</v>
      </c>
      <c r="D368" s="742" t="s">
        <v>317</v>
      </c>
      <c r="E368" s="673" t="s">
        <v>24</v>
      </c>
      <c r="F368" s="674">
        <v>8.3000000000000007</v>
      </c>
      <c r="G368" s="13">
        <v>8.1999999999999993</v>
      </c>
      <c r="H368" s="310">
        <v>8.3000000000000007</v>
      </c>
      <c r="I368" s="14">
        <v>4.2</v>
      </c>
      <c r="J368" s="308">
        <v>1.2</v>
      </c>
      <c r="K368" s="13">
        <v>8</v>
      </c>
      <c r="L368" s="308">
        <v>7.51</v>
      </c>
      <c r="M368" s="14">
        <v>26.5</v>
      </c>
      <c r="N368" s="310">
        <v>26.5</v>
      </c>
      <c r="O368" s="309"/>
      <c r="P368" s="309"/>
      <c r="Q368" s="743"/>
      <c r="R368" s="677"/>
      <c r="S368" s="744"/>
      <c r="T368" s="676">
        <v>1737</v>
      </c>
      <c r="U368" s="715">
        <v>36</v>
      </c>
      <c r="V368" s="122"/>
      <c r="W368" s="4" t="s">
        <v>16</v>
      </c>
      <c r="X368" s="330" t="s">
        <v>371</v>
      </c>
      <c r="Y368" s="219">
        <v>0.02</v>
      </c>
      <c r="Z368" s="314">
        <v>0.01</v>
      </c>
    </row>
    <row r="369" spans="1:26" x14ac:dyDescent="0.15">
      <c r="A369" s="1163"/>
      <c r="B369" s="539">
        <v>44977</v>
      </c>
      <c r="C369" s="596" t="str">
        <f t="shared" si="41"/>
        <v>(月)</v>
      </c>
      <c r="D369" s="785" t="s">
        <v>318</v>
      </c>
      <c r="E369" s="717">
        <v>0</v>
      </c>
      <c r="F369" s="718">
        <v>10.3</v>
      </c>
      <c r="G369" s="418">
        <v>8.1999999999999993</v>
      </c>
      <c r="H369" s="721">
        <v>8.4</v>
      </c>
      <c r="I369" s="720">
        <v>4.2</v>
      </c>
      <c r="J369" s="719">
        <v>1.4</v>
      </c>
      <c r="K369" s="418">
        <v>7.98</v>
      </c>
      <c r="L369" s="719">
        <v>7.57</v>
      </c>
      <c r="M369" s="720">
        <v>27.2</v>
      </c>
      <c r="N369" s="721">
        <v>27.1</v>
      </c>
      <c r="O369" s="722">
        <v>41</v>
      </c>
      <c r="P369" s="722">
        <v>81.2</v>
      </c>
      <c r="Q369" s="723">
        <v>26.7</v>
      </c>
      <c r="R369" s="724">
        <v>178</v>
      </c>
      <c r="S369" s="725">
        <v>0.03</v>
      </c>
      <c r="T369" s="786">
        <v>1566</v>
      </c>
      <c r="U369" s="727">
        <v>37</v>
      </c>
      <c r="V369" s="122"/>
      <c r="W369" s="4" t="s">
        <v>216</v>
      </c>
      <c r="X369" s="330" t="s">
        <v>371</v>
      </c>
      <c r="Y369" s="219">
        <v>2.57</v>
      </c>
      <c r="Z369" s="314">
        <v>2.13</v>
      </c>
    </row>
    <row r="370" spans="1:26" x14ac:dyDescent="0.15">
      <c r="A370" s="1163"/>
      <c r="B370" s="539">
        <v>44978</v>
      </c>
      <c r="C370" s="596" t="str">
        <f t="shared" si="41"/>
        <v>(火)</v>
      </c>
      <c r="D370" s="785" t="s">
        <v>318</v>
      </c>
      <c r="E370" s="717" t="s">
        <v>24</v>
      </c>
      <c r="F370" s="718">
        <v>5.0999999999999996</v>
      </c>
      <c r="G370" s="418">
        <v>7.9</v>
      </c>
      <c r="H370" s="721">
        <v>8.4</v>
      </c>
      <c r="I370" s="720">
        <v>5.6</v>
      </c>
      <c r="J370" s="719">
        <v>1.5</v>
      </c>
      <c r="K370" s="418">
        <v>8.09</v>
      </c>
      <c r="L370" s="719">
        <v>7.58</v>
      </c>
      <c r="M370" s="720">
        <v>29</v>
      </c>
      <c r="N370" s="721">
        <v>28.4</v>
      </c>
      <c r="O370" s="722">
        <v>43.1</v>
      </c>
      <c r="P370" s="722">
        <v>84.2</v>
      </c>
      <c r="Q370" s="723">
        <v>28</v>
      </c>
      <c r="R370" s="724">
        <v>190</v>
      </c>
      <c r="S370" s="725">
        <v>0.04</v>
      </c>
      <c r="T370" s="786">
        <v>1917</v>
      </c>
      <c r="U370" s="727">
        <v>41</v>
      </c>
      <c r="V370" s="136"/>
      <c r="W370" s="4" t="s">
        <v>217</v>
      </c>
      <c r="X370" s="330" t="s">
        <v>371</v>
      </c>
      <c r="Y370" s="219">
        <v>0.11799999999999999</v>
      </c>
      <c r="Z370" s="314">
        <v>4.2000000000000003E-2</v>
      </c>
    </row>
    <row r="371" spans="1:26" ht="13.5" customHeight="1" x14ac:dyDescent="0.15">
      <c r="A371" s="1163"/>
      <c r="B371" s="539">
        <v>44979</v>
      </c>
      <c r="C371" s="596" t="str">
        <f t="shared" si="41"/>
        <v>(水)</v>
      </c>
      <c r="D371" s="742" t="s">
        <v>318</v>
      </c>
      <c r="E371" s="673">
        <v>0</v>
      </c>
      <c r="F371" s="674">
        <v>4.3</v>
      </c>
      <c r="G371" s="13">
        <v>7.4</v>
      </c>
      <c r="H371" s="310">
        <v>7.6</v>
      </c>
      <c r="I371" s="14">
        <v>7</v>
      </c>
      <c r="J371" s="308">
        <v>1.3</v>
      </c>
      <c r="K371" s="13">
        <v>8.6</v>
      </c>
      <c r="L371" s="308">
        <v>7.65</v>
      </c>
      <c r="M371" s="14">
        <v>29.6</v>
      </c>
      <c r="N371" s="310">
        <v>30.3</v>
      </c>
      <c r="O371" s="309">
        <v>43.6</v>
      </c>
      <c r="P371" s="309">
        <v>87.2</v>
      </c>
      <c r="Q371" s="743">
        <v>33</v>
      </c>
      <c r="R371" s="677">
        <v>205</v>
      </c>
      <c r="S371" s="744">
        <v>0</v>
      </c>
      <c r="T371" s="787">
        <v>2601</v>
      </c>
      <c r="U371" s="788">
        <v>38</v>
      </c>
      <c r="V371" s="119"/>
      <c r="W371" s="4" t="s">
        <v>218</v>
      </c>
      <c r="X371" s="330" t="s">
        <v>371</v>
      </c>
      <c r="Y371" s="217">
        <v>39.299999999999997</v>
      </c>
      <c r="Z371" s="313">
        <v>41.5</v>
      </c>
    </row>
    <row r="372" spans="1:26" x14ac:dyDescent="0.15">
      <c r="A372" s="1163"/>
      <c r="B372" s="539">
        <v>44980</v>
      </c>
      <c r="C372" s="596" t="str">
        <f t="shared" si="41"/>
        <v>(木)</v>
      </c>
      <c r="D372" s="742" t="s">
        <v>317</v>
      </c>
      <c r="E372" s="673" t="s">
        <v>24</v>
      </c>
      <c r="F372" s="674">
        <v>5.6</v>
      </c>
      <c r="G372" s="13">
        <v>8.1</v>
      </c>
      <c r="H372" s="310">
        <v>8</v>
      </c>
      <c r="I372" s="14">
        <v>7.5</v>
      </c>
      <c r="J372" s="308">
        <v>1.3</v>
      </c>
      <c r="K372" s="13">
        <v>8.75</v>
      </c>
      <c r="L372" s="308">
        <v>7.61</v>
      </c>
      <c r="M372" s="14">
        <v>30</v>
      </c>
      <c r="N372" s="310">
        <v>30.5</v>
      </c>
      <c r="O372" s="309"/>
      <c r="P372" s="309"/>
      <c r="Q372" s="743"/>
      <c r="R372" s="677"/>
      <c r="S372" s="744"/>
      <c r="T372" s="787">
        <v>2857</v>
      </c>
      <c r="U372" s="788">
        <v>34</v>
      </c>
      <c r="V372" s="119"/>
      <c r="W372" s="4" t="s">
        <v>17</v>
      </c>
      <c r="X372" s="330" t="s">
        <v>371</v>
      </c>
      <c r="Y372" s="217">
        <v>20.5</v>
      </c>
      <c r="Z372" s="313">
        <v>20</v>
      </c>
    </row>
    <row r="373" spans="1:26" x14ac:dyDescent="0.15">
      <c r="A373" s="1163"/>
      <c r="B373" s="539">
        <v>44981</v>
      </c>
      <c r="C373" s="596" t="str">
        <f t="shared" si="41"/>
        <v>(金)</v>
      </c>
      <c r="D373" s="742" t="s">
        <v>317</v>
      </c>
      <c r="E373" s="673">
        <v>0.5</v>
      </c>
      <c r="F373" s="674">
        <v>7.4</v>
      </c>
      <c r="G373" s="13">
        <v>8.1</v>
      </c>
      <c r="H373" s="310">
        <v>8.1999999999999993</v>
      </c>
      <c r="I373" s="14">
        <v>8.3000000000000007</v>
      </c>
      <c r="J373" s="308">
        <v>1.3</v>
      </c>
      <c r="K373" s="13">
        <v>8.7200000000000006</v>
      </c>
      <c r="L373" s="308">
        <v>7.58</v>
      </c>
      <c r="M373" s="14">
        <v>30.6</v>
      </c>
      <c r="N373" s="310">
        <v>31</v>
      </c>
      <c r="O373" s="309">
        <v>43</v>
      </c>
      <c r="P373" s="309">
        <v>87.8</v>
      </c>
      <c r="Q373" s="743">
        <v>33.9</v>
      </c>
      <c r="R373" s="677">
        <v>208</v>
      </c>
      <c r="S373" s="744">
        <v>0</v>
      </c>
      <c r="T373" s="787">
        <v>3071</v>
      </c>
      <c r="U373" s="788">
        <v>35</v>
      </c>
      <c r="V373" s="119"/>
      <c r="W373" s="4" t="s">
        <v>219</v>
      </c>
      <c r="X373" s="330" t="s">
        <v>205</v>
      </c>
      <c r="Y373" s="383">
        <v>6.7</v>
      </c>
      <c r="Z373" s="396">
        <v>3.2</v>
      </c>
    </row>
    <row r="374" spans="1:26" x14ac:dyDescent="0.15">
      <c r="A374" s="1163"/>
      <c r="B374" s="539">
        <v>44982</v>
      </c>
      <c r="C374" s="596" t="str">
        <f t="shared" si="41"/>
        <v>(土)</v>
      </c>
      <c r="D374" s="742" t="s">
        <v>318</v>
      </c>
      <c r="E374" s="673">
        <v>0</v>
      </c>
      <c r="F374" s="674">
        <v>9.1999999999999993</v>
      </c>
      <c r="G374" s="13">
        <v>8.9</v>
      </c>
      <c r="H374" s="310">
        <v>8.9</v>
      </c>
      <c r="I374" s="14">
        <v>9.1</v>
      </c>
      <c r="J374" s="308">
        <v>1.6</v>
      </c>
      <c r="K374" s="13">
        <v>8.98</v>
      </c>
      <c r="L374" s="308">
        <v>7.65</v>
      </c>
      <c r="M374" s="14">
        <v>30.2</v>
      </c>
      <c r="N374" s="310">
        <v>31.1</v>
      </c>
      <c r="O374" s="309"/>
      <c r="P374" s="309"/>
      <c r="Q374" s="743"/>
      <c r="R374" s="677"/>
      <c r="S374" s="744"/>
      <c r="T374" s="787">
        <v>3089</v>
      </c>
      <c r="U374" s="788">
        <v>34</v>
      </c>
      <c r="V374" s="119"/>
      <c r="W374" s="4" t="s">
        <v>220</v>
      </c>
      <c r="X374" s="330" t="s">
        <v>371</v>
      </c>
      <c r="Y374" s="383">
        <v>9</v>
      </c>
      <c r="Z374" s="396">
        <v>4.7</v>
      </c>
    </row>
    <row r="375" spans="1:26" x14ac:dyDescent="0.15">
      <c r="A375" s="1163"/>
      <c r="B375" s="539">
        <v>44983</v>
      </c>
      <c r="C375" s="596" t="str">
        <f t="shared" si="41"/>
        <v>(日)</v>
      </c>
      <c r="D375" s="742" t="s">
        <v>318</v>
      </c>
      <c r="E375" s="673" t="s">
        <v>24</v>
      </c>
      <c r="F375" s="674">
        <v>6.2</v>
      </c>
      <c r="G375" s="13">
        <v>8</v>
      </c>
      <c r="H375" s="310">
        <v>8.6</v>
      </c>
      <c r="I375" s="14">
        <v>7.9</v>
      </c>
      <c r="J375" s="308">
        <v>1.1000000000000001</v>
      </c>
      <c r="K375" s="13">
        <v>8.7899999999999991</v>
      </c>
      <c r="L375" s="308">
        <v>7.55</v>
      </c>
      <c r="M375" s="14">
        <v>29.6</v>
      </c>
      <c r="N375" s="310">
        <v>30.7</v>
      </c>
      <c r="O375" s="309"/>
      <c r="P375" s="309"/>
      <c r="Q375" s="743"/>
      <c r="R375" s="677"/>
      <c r="S375" s="744"/>
      <c r="T375" s="787">
        <v>2726</v>
      </c>
      <c r="U375" s="788">
        <v>35</v>
      </c>
      <c r="V375" s="119"/>
      <c r="W375" s="397"/>
      <c r="X375" s="398"/>
      <c r="Y375" s="420"/>
      <c r="Z375" s="421"/>
    </row>
    <row r="376" spans="1:26" x14ac:dyDescent="0.15">
      <c r="A376" s="1163"/>
      <c r="B376" s="539">
        <v>44984</v>
      </c>
      <c r="C376" s="596" t="str">
        <f t="shared" si="41"/>
        <v>(月)</v>
      </c>
      <c r="D376" s="742" t="s">
        <v>318</v>
      </c>
      <c r="E376" s="673" t="s">
        <v>24</v>
      </c>
      <c r="F376" s="674">
        <v>8.1999999999999993</v>
      </c>
      <c r="G376" s="13">
        <v>7.7</v>
      </c>
      <c r="H376" s="310">
        <v>8.1999999999999993</v>
      </c>
      <c r="I376" s="14">
        <v>8.1</v>
      </c>
      <c r="J376" s="308">
        <v>1.1000000000000001</v>
      </c>
      <c r="K376" s="13">
        <v>8.67</v>
      </c>
      <c r="L376" s="308">
        <v>7.53</v>
      </c>
      <c r="M376" s="14">
        <v>31.8</v>
      </c>
      <c r="N376" s="310">
        <v>29.8</v>
      </c>
      <c r="O376" s="309">
        <v>39</v>
      </c>
      <c r="P376" s="309">
        <v>83.6</v>
      </c>
      <c r="Q376" s="743">
        <v>33.1</v>
      </c>
      <c r="R376" s="677">
        <v>196</v>
      </c>
      <c r="S376" s="744">
        <v>0</v>
      </c>
      <c r="T376" s="787">
        <v>3097</v>
      </c>
      <c r="U376" s="788">
        <v>34</v>
      </c>
      <c r="V376" s="119"/>
      <c r="W376" s="397"/>
      <c r="X376" s="398"/>
      <c r="Y376" s="399"/>
      <c r="Z376" s="398"/>
    </row>
    <row r="377" spans="1:26" x14ac:dyDescent="0.15">
      <c r="A377" s="1163"/>
      <c r="B377" s="542">
        <v>44985</v>
      </c>
      <c r="C377" s="596" t="str">
        <f t="shared" si="41"/>
        <v>(火)</v>
      </c>
      <c r="D377" s="785" t="s">
        <v>318</v>
      </c>
      <c r="E377" s="717" t="s">
        <v>24</v>
      </c>
      <c r="F377" s="718">
        <v>8.8000000000000007</v>
      </c>
      <c r="G377" s="418">
        <v>8.3000000000000007</v>
      </c>
      <c r="H377" s="721">
        <v>8.5</v>
      </c>
      <c r="I377" s="720">
        <v>8.4</v>
      </c>
      <c r="J377" s="719">
        <v>1.6</v>
      </c>
      <c r="K377" s="418">
        <v>9.11</v>
      </c>
      <c r="L377" s="719">
        <v>7.7</v>
      </c>
      <c r="M377" s="720">
        <v>29.7</v>
      </c>
      <c r="N377" s="721">
        <v>30.9</v>
      </c>
      <c r="O377" s="722">
        <v>40.700000000000003</v>
      </c>
      <c r="P377" s="722">
        <v>86</v>
      </c>
      <c r="Q377" s="723">
        <v>36.700000000000003</v>
      </c>
      <c r="R377" s="724">
        <v>208</v>
      </c>
      <c r="S377" s="725">
        <v>0</v>
      </c>
      <c r="T377" s="789">
        <v>3796</v>
      </c>
      <c r="U377" s="727">
        <v>33</v>
      </c>
      <c r="V377" s="119"/>
      <c r="W377" s="400"/>
      <c r="X377" s="401"/>
      <c r="Y377" s="402"/>
      <c r="Z377" s="401"/>
    </row>
    <row r="378" spans="1:26" x14ac:dyDescent="0.15">
      <c r="A378" s="1163"/>
      <c r="B378" s="1155" t="s">
        <v>274</v>
      </c>
      <c r="C378" s="1155"/>
      <c r="D378" s="679"/>
      <c r="E378" s="663">
        <f>MAX(E350:E377)</f>
        <v>21</v>
      </c>
      <c r="F378" s="680">
        <f t="shared" ref="F378:U378" si="42">IF(COUNT(F350:F377)=0,"",MAX(F350:F377))</f>
        <v>10.3</v>
      </c>
      <c r="G378" s="12">
        <f t="shared" si="42"/>
        <v>9</v>
      </c>
      <c r="H378" s="307">
        <f t="shared" si="42"/>
        <v>9.1</v>
      </c>
      <c r="I378" s="665">
        <f t="shared" si="42"/>
        <v>9.1</v>
      </c>
      <c r="J378" s="666">
        <f t="shared" si="42"/>
        <v>3.3</v>
      </c>
      <c r="K378" s="12">
        <f t="shared" si="42"/>
        <v>9.11</v>
      </c>
      <c r="L378" s="307">
        <f t="shared" si="42"/>
        <v>7.7</v>
      </c>
      <c r="M378" s="665">
        <f t="shared" si="42"/>
        <v>31.8</v>
      </c>
      <c r="N378" s="666">
        <f t="shared" si="42"/>
        <v>31.1</v>
      </c>
      <c r="O378" s="667">
        <f t="shared" si="42"/>
        <v>46.6</v>
      </c>
      <c r="P378" s="667">
        <f t="shared" si="42"/>
        <v>87.8</v>
      </c>
      <c r="Q378" s="728">
        <f t="shared" si="42"/>
        <v>36.700000000000003</v>
      </c>
      <c r="R378" s="684">
        <f t="shared" si="42"/>
        <v>208</v>
      </c>
      <c r="S378" s="685">
        <f t="shared" si="42"/>
        <v>0.15</v>
      </c>
      <c r="T378" s="790">
        <f t="shared" si="42"/>
        <v>3796</v>
      </c>
      <c r="U378" s="671">
        <f t="shared" si="42"/>
        <v>43</v>
      </c>
      <c r="V378" s="499"/>
      <c r="W378" s="11" t="s">
        <v>23</v>
      </c>
      <c r="X378" s="117" t="s">
        <v>24</v>
      </c>
      <c r="Y378" s="117" t="s">
        <v>24</v>
      </c>
      <c r="Z378" s="812" t="s">
        <v>24</v>
      </c>
    </row>
    <row r="379" spans="1:26" ht="13.5" customHeight="1" x14ac:dyDescent="0.15">
      <c r="A379" s="1163"/>
      <c r="B379" s="1156" t="s">
        <v>275</v>
      </c>
      <c r="C379" s="1156"/>
      <c r="D379" s="687"/>
      <c r="E379" s="688">
        <f>MIN(E350:E377)</f>
        <v>0</v>
      </c>
      <c r="F379" s="689">
        <f t="shared" ref="F379:U379" si="43">IF(COUNT(F350:F377)=0,"",MIN(F350:F377))</f>
        <v>1.5</v>
      </c>
      <c r="G379" s="13">
        <f t="shared" si="43"/>
        <v>4.5</v>
      </c>
      <c r="H379" s="308">
        <f t="shared" si="43"/>
        <v>4.7</v>
      </c>
      <c r="I379" s="14">
        <f t="shared" si="43"/>
        <v>2.5</v>
      </c>
      <c r="J379" s="310">
        <f t="shared" si="43"/>
        <v>1.1000000000000001</v>
      </c>
      <c r="K379" s="13">
        <f t="shared" si="43"/>
        <v>7.62</v>
      </c>
      <c r="L379" s="308">
        <f t="shared" si="43"/>
        <v>7.44</v>
      </c>
      <c r="M379" s="14">
        <f t="shared" si="43"/>
        <v>26</v>
      </c>
      <c r="N379" s="310">
        <f t="shared" si="43"/>
        <v>26.5</v>
      </c>
      <c r="O379" s="309">
        <f t="shared" si="43"/>
        <v>39</v>
      </c>
      <c r="P379" s="309">
        <f t="shared" si="43"/>
        <v>79</v>
      </c>
      <c r="Q379" s="692">
        <f t="shared" si="43"/>
        <v>24.4</v>
      </c>
      <c r="R379" s="693">
        <f t="shared" si="43"/>
        <v>178</v>
      </c>
      <c r="S379" s="694">
        <f t="shared" si="43"/>
        <v>0</v>
      </c>
      <c r="T379" s="791"/>
      <c r="U379" s="677">
        <f t="shared" si="43"/>
        <v>33</v>
      </c>
      <c r="V379" s="119"/>
      <c r="W379" s="813" t="s">
        <v>359</v>
      </c>
      <c r="X379" s="822"/>
      <c r="Y379" s="822"/>
      <c r="Z379" s="823"/>
    </row>
    <row r="380" spans="1:26" x14ac:dyDescent="0.15">
      <c r="A380" s="1163"/>
      <c r="B380" s="1156" t="s">
        <v>276</v>
      </c>
      <c r="C380" s="1156"/>
      <c r="D380" s="781"/>
      <c r="E380" s="696"/>
      <c r="F380" s="697">
        <f t="shared" ref="F380:U380" si="44">IF(COUNT(F350:F377)=0,"",AVERAGE(F350:F377))</f>
        <v>6.3071428571428561</v>
      </c>
      <c r="G380" s="418">
        <f t="shared" si="44"/>
        <v>7.3392857142857144</v>
      </c>
      <c r="H380" s="719">
        <f t="shared" si="44"/>
        <v>7.4607142857142845</v>
      </c>
      <c r="I380" s="720">
        <f t="shared" si="44"/>
        <v>5.4857142857142858</v>
      </c>
      <c r="J380" s="721">
        <f t="shared" si="44"/>
        <v>1.6928571428571426</v>
      </c>
      <c r="K380" s="418">
        <f t="shared" si="44"/>
        <v>8.1696428571428559</v>
      </c>
      <c r="L380" s="719">
        <f t="shared" si="44"/>
        <v>7.5785714285714301</v>
      </c>
      <c r="M380" s="720">
        <f t="shared" si="44"/>
        <v>28.557142857142868</v>
      </c>
      <c r="N380" s="721">
        <f t="shared" si="44"/>
        <v>28.900000000000002</v>
      </c>
      <c r="O380" s="722">
        <f t="shared" si="44"/>
        <v>42.873684210526314</v>
      </c>
      <c r="P380" s="722">
        <f t="shared" si="44"/>
        <v>84.252631578947373</v>
      </c>
      <c r="Q380" s="692">
        <f t="shared" si="44"/>
        <v>29.621052631578944</v>
      </c>
      <c r="R380" s="698">
        <f t="shared" si="44"/>
        <v>192.73684210526315</v>
      </c>
      <c r="S380" s="694">
        <f t="shared" si="44"/>
        <v>5.0526315789473697E-2</v>
      </c>
      <c r="T380" s="792"/>
      <c r="U380" s="724">
        <f t="shared" si="44"/>
        <v>37.392857142857146</v>
      </c>
      <c r="V380" s="119"/>
      <c r="W380" s="824"/>
      <c r="X380" s="825"/>
      <c r="Y380" s="825"/>
      <c r="Z380" s="826"/>
    </row>
    <row r="381" spans="1:26" x14ac:dyDescent="0.15">
      <c r="A381" s="1170"/>
      <c r="B381" s="1157" t="s">
        <v>277</v>
      </c>
      <c r="C381" s="1157"/>
      <c r="D381" s="782"/>
      <c r="E381" s="700">
        <f>SUM(E350:E377)</f>
        <v>33</v>
      </c>
      <c r="F381" s="701"/>
      <c r="G381" s="701"/>
      <c r="H381" s="734"/>
      <c r="I381" s="701"/>
      <c r="J381" s="734"/>
      <c r="K381" s="705"/>
      <c r="L381" s="793"/>
      <c r="M381" s="735"/>
      <c r="N381" s="736"/>
      <c r="O381" s="708"/>
      <c r="P381" s="737"/>
      <c r="Q381" s="794"/>
      <c r="R381" s="711"/>
      <c r="S381" s="712"/>
      <c r="T381" s="713">
        <f>SUM(T350:T377)</f>
        <v>49649</v>
      </c>
      <c r="U381" s="182"/>
      <c r="V381" s="119"/>
      <c r="W381" s="835"/>
      <c r="X381" s="836"/>
      <c r="Y381" s="836"/>
      <c r="Z381" s="837"/>
    </row>
    <row r="382" spans="1:26" ht="13.5" customHeight="1" x14ac:dyDescent="0.15">
      <c r="A382" s="1162" t="s">
        <v>301</v>
      </c>
      <c r="B382" s="539">
        <v>44986</v>
      </c>
      <c r="C382" s="596" t="str">
        <f>IF(B382="","",IF(WEEKDAY(B382)=1,"(日)",IF(WEEKDAY(B382)=2,"(月)",IF(WEEKDAY(B382)=3,"(火)",IF(WEEKDAY(B382)=4,"(水)",IF(WEEKDAY(B382)=5,"(木)",IF(WEEKDAY(B382)=6,"(金)","(土)")))))))</f>
        <v>(水)</v>
      </c>
      <c r="D382" s="672"/>
      <c r="E382" s="673"/>
      <c r="F382" s="674"/>
      <c r="G382" s="13"/>
      <c r="H382" s="308"/>
      <c r="I382" s="14"/>
      <c r="J382" s="310"/>
      <c r="K382" s="13"/>
      <c r="L382" s="308"/>
      <c r="M382" s="14"/>
      <c r="N382" s="310"/>
      <c r="O382" s="309"/>
      <c r="P382" s="309"/>
      <c r="Q382" s="743"/>
      <c r="R382" s="677"/>
      <c r="S382" s="744"/>
      <c r="T382" s="795"/>
      <c r="U382" s="671"/>
      <c r="V382" s="119"/>
      <c r="W382" s="463" t="s">
        <v>344</v>
      </c>
      <c r="X382" s="467"/>
      <c r="Y382" s="466"/>
      <c r="Z382" s="464"/>
    </row>
    <row r="383" spans="1:26" x14ac:dyDescent="0.15">
      <c r="A383" s="1163"/>
      <c r="B383" s="539">
        <v>44987</v>
      </c>
      <c r="C383" s="596" t="str">
        <f t="shared" ref="C383:C412" si="45">IF(B383="","",IF(WEEKDAY(B383)=1,"(日)",IF(WEEKDAY(B383)=2,"(月)",IF(WEEKDAY(B383)=3,"(火)",IF(WEEKDAY(B383)=4,"(水)",IF(WEEKDAY(B383)=5,"(木)",IF(WEEKDAY(B383)=6,"(金)","(土)")))))))</f>
        <v>(木)</v>
      </c>
      <c r="D383" s="672"/>
      <c r="E383" s="673"/>
      <c r="F383" s="674"/>
      <c r="G383" s="13"/>
      <c r="H383" s="308"/>
      <c r="I383" s="14"/>
      <c r="J383" s="310"/>
      <c r="K383" s="13"/>
      <c r="L383" s="308"/>
      <c r="M383" s="14"/>
      <c r="N383" s="310"/>
      <c r="O383" s="309"/>
      <c r="P383" s="309"/>
      <c r="Q383" s="743"/>
      <c r="R383" s="677"/>
      <c r="S383" s="744"/>
      <c r="T383" s="795"/>
      <c r="U383" s="677"/>
      <c r="V383" s="119"/>
      <c r="W383" s="468" t="s">
        <v>2</v>
      </c>
      <c r="X383" s="469" t="s">
        <v>363</v>
      </c>
      <c r="Y383" s="472"/>
      <c r="Z383" s="473"/>
    </row>
    <row r="384" spans="1:26" x14ac:dyDescent="0.15">
      <c r="A384" s="1163"/>
      <c r="B384" s="539">
        <v>44988</v>
      </c>
      <c r="C384" s="596" t="str">
        <f t="shared" si="45"/>
        <v>(金)</v>
      </c>
      <c r="D384" s="672"/>
      <c r="E384" s="673"/>
      <c r="F384" s="674"/>
      <c r="G384" s="13"/>
      <c r="H384" s="308"/>
      <c r="I384" s="14"/>
      <c r="J384" s="310"/>
      <c r="K384" s="13"/>
      <c r="L384" s="308"/>
      <c r="M384" s="14"/>
      <c r="N384" s="310"/>
      <c r="O384" s="309"/>
      <c r="P384" s="309"/>
      <c r="Q384" s="743"/>
      <c r="R384" s="677"/>
      <c r="S384" s="744"/>
      <c r="T384" s="795"/>
      <c r="U384" s="677"/>
      <c r="V384" s="119"/>
      <c r="W384" s="6" t="s">
        <v>19</v>
      </c>
      <c r="X384" s="7" t="s">
        <v>20</v>
      </c>
      <c r="Y384" s="8" t="s">
        <v>21</v>
      </c>
      <c r="Z384" s="7" t="s">
        <v>22</v>
      </c>
    </row>
    <row r="385" spans="1:26" x14ac:dyDescent="0.15">
      <c r="A385" s="1163"/>
      <c r="B385" s="539">
        <v>44989</v>
      </c>
      <c r="C385" s="596" t="str">
        <f t="shared" si="45"/>
        <v>(土)</v>
      </c>
      <c r="D385" s="672"/>
      <c r="E385" s="673"/>
      <c r="F385" s="674"/>
      <c r="G385" s="13"/>
      <c r="H385" s="308"/>
      <c r="I385" s="14"/>
      <c r="J385" s="310"/>
      <c r="K385" s="13"/>
      <c r="L385" s="308"/>
      <c r="M385" s="14"/>
      <c r="N385" s="310"/>
      <c r="O385" s="309"/>
      <c r="P385" s="309"/>
      <c r="Q385" s="743"/>
      <c r="R385" s="677"/>
      <c r="S385" s="744"/>
      <c r="T385" s="795"/>
      <c r="U385" s="677"/>
      <c r="V385" s="119"/>
      <c r="W385" s="3" t="s">
        <v>203</v>
      </c>
      <c r="X385" s="9" t="s">
        <v>11</v>
      </c>
      <c r="Y385" s="12"/>
      <c r="Z385" s="307"/>
    </row>
    <row r="386" spans="1:26" x14ac:dyDescent="0.15">
      <c r="A386" s="1163"/>
      <c r="B386" s="539">
        <v>44990</v>
      </c>
      <c r="C386" s="596" t="str">
        <f t="shared" si="45"/>
        <v>(日)</v>
      </c>
      <c r="D386" s="672"/>
      <c r="E386" s="673"/>
      <c r="F386" s="674"/>
      <c r="G386" s="13"/>
      <c r="H386" s="308"/>
      <c r="I386" s="14"/>
      <c r="J386" s="310"/>
      <c r="K386" s="13"/>
      <c r="L386" s="308"/>
      <c r="M386" s="14"/>
      <c r="N386" s="310"/>
      <c r="O386" s="309"/>
      <c r="P386" s="309"/>
      <c r="Q386" s="743"/>
      <c r="R386" s="677"/>
      <c r="S386" s="744"/>
      <c r="T386" s="795"/>
      <c r="U386" s="677"/>
      <c r="V386" s="119"/>
      <c r="W386" s="4" t="s">
        <v>204</v>
      </c>
      <c r="X386" s="10" t="s">
        <v>205</v>
      </c>
      <c r="Y386" s="13"/>
      <c r="Z386" s="308"/>
    </row>
    <row r="387" spans="1:26" x14ac:dyDescent="0.15">
      <c r="A387" s="1163"/>
      <c r="B387" s="539">
        <v>44991</v>
      </c>
      <c r="C387" s="596" t="str">
        <f t="shared" si="45"/>
        <v>(月)</v>
      </c>
      <c r="D387" s="672"/>
      <c r="E387" s="673"/>
      <c r="F387" s="674"/>
      <c r="G387" s="13"/>
      <c r="H387" s="308"/>
      <c r="I387" s="14"/>
      <c r="J387" s="310"/>
      <c r="K387" s="13"/>
      <c r="L387" s="308"/>
      <c r="M387" s="14"/>
      <c r="N387" s="310"/>
      <c r="O387" s="309"/>
      <c r="P387" s="309"/>
      <c r="Q387" s="743"/>
      <c r="R387" s="677"/>
      <c r="S387" s="744"/>
      <c r="T387" s="795"/>
      <c r="U387" s="677"/>
      <c r="V387" s="119"/>
      <c r="W387" s="4" t="s">
        <v>12</v>
      </c>
      <c r="X387" s="10"/>
      <c r="Y387" s="13"/>
      <c r="Z387" s="308"/>
    </row>
    <row r="388" spans="1:26" x14ac:dyDescent="0.15">
      <c r="A388" s="1163"/>
      <c r="B388" s="539">
        <v>44992</v>
      </c>
      <c r="C388" s="596" t="str">
        <f t="shared" si="45"/>
        <v>(火)</v>
      </c>
      <c r="D388" s="672"/>
      <c r="E388" s="673"/>
      <c r="F388" s="674"/>
      <c r="G388" s="13"/>
      <c r="H388" s="308"/>
      <c r="I388" s="14"/>
      <c r="J388" s="310"/>
      <c r="K388" s="13"/>
      <c r="L388" s="308"/>
      <c r="M388" s="14"/>
      <c r="N388" s="310"/>
      <c r="O388" s="309"/>
      <c r="P388" s="309"/>
      <c r="Q388" s="743"/>
      <c r="R388" s="677"/>
      <c r="S388" s="744"/>
      <c r="T388" s="795"/>
      <c r="U388" s="677"/>
      <c r="V388" s="119"/>
      <c r="W388" s="4" t="s">
        <v>206</v>
      </c>
      <c r="X388" s="10" t="s">
        <v>13</v>
      </c>
      <c r="Y388" s="418"/>
      <c r="Z388" s="308"/>
    </row>
    <row r="389" spans="1:26" x14ac:dyDescent="0.15">
      <c r="A389" s="1163"/>
      <c r="B389" s="539">
        <v>44993</v>
      </c>
      <c r="C389" s="596" t="str">
        <f t="shared" si="45"/>
        <v>(水)</v>
      </c>
      <c r="D389" s="672"/>
      <c r="E389" s="673"/>
      <c r="F389" s="674"/>
      <c r="G389" s="13"/>
      <c r="H389" s="308"/>
      <c r="I389" s="14"/>
      <c r="J389" s="310"/>
      <c r="K389" s="13"/>
      <c r="L389" s="308"/>
      <c r="M389" s="14"/>
      <c r="N389" s="310"/>
      <c r="O389" s="309"/>
      <c r="P389" s="309"/>
      <c r="Q389" s="743"/>
      <c r="R389" s="677"/>
      <c r="S389" s="744"/>
      <c r="T389" s="795"/>
      <c r="U389" s="677"/>
      <c r="V389" s="119"/>
      <c r="W389" s="4" t="s">
        <v>207</v>
      </c>
      <c r="X389" s="330" t="s">
        <v>371</v>
      </c>
      <c r="Y389" s="383"/>
      <c r="Z389" s="333"/>
    </row>
    <row r="390" spans="1:26" x14ac:dyDescent="0.15">
      <c r="A390" s="1163"/>
      <c r="B390" s="539">
        <v>44994</v>
      </c>
      <c r="C390" s="596" t="str">
        <f t="shared" si="45"/>
        <v>(木)</v>
      </c>
      <c r="D390" s="672"/>
      <c r="E390" s="673"/>
      <c r="F390" s="674"/>
      <c r="G390" s="13"/>
      <c r="H390" s="308"/>
      <c r="I390" s="14"/>
      <c r="J390" s="310"/>
      <c r="K390" s="13"/>
      <c r="L390" s="308"/>
      <c r="M390" s="14"/>
      <c r="N390" s="310"/>
      <c r="O390" s="309"/>
      <c r="P390" s="309"/>
      <c r="Q390" s="743"/>
      <c r="R390" s="677"/>
      <c r="S390" s="744"/>
      <c r="T390" s="795"/>
      <c r="U390" s="677"/>
      <c r="V390" s="119"/>
      <c r="W390" s="4" t="s">
        <v>208</v>
      </c>
      <c r="X390" s="330" t="s">
        <v>371</v>
      </c>
      <c r="Y390" s="383"/>
      <c r="Z390" s="333"/>
    </row>
    <row r="391" spans="1:26" x14ac:dyDescent="0.15">
      <c r="A391" s="1163"/>
      <c r="B391" s="539">
        <v>44995</v>
      </c>
      <c r="C391" s="596" t="str">
        <f t="shared" si="45"/>
        <v>(金)</v>
      </c>
      <c r="D391" s="672"/>
      <c r="E391" s="673"/>
      <c r="F391" s="674"/>
      <c r="G391" s="13"/>
      <c r="H391" s="308"/>
      <c r="I391" s="14"/>
      <c r="J391" s="310"/>
      <c r="K391" s="13"/>
      <c r="L391" s="308"/>
      <c r="M391" s="14"/>
      <c r="N391" s="310"/>
      <c r="O391" s="309"/>
      <c r="P391" s="309"/>
      <c r="Q391" s="743"/>
      <c r="R391" s="677"/>
      <c r="S391" s="744"/>
      <c r="T391" s="795"/>
      <c r="U391" s="677"/>
      <c r="V391" s="119"/>
      <c r="W391" s="4" t="s">
        <v>209</v>
      </c>
      <c r="X391" s="330" t="s">
        <v>371</v>
      </c>
      <c r="Y391" s="383"/>
      <c r="Z391" s="333"/>
    </row>
    <row r="392" spans="1:26" x14ac:dyDescent="0.15">
      <c r="A392" s="1163"/>
      <c r="B392" s="539">
        <v>44996</v>
      </c>
      <c r="C392" s="596" t="str">
        <f t="shared" si="45"/>
        <v>(土)</v>
      </c>
      <c r="D392" s="672"/>
      <c r="E392" s="673"/>
      <c r="F392" s="674"/>
      <c r="G392" s="13"/>
      <c r="H392" s="308"/>
      <c r="I392" s="14"/>
      <c r="J392" s="310"/>
      <c r="K392" s="13"/>
      <c r="L392" s="308"/>
      <c r="M392" s="14"/>
      <c r="N392" s="310"/>
      <c r="O392" s="309"/>
      <c r="P392" s="309"/>
      <c r="Q392" s="743"/>
      <c r="R392" s="677"/>
      <c r="S392" s="744"/>
      <c r="T392" s="795"/>
      <c r="U392" s="677"/>
      <c r="V392" s="119"/>
      <c r="W392" s="4" t="s">
        <v>210</v>
      </c>
      <c r="X392" s="330" t="s">
        <v>371</v>
      </c>
      <c r="Y392" s="383"/>
      <c r="Z392" s="333"/>
    </row>
    <row r="393" spans="1:26" x14ac:dyDescent="0.15">
      <c r="A393" s="1163"/>
      <c r="B393" s="539">
        <v>44997</v>
      </c>
      <c r="C393" s="596" t="str">
        <f t="shared" si="45"/>
        <v>(日)</v>
      </c>
      <c r="D393" s="672"/>
      <c r="E393" s="673"/>
      <c r="F393" s="674"/>
      <c r="G393" s="13"/>
      <c r="H393" s="308"/>
      <c r="I393" s="14"/>
      <c r="J393" s="310"/>
      <c r="K393" s="13"/>
      <c r="L393" s="308"/>
      <c r="M393" s="14"/>
      <c r="N393" s="310"/>
      <c r="O393" s="309"/>
      <c r="P393" s="309"/>
      <c r="Q393" s="743"/>
      <c r="R393" s="677"/>
      <c r="S393" s="744"/>
      <c r="T393" s="795"/>
      <c r="U393" s="677"/>
      <c r="V393" s="119"/>
      <c r="W393" s="4" t="s">
        <v>211</v>
      </c>
      <c r="X393" s="330" t="s">
        <v>371</v>
      </c>
      <c r="Y393" s="218"/>
      <c r="Z393" s="334"/>
    </row>
    <row r="394" spans="1:26" x14ac:dyDescent="0.15">
      <c r="A394" s="1163"/>
      <c r="B394" s="539">
        <v>44998</v>
      </c>
      <c r="C394" s="596" t="str">
        <f t="shared" si="45"/>
        <v>(月)</v>
      </c>
      <c r="D394" s="672"/>
      <c r="E394" s="673"/>
      <c r="F394" s="674"/>
      <c r="G394" s="13"/>
      <c r="H394" s="308"/>
      <c r="I394" s="14"/>
      <c r="J394" s="310"/>
      <c r="K394" s="13"/>
      <c r="L394" s="308"/>
      <c r="M394" s="14"/>
      <c r="N394" s="310"/>
      <c r="O394" s="309"/>
      <c r="P394" s="309"/>
      <c r="Q394" s="743"/>
      <c r="R394" s="677"/>
      <c r="S394" s="744"/>
      <c r="T394" s="795"/>
      <c r="U394" s="677"/>
      <c r="V394" s="119"/>
      <c r="W394" s="4" t="s">
        <v>212</v>
      </c>
      <c r="X394" s="330" t="s">
        <v>371</v>
      </c>
      <c r="Y394" s="220"/>
      <c r="Z394" s="419"/>
    </row>
    <row r="395" spans="1:26" x14ac:dyDescent="0.15">
      <c r="A395" s="1163"/>
      <c r="B395" s="539">
        <v>44999</v>
      </c>
      <c r="C395" s="596" t="str">
        <f t="shared" si="45"/>
        <v>(火)</v>
      </c>
      <c r="D395" s="672"/>
      <c r="E395" s="673"/>
      <c r="F395" s="674"/>
      <c r="G395" s="13"/>
      <c r="H395" s="308"/>
      <c r="I395" s="14"/>
      <c r="J395" s="310"/>
      <c r="K395" s="13"/>
      <c r="L395" s="308"/>
      <c r="M395" s="14"/>
      <c r="N395" s="310"/>
      <c r="O395" s="309"/>
      <c r="P395" s="309"/>
      <c r="Q395" s="743"/>
      <c r="R395" s="677"/>
      <c r="S395" s="744"/>
      <c r="T395" s="795"/>
      <c r="U395" s="677"/>
      <c r="V395" s="119"/>
      <c r="W395" s="4" t="s">
        <v>213</v>
      </c>
      <c r="X395" s="330" t="s">
        <v>371</v>
      </c>
      <c r="Y395" s="219"/>
      <c r="Z395" s="314"/>
    </row>
    <row r="396" spans="1:26" x14ac:dyDescent="0.15">
      <c r="A396" s="1163"/>
      <c r="B396" s="539">
        <v>45000</v>
      </c>
      <c r="C396" s="596" t="str">
        <f t="shared" si="45"/>
        <v>(水)</v>
      </c>
      <c r="D396" s="672"/>
      <c r="E396" s="673"/>
      <c r="F396" s="674"/>
      <c r="G396" s="13"/>
      <c r="H396" s="308"/>
      <c r="I396" s="14"/>
      <c r="J396" s="310"/>
      <c r="K396" s="13"/>
      <c r="L396" s="308"/>
      <c r="M396" s="14"/>
      <c r="N396" s="310"/>
      <c r="O396" s="309"/>
      <c r="P396" s="309"/>
      <c r="Q396" s="743"/>
      <c r="R396" s="677"/>
      <c r="S396" s="744"/>
      <c r="T396" s="795"/>
      <c r="U396" s="677"/>
      <c r="V396" s="119"/>
      <c r="W396" s="4" t="s">
        <v>14</v>
      </c>
      <c r="X396" s="330" t="s">
        <v>371</v>
      </c>
      <c r="Y396" s="217"/>
      <c r="Z396" s="313"/>
    </row>
    <row r="397" spans="1:26" x14ac:dyDescent="0.15">
      <c r="A397" s="1163"/>
      <c r="B397" s="539">
        <v>45001</v>
      </c>
      <c r="C397" s="596" t="str">
        <f t="shared" si="45"/>
        <v>(木)</v>
      </c>
      <c r="D397" s="672"/>
      <c r="E397" s="673"/>
      <c r="F397" s="674"/>
      <c r="G397" s="13"/>
      <c r="H397" s="308"/>
      <c r="I397" s="14"/>
      <c r="J397" s="310"/>
      <c r="K397" s="13"/>
      <c r="L397" s="308"/>
      <c r="M397" s="14"/>
      <c r="N397" s="310"/>
      <c r="O397" s="309"/>
      <c r="P397" s="309"/>
      <c r="Q397" s="743"/>
      <c r="R397" s="677"/>
      <c r="S397" s="744"/>
      <c r="T397" s="795"/>
      <c r="U397" s="677"/>
      <c r="V397" s="119"/>
      <c r="W397" s="4" t="s">
        <v>15</v>
      </c>
      <c r="X397" s="330" t="s">
        <v>371</v>
      </c>
      <c r="Y397" s="217"/>
      <c r="Z397" s="313"/>
    </row>
    <row r="398" spans="1:26" x14ac:dyDescent="0.15">
      <c r="A398" s="1163"/>
      <c r="B398" s="539">
        <v>45002</v>
      </c>
      <c r="C398" s="596" t="str">
        <f t="shared" si="45"/>
        <v>(金)</v>
      </c>
      <c r="D398" s="672"/>
      <c r="E398" s="673"/>
      <c r="F398" s="674"/>
      <c r="G398" s="13"/>
      <c r="H398" s="308"/>
      <c r="I398" s="14"/>
      <c r="J398" s="310"/>
      <c r="K398" s="13"/>
      <c r="L398" s="308"/>
      <c r="M398" s="14"/>
      <c r="N398" s="310"/>
      <c r="O398" s="309"/>
      <c r="P398" s="309"/>
      <c r="Q398" s="743"/>
      <c r="R398" s="677"/>
      <c r="S398" s="744"/>
      <c r="T398" s="795"/>
      <c r="U398" s="677"/>
      <c r="V398" s="119"/>
      <c r="W398" s="4" t="s">
        <v>214</v>
      </c>
      <c r="X398" s="330" t="s">
        <v>371</v>
      </c>
      <c r="Y398" s="217"/>
      <c r="Z398" s="313"/>
    </row>
    <row r="399" spans="1:26" x14ac:dyDescent="0.15">
      <c r="A399" s="1163"/>
      <c r="B399" s="539">
        <v>45003</v>
      </c>
      <c r="C399" s="596" t="str">
        <f t="shared" si="45"/>
        <v>(土)</v>
      </c>
      <c r="D399" s="672"/>
      <c r="E399" s="673"/>
      <c r="F399" s="674"/>
      <c r="G399" s="13"/>
      <c r="H399" s="308"/>
      <c r="I399" s="14"/>
      <c r="J399" s="310"/>
      <c r="K399" s="13"/>
      <c r="L399" s="308"/>
      <c r="M399" s="14"/>
      <c r="N399" s="310"/>
      <c r="O399" s="309"/>
      <c r="P399" s="309"/>
      <c r="Q399" s="743"/>
      <c r="R399" s="677"/>
      <c r="S399" s="744"/>
      <c r="T399" s="795"/>
      <c r="U399" s="677"/>
      <c r="V399" s="119"/>
      <c r="W399" s="4" t="s">
        <v>215</v>
      </c>
      <c r="X399" s="330" t="s">
        <v>371</v>
      </c>
      <c r="Y399" s="219"/>
      <c r="Z399" s="314"/>
    </row>
    <row r="400" spans="1:26" x14ac:dyDescent="0.15">
      <c r="A400" s="1163"/>
      <c r="B400" s="539">
        <v>45004</v>
      </c>
      <c r="C400" s="596" t="str">
        <f t="shared" si="45"/>
        <v>(日)</v>
      </c>
      <c r="D400" s="672"/>
      <c r="E400" s="673"/>
      <c r="F400" s="674"/>
      <c r="G400" s="13"/>
      <c r="H400" s="308"/>
      <c r="I400" s="14"/>
      <c r="J400" s="310"/>
      <c r="K400" s="13"/>
      <c r="L400" s="308"/>
      <c r="M400" s="14"/>
      <c r="N400" s="310"/>
      <c r="O400" s="309"/>
      <c r="P400" s="309"/>
      <c r="Q400" s="743"/>
      <c r="R400" s="677"/>
      <c r="S400" s="744"/>
      <c r="T400" s="795"/>
      <c r="U400" s="677"/>
      <c r="V400" s="119"/>
      <c r="W400" s="4" t="s">
        <v>16</v>
      </c>
      <c r="X400" s="330" t="s">
        <v>371</v>
      </c>
      <c r="Y400" s="219"/>
      <c r="Z400" s="314"/>
    </row>
    <row r="401" spans="1:26" x14ac:dyDescent="0.15">
      <c r="A401" s="1163"/>
      <c r="B401" s="539">
        <v>45005</v>
      </c>
      <c r="C401" s="596" t="str">
        <f t="shared" si="45"/>
        <v>(月)</v>
      </c>
      <c r="D401" s="672"/>
      <c r="E401" s="673"/>
      <c r="F401" s="674"/>
      <c r="G401" s="13"/>
      <c r="H401" s="308"/>
      <c r="I401" s="14"/>
      <c r="J401" s="310"/>
      <c r="K401" s="13"/>
      <c r="L401" s="308"/>
      <c r="M401" s="14"/>
      <c r="N401" s="310"/>
      <c r="O401" s="309"/>
      <c r="P401" s="309"/>
      <c r="Q401" s="743"/>
      <c r="R401" s="677"/>
      <c r="S401" s="744"/>
      <c r="T401" s="795"/>
      <c r="U401" s="677"/>
      <c r="V401" s="119"/>
      <c r="W401" s="4" t="s">
        <v>216</v>
      </c>
      <c r="X401" s="330" t="s">
        <v>371</v>
      </c>
      <c r="Y401" s="219"/>
      <c r="Z401" s="314"/>
    </row>
    <row r="402" spans="1:26" x14ac:dyDescent="0.15">
      <c r="A402" s="1163"/>
      <c r="B402" s="539">
        <v>45006</v>
      </c>
      <c r="C402" s="596" t="str">
        <f t="shared" si="45"/>
        <v>(火)</v>
      </c>
      <c r="D402" s="672"/>
      <c r="E402" s="673"/>
      <c r="F402" s="674"/>
      <c r="G402" s="13"/>
      <c r="H402" s="308"/>
      <c r="I402" s="14"/>
      <c r="J402" s="310"/>
      <c r="K402" s="13"/>
      <c r="L402" s="308"/>
      <c r="M402" s="14"/>
      <c r="N402" s="310"/>
      <c r="O402" s="309"/>
      <c r="P402" s="309"/>
      <c r="Q402" s="743"/>
      <c r="R402" s="677"/>
      <c r="S402" s="744"/>
      <c r="T402" s="795"/>
      <c r="U402" s="677"/>
      <c r="V402" s="119"/>
      <c r="W402" s="4" t="s">
        <v>217</v>
      </c>
      <c r="X402" s="330" t="s">
        <v>371</v>
      </c>
      <c r="Y402" s="219"/>
      <c r="Z402" s="314"/>
    </row>
    <row r="403" spans="1:26" x14ac:dyDescent="0.15">
      <c r="A403" s="1163"/>
      <c r="B403" s="539">
        <v>45007</v>
      </c>
      <c r="C403" s="596" t="str">
        <f t="shared" si="45"/>
        <v>(水)</v>
      </c>
      <c r="D403" s="672"/>
      <c r="E403" s="673"/>
      <c r="F403" s="674"/>
      <c r="G403" s="13"/>
      <c r="H403" s="308"/>
      <c r="I403" s="14"/>
      <c r="J403" s="310"/>
      <c r="K403" s="13"/>
      <c r="L403" s="308"/>
      <c r="M403" s="14"/>
      <c r="N403" s="310"/>
      <c r="O403" s="309"/>
      <c r="P403" s="309"/>
      <c r="Q403" s="743"/>
      <c r="R403" s="677"/>
      <c r="S403" s="744"/>
      <c r="T403" s="795"/>
      <c r="U403" s="677"/>
      <c r="V403" s="119"/>
      <c r="W403" s="4" t="s">
        <v>218</v>
      </c>
      <c r="X403" s="330" t="s">
        <v>371</v>
      </c>
      <c r="Y403" s="217"/>
      <c r="Z403" s="313"/>
    </row>
    <row r="404" spans="1:26" x14ac:dyDescent="0.15">
      <c r="A404" s="1163"/>
      <c r="B404" s="539">
        <v>45008</v>
      </c>
      <c r="C404" s="596" t="str">
        <f t="shared" si="45"/>
        <v>(木)</v>
      </c>
      <c r="D404" s="672"/>
      <c r="E404" s="673"/>
      <c r="F404" s="674"/>
      <c r="G404" s="13"/>
      <c r="H404" s="308"/>
      <c r="I404" s="14"/>
      <c r="J404" s="310"/>
      <c r="K404" s="13"/>
      <c r="L404" s="308"/>
      <c r="M404" s="14"/>
      <c r="N404" s="310"/>
      <c r="O404" s="309"/>
      <c r="P404" s="309"/>
      <c r="Q404" s="743"/>
      <c r="R404" s="677"/>
      <c r="S404" s="744"/>
      <c r="T404" s="795"/>
      <c r="U404" s="677"/>
      <c r="V404" s="119"/>
      <c r="W404" s="4" t="s">
        <v>17</v>
      </c>
      <c r="X404" s="330" t="s">
        <v>371</v>
      </c>
      <c r="Y404" s="217"/>
      <c r="Z404" s="313"/>
    </row>
    <row r="405" spans="1:26" x14ac:dyDescent="0.15">
      <c r="A405" s="1163"/>
      <c r="B405" s="539">
        <v>45009</v>
      </c>
      <c r="C405" s="596" t="str">
        <f t="shared" si="45"/>
        <v>(金)</v>
      </c>
      <c r="D405" s="672"/>
      <c r="E405" s="673"/>
      <c r="F405" s="674"/>
      <c r="G405" s="13"/>
      <c r="H405" s="308"/>
      <c r="I405" s="14"/>
      <c r="J405" s="310"/>
      <c r="K405" s="13"/>
      <c r="L405" s="308"/>
      <c r="M405" s="14"/>
      <c r="N405" s="310"/>
      <c r="O405" s="309"/>
      <c r="P405" s="309"/>
      <c r="Q405" s="743"/>
      <c r="R405" s="677"/>
      <c r="S405" s="744"/>
      <c r="T405" s="795"/>
      <c r="U405" s="677"/>
      <c r="V405" s="119"/>
      <c r="W405" s="4" t="s">
        <v>219</v>
      </c>
      <c r="X405" s="330" t="s">
        <v>205</v>
      </c>
      <c r="Y405" s="383"/>
      <c r="Z405" s="396"/>
    </row>
    <row r="406" spans="1:26" x14ac:dyDescent="0.15">
      <c r="A406" s="1163"/>
      <c r="B406" s="539">
        <v>45010</v>
      </c>
      <c r="C406" s="596" t="str">
        <f t="shared" si="45"/>
        <v>(土)</v>
      </c>
      <c r="D406" s="672"/>
      <c r="E406" s="673"/>
      <c r="F406" s="674"/>
      <c r="G406" s="13"/>
      <c r="H406" s="308"/>
      <c r="I406" s="14"/>
      <c r="J406" s="310"/>
      <c r="K406" s="13"/>
      <c r="L406" s="308"/>
      <c r="M406" s="14"/>
      <c r="N406" s="310"/>
      <c r="O406" s="309"/>
      <c r="P406" s="309"/>
      <c r="Q406" s="743"/>
      <c r="R406" s="677"/>
      <c r="S406" s="744"/>
      <c r="T406" s="795"/>
      <c r="U406" s="677"/>
      <c r="V406" s="119"/>
      <c r="W406" s="4" t="s">
        <v>220</v>
      </c>
      <c r="X406" s="330" t="s">
        <v>371</v>
      </c>
      <c r="Y406" s="383"/>
      <c r="Z406" s="396"/>
    </row>
    <row r="407" spans="1:26" x14ac:dyDescent="0.15">
      <c r="A407" s="1163"/>
      <c r="B407" s="539">
        <v>45011</v>
      </c>
      <c r="C407" s="596" t="str">
        <f t="shared" si="45"/>
        <v>(日)</v>
      </c>
      <c r="D407" s="672"/>
      <c r="E407" s="673"/>
      <c r="F407" s="674"/>
      <c r="G407" s="13"/>
      <c r="H407" s="308"/>
      <c r="I407" s="14"/>
      <c r="J407" s="310"/>
      <c r="K407" s="13"/>
      <c r="L407" s="308"/>
      <c r="M407" s="14"/>
      <c r="N407" s="310"/>
      <c r="O407" s="309"/>
      <c r="P407" s="309"/>
      <c r="Q407" s="743"/>
      <c r="R407" s="677"/>
      <c r="S407" s="744"/>
      <c r="T407" s="795"/>
      <c r="U407" s="677"/>
      <c r="V407" s="119"/>
      <c r="W407" s="397"/>
      <c r="X407" s="398"/>
      <c r="Y407" s="420"/>
      <c r="Z407" s="421"/>
    </row>
    <row r="408" spans="1:26" x14ac:dyDescent="0.15">
      <c r="A408" s="1163"/>
      <c r="B408" s="539">
        <v>45012</v>
      </c>
      <c r="C408" s="596" t="str">
        <f t="shared" si="45"/>
        <v>(月)</v>
      </c>
      <c r="D408" s="796"/>
      <c r="E408" s="717"/>
      <c r="F408" s="718"/>
      <c r="G408" s="418"/>
      <c r="H408" s="719"/>
      <c r="I408" s="720"/>
      <c r="J408" s="721"/>
      <c r="K408" s="418"/>
      <c r="L408" s="719"/>
      <c r="M408" s="720"/>
      <c r="N408" s="721"/>
      <c r="O408" s="722"/>
      <c r="P408" s="722"/>
      <c r="Q408" s="723"/>
      <c r="R408" s="724"/>
      <c r="S408" s="725"/>
      <c r="T408" s="797"/>
      <c r="U408" s="724"/>
      <c r="V408" s="119"/>
      <c r="W408" s="397"/>
      <c r="X408" s="398"/>
      <c r="Y408" s="399"/>
      <c r="Z408" s="398"/>
    </row>
    <row r="409" spans="1:26" x14ac:dyDescent="0.15">
      <c r="A409" s="1163"/>
      <c r="B409" s="539">
        <v>45013</v>
      </c>
      <c r="C409" s="596" t="str">
        <f t="shared" si="45"/>
        <v>(火)</v>
      </c>
      <c r="D409" s="796"/>
      <c r="E409" s="717"/>
      <c r="F409" s="718"/>
      <c r="G409" s="418"/>
      <c r="H409" s="719"/>
      <c r="I409" s="720"/>
      <c r="J409" s="721"/>
      <c r="K409" s="418"/>
      <c r="L409" s="719"/>
      <c r="M409" s="720"/>
      <c r="N409" s="721"/>
      <c r="O409" s="722"/>
      <c r="P409" s="722"/>
      <c r="Q409" s="723"/>
      <c r="R409" s="724"/>
      <c r="S409" s="725"/>
      <c r="T409" s="797"/>
      <c r="U409" s="724"/>
      <c r="V409" s="119"/>
      <c r="W409" s="400"/>
      <c r="X409" s="401"/>
      <c r="Y409" s="402"/>
      <c r="Z409" s="401"/>
    </row>
    <row r="410" spans="1:26" x14ac:dyDescent="0.15">
      <c r="A410" s="1163"/>
      <c r="B410" s="539">
        <v>45014</v>
      </c>
      <c r="C410" s="596" t="str">
        <f t="shared" si="45"/>
        <v>(水)</v>
      </c>
      <c r="D410" s="796"/>
      <c r="E410" s="717"/>
      <c r="F410" s="718"/>
      <c r="G410" s="418"/>
      <c r="H410" s="719"/>
      <c r="I410" s="720"/>
      <c r="J410" s="721"/>
      <c r="K410" s="418"/>
      <c r="L410" s="719"/>
      <c r="M410" s="720"/>
      <c r="N410" s="721"/>
      <c r="O410" s="722"/>
      <c r="P410" s="722"/>
      <c r="Q410" s="723"/>
      <c r="R410" s="724"/>
      <c r="S410" s="725"/>
      <c r="T410" s="797"/>
      <c r="U410" s="724"/>
      <c r="V410" s="119"/>
      <c r="W410" s="11" t="s">
        <v>23</v>
      </c>
      <c r="X410" s="2" t="s">
        <v>24</v>
      </c>
      <c r="Y410" s="2" t="s">
        <v>24</v>
      </c>
      <c r="Z410" s="38" t="s">
        <v>24</v>
      </c>
    </row>
    <row r="411" spans="1:26" ht="13.5" customHeight="1" x14ac:dyDescent="0.15">
      <c r="A411" s="1163"/>
      <c r="B411" s="539">
        <v>45015</v>
      </c>
      <c r="C411" s="596" t="str">
        <f t="shared" si="45"/>
        <v>(木)</v>
      </c>
      <c r="D411" s="796"/>
      <c r="E411" s="717"/>
      <c r="F411" s="718"/>
      <c r="G411" s="418"/>
      <c r="H411" s="719"/>
      <c r="I411" s="720"/>
      <c r="J411" s="721"/>
      <c r="K411" s="418"/>
      <c r="L411" s="719"/>
      <c r="M411" s="720"/>
      <c r="N411" s="721"/>
      <c r="O411" s="722"/>
      <c r="P411" s="722"/>
      <c r="Q411" s="723"/>
      <c r="R411" s="724"/>
      <c r="S411" s="725"/>
      <c r="T411" s="797"/>
      <c r="U411" s="724"/>
      <c r="V411" s="119"/>
      <c r="W411" s="495" t="s">
        <v>359</v>
      </c>
      <c r="X411" s="493"/>
      <c r="Y411" s="493"/>
      <c r="Z411" s="494"/>
    </row>
    <row r="412" spans="1:26" x14ac:dyDescent="0.15">
      <c r="A412" s="1163"/>
      <c r="B412" s="539">
        <v>45016</v>
      </c>
      <c r="C412" s="596" t="str">
        <f t="shared" si="45"/>
        <v>(金)</v>
      </c>
      <c r="D412" s="761"/>
      <c r="E412" s="700"/>
      <c r="F412" s="746"/>
      <c r="G412" s="498"/>
      <c r="H412" s="409"/>
      <c r="I412" s="748"/>
      <c r="J412" s="747"/>
      <c r="K412" s="498"/>
      <c r="L412" s="409"/>
      <c r="M412" s="748"/>
      <c r="N412" s="747"/>
      <c r="O412" s="749"/>
      <c r="P412" s="749"/>
      <c r="Q412" s="750"/>
      <c r="R412" s="751"/>
      <c r="S412" s="752"/>
      <c r="T412" s="798"/>
      <c r="U412" s="751"/>
      <c r="V412" s="119"/>
      <c r="W412" s="490"/>
      <c r="X412" s="491"/>
      <c r="Y412" s="491"/>
      <c r="Z412" s="492"/>
    </row>
    <row r="413" spans="1:26" x14ac:dyDescent="0.15">
      <c r="A413" s="1163"/>
      <c r="B413" s="1155" t="s">
        <v>274</v>
      </c>
      <c r="C413" s="1155"/>
      <c r="D413" s="679"/>
      <c r="E413" s="663">
        <f>MAX(E382:E412)</f>
        <v>0</v>
      </c>
      <c r="F413" s="680" t="str">
        <f t="shared" ref="F413:U413" si="46">IF(COUNT(F382:F412)=0,"",MAX(F382:F412))</f>
        <v/>
      </c>
      <c r="G413" s="12" t="str">
        <f t="shared" si="46"/>
        <v/>
      </c>
      <c r="H413" s="307" t="str">
        <f t="shared" si="46"/>
        <v/>
      </c>
      <c r="I413" s="665" t="str">
        <f t="shared" si="46"/>
        <v/>
      </c>
      <c r="J413" s="666" t="str">
        <f t="shared" si="46"/>
        <v/>
      </c>
      <c r="K413" s="12" t="str">
        <f t="shared" si="46"/>
        <v/>
      </c>
      <c r="L413" s="307" t="str">
        <f t="shared" si="46"/>
        <v/>
      </c>
      <c r="M413" s="665" t="str">
        <f t="shared" si="46"/>
        <v/>
      </c>
      <c r="N413" s="666" t="str">
        <f t="shared" si="46"/>
        <v/>
      </c>
      <c r="O413" s="667" t="str">
        <f t="shared" si="46"/>
        <v/>
      </c>
      <c r="P413" s="667" t="str">
        <f t="shared" si="46"/>
        <v/>
      </c>
      <c r="Q413" s="728" t="str">
        <f t="shared" si="46"/>
        <v/>
      </c>
      <c r="R413" s="684" t="str">
        <f t="shared" si="46"/>
        <v/>
      </c>
      <c r="S413" s="685" t="str">
        <f t="shared" si="46"/>
        <v/>
      </c>
      <c r="T413" s="729" t="str">
        <f t="shared" si="46"/>
        <v/>
      </c>
      <c r="U413" s="671" t="str">
        <f t="shared" si="46"/>
        <v/>
      </c>
      <c r="V413" s="122"/>
      <c r="W413" s="490"/>
      <c r="X413" s="491"/>
      <c r="Y413" s="491"/>
      <c r="Z413" s="492"/>
    </row>
    <row r="414" spans="1:26" x14ac:dyDescent="0.15">
      <c r="A414" s="1163"/>
      <c r="B414" s="1156" t="s">
        <v>275</v>
      </c>
      <c r="C414" s="1156"/>
      <c r="D414" s="687"/>
      <c r="E414" s="688">
        <f>MIN(E382:E412)</f>
        <v>0</v>
      </c>
      <c r="F414" s="689" t="str">
        <f t="shared" ref="F414:U414" si="47">IF(COUNT(F382:F412)=0,"",MIN(F382:F412))</f>
        <v/>
      </c>
      <c r="G414" s="13" t="str">
        <f t="shared" si="47"/>
        <v/>
      </c>
      <c r="H414" s="308" t="str">
        <f t="shared" si="47"/>
        <v/>
      </c>
      <c r="I414" s="14" t="str">
        <f t="shared" si="47"/>
        <v/>
      </c>
      <c r="J414" s="310" t="str">
        <f t="shared" si="47"/>
        <v/>
      </c>
      <c r="K414" s="13" t="str">
        <f t="shared" si="47"/>
        <v/>
      </c>
      <c r="L414" s="308" t="str">
        <f t="shared" si="47"/>
        <v/>
      </c>
      <c r="M414" s="14" t="str">
        <f t="shared" si="47"/>
        <v/>
      </c>
      <c r="N414" s="310" t="str">
        <f t="shared" si="47"/>
        <v/>
      </c>
      <c r="O414" s="309" t="str">
        <f t="shared" si="47"/>
        <v/>
      </c>
      <c r="P414" s="309" t="str">
        <f t="shared" si="47"/>
        <v/>
      </c>
      <c r="Q414" s="692" t="str">
        <f t="shared" si="47"/>
        <v/>
      </c>
      <c r="R414" s="693" t="str">
        <f t="shared" si="47"/>
        <v/>
      </c>
      <c r="S414" s="694" t="str">
        <f t="shared" si="47"/>
        <v/>
      </c>
      <c r="T414" s="695"/>
      <c r="U414" s="677" t="str">
        <f t="shared" si="47"/>
        <v/>
      </c>
      <c r="V414" s="122"/>
      <c r="W414" s="490"/>
      <c r="X414" s="491"/>
      <c r="Y414" s="491"/>
      <c r="Z414" s="492"/>
    </row>
    <row r="415" spans="1:26" x14ac:dyDescent="0.15">
      <c r="A415" s="1163"/>
      <c r="B415" s="1156" t="s">
        <v>276</v>
      </c>
      <c r="C415" s="1156"/>
      <c r="D415" s="781"/>
      <c r="E415" s="696"/>
      <c r="F415" s="697" t="str">
        <f t="shared" ref="F415:U415" si="48">IF(COUNT(F382:F412)=0,"",AVERAGE(F382:F412))</f>
        <v/>
      </c>
      <c r="G415" s="418" t="str">
        <f t="shared" si="48"/>
        <v/>
      </c>
      <c r="H415" s="719" t="str">
        <f t="shared" si="48"/>
        <v/>
      </c>
      <c r="I415" s="720" t="str">
        <f t="shared" si="48"/>
        <v/>
      </c>
      <c r="J415" s="721" t="str">
        <f t="shared" si="48"/>
        <v/>
      </c>
      <c r="K415" s="418" t="str">
        <f t="shared" si="48"/>
        <v/>
      </c>
      <c r="L415" s="719" t="str">
        <f t="shared" si="48"/>
        <v/>
      </c>
      <c r="M415" s="720" t="str">
        <f t="shared" si="48"/>
        <v/>
      </c>
      <c r="N415" s="721" t="str">
        <f t="shared" si="48"/>
        <v/>
      </c>
      <c r="O415" s="722" t="str">
        <f t="shared" si="48"/>
        <v/>
      </c>
      <c r="P415" s="722" t="str">
        <f t="shared" si="48"/>
        <v/>
      </c>
      <c r="Q415" s="730" t="str">
        <f t="shared" si="48"/>
        <v/>
      </c>
      <c r="R415" s="731" t="str">
        <f t="shared" si="48"/>
        <v/>
      </c>
      <c r="S415" s="732" t="str">
        <f t="shared" si="48"/>
        <v/>
      </c>
      <c r="T415" s="733"/>
      <c r="U415" s="499" t="str">
        <f t="shared" si="48"/>
        <v/>
      </c>
      <c r="V415" s="122"/>
      <c r="W415" s="490"/>
      <c r="X415" s="491"/>
      <c r="Y415" s="491"/>
      <c r="Z415" s="492"/>
    </row>
    <row r="416" spans="1:26" ht="14.25" thickBot="1" x14ac:dyDescent="0.2">
      <c r="A416" s="1163"/>
      <c r="B416" s="1175" t="s">
        <v>277</v>
      </c>
      <c r="C416" s="1175"/>
      <c r="D416" s="799"/>
      <c r="E416" s="800">
        <f>SUM(E382:E412)</f>
        <v>0</v>
      </c>
      <c r="F416" s="801"/>
      <c r="G416" s="801"/>
      <c r="H416" s="802"/>
      <c r="I416" s="801"/>
      <c r="J416" s="802"/>
      <c r="K416" s="803"/>
      <c r="L416" s="804"/>
      <c r="M416" s="805"/>
      <c r="N416" s="806"/>
      <c r="O416" s="807"/>
      <c r="P416" s="807"/>
      <c r="Q416" s="808"/>
      <c r="R416" s="809"/>
      <c r="S416" s="810"/>
      <c r="T416" s="811">
        <f>SUM(T382:T412)</f>
        <v>0</v>
      </c>
      <c r="U416" s="193"/>
      <c r="V416" s="122"/>
      <c r="W416" s="50"/>
      <c r="X416" s="52"/>
      <c r="Y416" s="52"/>
      <c r="Z416" s="51"/>
    </row>
    <row r="417" spans="1:27" ht="14.25" thickTop="1" x14ac:dyDescent="0.15">
      <c r="A417" s="1166" t="s">
        <v>282</v>
      </c>
      <c r="B417" s="1149" t="s">
        <v>274</v>
      </c>
      <c r="C417" s="1150"/>
      <c r="D417" s="576"/>
      <c r="E417" s="282"/>
      <c r="F417" s="185"/>
      <c r="G417" s="186"/>
      <c r="H417" s="187"/>
      <c r="I417" s="188"/>
      <c r="J417" s="189"/>
      <c r="K417" s="186"/>
      <c r="L417" s="187"/>
      <c r="M417" s="188"/>
      <c r="N417" s="189"/>
      <c r="O417" s="216"/>
      <c r="P417" s="216"/>
      <c r="Q417" s="190"/>
      <c r="R417" s="359"/>
      <c r="S417" s="197"/>
      <c r="T417" s="191"/>
      <c r="U417" s="192"/>
    </row>
    <row r="418" spans="1:27" s="1" customFormat="1" ht="13.5" customHeight="1" x14ac:dyDescent="0.15">
      <c r="A418" s="1167"/>
      <c r="B418" s="1151" t="s">
        <v>275</v>
      </c>
      <c r="C418" s="1152"/>
      <c r="D418" s="321"/>
      <c r="E418" s="322"/>
      <c r="F418" s="137"/>
      <c r="G418" s="138"/>
      <c r="H418" s="139"/>
      <c r="I418" s="140"/>
      <c r="J418" s="141"/>
      <c r="K418" s="138"/>
      <c r="L418" s="139"/>
      <c r="M418" s="140"/>
      <c r="N418" s="141"/>
      <c r="O418" s="214"/>
      <c r="P418" s="214"/>
      <c r="Q418" s="184"/>
      <c r="R418" s="320"/>
      <c r="S418" s="195"/>
      <c r="T418" s="328"/>
      <c r="U418" s="165"/>
      <c r="V418" s="161"/>
      <c r="W418" s="160"/>
    </row>
    <row r="419" spans="1:27" s="1" customFormat="1" ht="13.5" customHeight="1" x14ac:dyDescent="0.15">
      <c r="A419" s="1167"/>
      <c r="B419" s="1151" t="s">
        <v>276</v>
      </c>
      <c r="C419" s="1152"/>
      <c r="D419" s="575"/>
      <c r="E419" s="323"/>
      <c r="F419" s="166"/>
      <c r="G419" s="167"/>
      <c r="H419" s="168"/>
      <c r="I419" s="169"/>
      <c r="J419" s="170"/>
      <c r="K419" s="167"/>
      <c r="L419" s="168"/>
      <c r="M419" s="169"/>
      <c r="N419" s="170"/>
      <c r="O419" s="215"/>
      <c r="P419" s="215"/>
      <c r="Q419" s="357"/>
      <c r="R419" s="358"/>
      <c r="S419" s="196"/>
      <c r="T419" s="536"/>
      <c r="U419" s="183"/>
      <c r="V419" s="161"/>
      <c r="W419" s="160"/>
    </row>
    <row r="420" spans="1:27" s="1" customFormat="1" ht="13.5" customHeight="1" x14ac:dyDescent="0.15">
      <c r="A420" s="1168"/>
      <c r="B420" s="1153" t="s">
        <v>277</v>
      </c>
      <c r="C420" s="1154"/>
      <c r="D420" s="577"/>
      <c r="E420" s="281"/>
      <c r="F420" s="324"/>
      <c r="G420" s="324"/>
      <c r="H420" s="535"/>
      <c r="I420" s="324"/>
      <c r="J420" s="535"/>
      <c r="K420" s="325"/>
      <c r="L420" s="578"/>
      <c r="M420" s="324"/>
      <c r="N420" s="535"/>
      <c r="O420" s="535"/>
      <c r="P420" s="535"/>
      <c r="Q420" s="579"/>
      <c r="R420" s="326"/>
      <c r="S420" s="327"/>
      <c r="T420" s="181"/>
      <c r="U420" s="182"/>
      <c r="V420" s="161"/>
      <c r="W420" s="160"/>
    </row>
    <row r="421" spans="1:27" s="1" customFormat="1" ht="13.5" customHeight="1" x14ac:dyDescent="0.15">
      <c r="A421" s="545"/>
      <c r="B421" s="1160" t="s">
        <v>281</v>
      </c>
      <c r="C421" s="1161"/>
      <c r="D421" s="151"/>
      <c r="E421" s="153"/>
      <c r="F421" s="154"/>
      <c r="G421" s="154"/>
      <c r="H421" s="154"/>
      <c r="I421" s="155"/>
      <c r="J421" s="155"/>
      <c r="K421" s="156"/>
      <c r="L421" s="156"/>
      <c r="M421" s="155"/>
      <c r="N421" s="155"/>
      <c r="O421" s="154"/>
      <c r="P421" s="154"/>
      <c r="Q421" s="155"/>
      <c r="R421" s="157"/>
      <c r="S421" s="156"/>
      <c r="T421" s="158"/>
      <c r="U421" s="158"/>
      <c r="V421" s="159"/>
      <c r="W421" s="160"/>
    </row>
    <row r="422" spans="1:27" s="1" customFormat="1" ht="13.5" customHeight="1" x14ac:dyDescent="0.15">
      <c r="V422" s="159"/>
      <c r="W422" s="160"/>
      <c r="X422" s="117"/>
      <c r="Y422" s="117"/>
      <c r="Z422" s="117"/>
      <c r="AA422" s="117"/>
    </row>
  </sheetData>
  <protectedRanges>
    <protectedRange sqref="D281:N310" name="範囲1_1"/>
    <protectedRange sqref="O281:S310" name="範囲1_5_1"/>
    <protectedRange sqref="P142:P172" name="範囲1_6_2"/>
    <protectedRange sqref="Q142:Q172" name="範囲1_6_2_1"/>
  </protectedRanges>
  <sortState ref="Y112:Z131">
    <sortCondition ref="Y112"/>
  </sortState>
  <mergeCells count="68">
    <mergeCell ref="A382:A416"/>
    <mergeCell ref="B413:C413"/>
    <mergeCell ref="B414:C414"/>
    <mergeCell ref="B415:C415"/>
    <mergeCell ref="B416:C416"/>
    <mergeCell ref="A350:A381"/>
    <mergeCell ref="B141:C141"/>
    <mergeCell ref="A246:A279"/>
    <mergeCell ref="B243:C243"/>
    <mergeCell ref="B244:C244"/>
    <mergeCell ref="B245:C245"/>
    <mergeCell ref="A211:A245"/>
    <mergeCell ref="A177:A210"/>
    <mergeCell ref="B207:C207"/>
    <mergeCell ref="B208:C208"/>
    <mergeCell ref="B209:C209"/>
    <mergeCell ref="B210:C210"/>
    <mergeCell ref="B242:C242"/>
    <mergeCell ref="G2:H2"/>
    <mergeCell ref="A38:A72"/>
    <mergeCell ref="B72:C72"/>
    <mergeCell ref="B174:C174"/>
    <mergeCell ref="B175:C175"/>
    <mergeCell ref="A73:A106"/>
    <mergeCell ref="A142:A176"/>
    <mergeCell ref="B139:C139"/>
    <mergeCell ref="B103:C103"/>
    <mergeCell ref="B138:C138"/>
    <mergeCell ref="B104:C104"/>
    <mergeCell ref="A107:A141"/>
    <mergeCell ref="B173:C173"/>
    <mergeCell ref="B1:E1"/>
    <mergeCell ref="A4:A37"/>
    <mergeCell ref="B69:C69"/>
    <mergeCell ref="B70:C70"/>
    <mergeCell ref="B71:C71"/>
    <mergeCell ref="B421:C421"/>
    <mergeCell ref="A280:A314"/>
    <mergeCell ref="B346:C346"/>
    <mergeCell ref="B347:C347"/>
    <mergeCell ref="B348:C348"/>
    <mergeCell ref="B349:C349"/>
    <mergeCell ref="A315:A349"/>
    <mergeCell ref="B311:C311"/>
    <mergeCell ref="B312:C312"/>
    <mergeCell ref="B313:C313"/>
    <mergeCell ref="B314:C314"/>
    <mergeCell ref="A417:A420"/>
    <mergeCell ref="B378:C378"/>
    <mergeCell ref="B379:C379"/>
    <mergeCell ref="B380:C380"/>
    <mergeCell ref="B381:C381"/>
    <mergeCell ref="W2:Z3"/>
    <mergeCell ref="B417:C417"/>
    <mergeCell ref="B418:C418"/>
    <mergeCell ref="B419:C419"/>
    <mergeCell ref="B420:C420"/>
    <mergeCell ref="B276:C276"/>
    <mergeCell ref="B277:C277"/>
    <mergeCell ref="B278:C278"/>
    <mergeCell ref="B279:C279"/>
    <mergeCell ref="B105:C105"/>
    <mergeCell ref="B106:C106"/>
    <mergeCell ref="B140:C140"/>
    <mergeCell ref="K2:L2"/>
    <mergeCell ref="M2:N2"/>
    <mergeCell ref="I2:J2"/>
    <mergeCell ref="B176:C176"/>
  </mergeCells>
  <phoneticPr fontId="4"/>
  <conditionalFormatting sqref="Y7:Z28">
    <cfRule type="expression" dxfId="488" priority="130" stopIfTrue="1">
      <formula>$B$1=1</formula>
    </cfRule>
  </conditionalFormatting>
  <conditionalFormatting sqref="Y7:Z28">
    <cfRule type="expression" dxfId="487" priority="129" stopIfTrue="1">
      <formula>$B$1=1</formula>
    </cfRule>
  </conditionalFormatting>
  <conditionalFormatting sqref="D281:S310 F173:S175 F242:S244 F69:S71 F378:S380 F207:S209 F103:S105 F138:S140 F346:S348 F34:S36 F413:S415 F417:S419 F311:S313 F276:S278 F176:P176 F245:P245 F72:P72 F381:P381 F210:P210 F106:P106 F141:P141 F349:P349 F37:P37 F416:P416 F420:P420 F314:P314 F279:P279">
    <cfRule type="expression" dxfId="486" priority="128" stopIfTrue="1">
      <formula>$A$1=1</formula>
    </cfRule>
  </conditionalFormatting>
  <conditionalFormatting sqref="V310:V315">
    <cfRule type="expression" dxfId="485" priority="126" stopIfTrue="1">
      <formula>$A$1=1</formula>
    </cfRule>
  </conditionalFormatting>
  <conditionalFormatting sqref="U138:U140">
    <cfRule type="expression" dxfId="484" priority="74" stopIfTrue="1">
      <formula>$A$1=1</formula>
    </cfRule>
  </conditionalFormatting>
  <conditionalFormatting sqref="W314:Z314">
    <cfRule type="expression" dxfId="483" priority="120" stopIfTrue="1">
      <formula>$A$1=1</formula>
    </cfRule>
  </conditionalFormatting>
  <conditionalFormatting sqref="U173:U175">
    <cfRule type="expression" dxfId="482" priority="70" stopIfTrue="1">
      <formula>$A$1=1</formula>
    </cfRule>
  </conditionalFormatting>
  <conditionalFormatting sqref="T242:T245">
    <cfRule type="expression" dxfId="481" priority="68" stopIfTrue="1">
      <formula>$A$1=1</formula>
    </cfRule>
  </conditionalFormatting>
  <conditionalFormatting sqref="U242:U244">
    <cfRule type="expression" dxfId="480" priority="66" stopIfTrue="1">
      <formula>$A$1=1</formula>
    </cfRule>
  </conditionalFormatting>
  <conditionalFormatting sqref="D349">
    <cfRule type="expression" dxfId="479" priority="110" stopIfTrue="1">
      <formula>$A$1=1</formula>
    </cfRule>
  </conditionalFormatting>
  <conditionalFormatting sqref="T69:T72">
    <cfRule type="expression" dxfId="478" priority="100" stopIfTrue="1">
      <formula>$A$1=1</formula>
    </cfRule>
  </conditionalFormatting>
  <conditionalFormatting sqref="D381">
    <cfRule type="expression" dxfId="477" priority="106" stopIfTrue="1">
      <formula>$A$1=1</formula>
    </cfRule>
  </conditionalFormatting>
  <conditionalFormatting sqref="T378:T381">
    <cfRule type="expression" dxfId="476" priority="105" stopIfTrue="1">
      <formula>$A$1=1</formula>
    </cfRule>
  </conditionalFormatting>
  <conditionalFormatting sqref="U378:U381">
    <cfRule type="expression" dxfId="475" priority="103" stopIfTrue="1">
      <formula>$A$1=1</formula>
    </cfRule>
  </conditionalFormatting>
  <conditionalFormatting sqref="U69:U71">
    <cfRule type="expression" dxfId="474" priority="98" stopIfTrue="1">
      <formula>$A$1=1</formula>
    </cfRule>
  </conditionalFormatting>
  <conditionalFormatting sqref="T207:T210">
    <cfRule type="expression" dxfId="473" priority="84" stopIfTrue="1">
      <formula>$A$1=1</formula>
    </cfRule>
  </conditionalFormatting>
  <conditionalFormatting sqref="U207:U209">
    <cfRule type="expression" dxfId="472" priority="82" stopIfTrue="1">
      <formula>$A$1=1</formula>
    </cfRule>
  </conditionalFormatting>
  <conditionalFormatting sqref="T104:T106">
    <cfRule type="expression" dxfId="471" priority="88" stopIfTrue="1">
      <formula>$A$1=1</formula>
    </cfRule>
  </conditionalFormatting>
  <conditionalFormatting sqref="U104:U105">
    <cfRule type="expression" dxfId="470" priority="86" stopIfTrue="1">
      <formula>$A$1=1</formula>
    </cfRule>
  </conditionalFormatting>
  <conditionalFormatting sqref="T138:T141">
    <cfRule type="expression" dxfId="469" priority="76" stopIfTrue="1">
      <formula>$A$1=1</formula>
    </cfRule>
  </conditionalFormatting>
  <conditionalFormatting sqref="T173:T176">
    <cfRule type="expression" dxfId="468" priority="72" stopIfTrue="1">
      <formula>$A$1=1</formula>
    </cfRule>
  </conditionalFormatting>
  <conditionalFormatting sqref="T346:T349">
    <cfRule type="expression" dxfId="467" priority="60" stopIfTrue="1">
      <formula>$A$1=1</formula>
    </cfRule>
  </conditionalFormatting>
  <conditionalFormatting sqref="U346:U348">
    <cfRule type="expression" dxfId="466" priority="58" stopIfTrue="1">
      <formula>$A$1=1</formula>
    </cfRule>
  </conditionalFormatting>
  <conditionalFormatting sqref="T34:T37">
    <cfRule type="expression" dxfId="465" priority="52" stopIfTrue="1">
      <formula>$A$1=1</formula>
    </cfRule>
  </conditionalFormatting>
  <conditionalFormatting sqref="U34:U36">
    <cfRule type="expression" dxfId="464" priority="50" stopIfTrue="1">
      <formula>$A$1=1</formula>
    </cfRule>
  </conditionalFormatting>
  <conditionalFormatting sqref="D416">
    <cfRule type="expression" dxfId="463" priority="49" stopIfTrue="1">
      <formula>$A$1=1</formula>
    </cfRule>
  </conditionalFormatting>
  <conditionalFormatting sqref="T413:T416">
    <cfRule type="expression" dxfId="462" priority="47" stopIfTrue="1">
      <formula>$A$1=1</formula>
    </cfRule>
  </conditionalFormatting>
  <conditionalFormatting sqref="U413:U415">
    <cfRule type="expression" dxfId="461" priority="45" stopIfTrue="1">
      <formula>$A$1=1</formula>
    </cfRule>
  </conditionalFormatting>
  <conditionalFormatting sqref="D420">
    <cfRule type="expression" dxfId="460" priority="44" stopIfTrue="1">
      <formula>$A$1=1</formula>
    </cfRule>
  </conditionalFormatting>
  <conditionalFormatting sqref="T417:T420">
    <cfRule type="expression" dxfId="459" priority="42" stopIfTrue="1">
      <formula>$A$1=1</formula>
    </cfRule>
  </conditionalFormatting>
  <conditionalFormatting sqref="U417:U419">
    <cfRule type="expression" dxfId="458" priority="40" stopIfTrue="1">
      <formula>$A$1=1</formula>
    </cfRule>
  </conditionalFormatting>
  <conditionalFormatting sqref="T311:T314">
    <cfRule type="expression" dxfId="457" priority="34" stopIfTrue="1">
      <formula>$A$1=1</formula>
    </cfRule>
  </conditionalFormatting>
  <conditionalFormatting sqref="U311:U313">
    <cfRule type="expression" dxfId="456" priority="32" stopIfTrue="1">
      <formula>$A$1=1</formula>
    </cfRule>
  </conditionalFormatting>
  <conditionalFormatting sqref="T103">
    <cfRule type="expression" dxfId="455" priority="30" stopIfTrue="1">
      <formula>$A$1=1</formula>
    </cfRule>
  </conditionalFormatting>
  <conditionalFormatting sqref="U103">
    <cfRule type="expression" dxfId="454" priority="29" stopIfTrue="1">
      <formula>$A$1=1</formula>
    </cfRule>
  </conditionalFormatting>
  <conditionalFormatting sqref="T276:T279">
    <cfRule type="expression" dxfId="453" priority="27" stopIfTrue="1">
      <formula>$A$1=1</formula>
    </cfRule>
  </conditionalFormatting>
  <conditionalFormatting sqref="U276:U278">
    <cfRule type="expression" dxfId="452" priority="25" stopIfTrue="1">
      <formula>$A$1=1</formula>
    </cfRule>
  </conditionalFormatting>
  <conditionalFormatting sqref="Y41:Z62">
    <cfRule type="expression" dxfId="451" priority="24" stopIfTrue="1">
      <formula>$B$1=1</formula>
    </cfRule>
  </conditionalFormatting>
  <conditionalFormatting sqref="Y41:Z62">
    <cfRule type="expression" dxfId="450" priority="23" stopIfTrue="1">
      <formula>$B$1=1</formula>
    </cfRule>
  </conditionalFormatting>
  <conditionalFormatting sqref="Y76:Z97">
    <cfRule type="expression" dxfId="449" priority="22" stopIfTrue="1">
      <formula>$B$1=1</formula>
    </cfRule>
  </conditionalFormatting>
  <conditionalFormatting sqref="Y76:Z97">
    <cfRule type="expression" dxfId="448" priority="21" stopIfTrue="1">
      <formula>$B$1=1</formula>
    </cfRule>
  </conditionalFormatting>
  <conditionalFormatting sqref="Y110:Z131">
    <cfRule type="expression" dxfId="447" priority="20" stopIfTrue="1">
      <formula>$B$1=1</formula>
    </cfRule>
  </conditionalFormatting>
  <conditionalFormatting sqref="Y110:Z131">
    <cfRule type="expression" dxfId="446" priority="19" stopIfTrue="1">
      <formula>$B$1=1</formula>
    </cfRule>
  </conditionalFormatting>
  <conditionalFormatting sqref="Y145:Z166">
    <cfRule type="expression" dxfId="445" priority="18" stopIfTrue="1">
      <formula>$B$1=1</formula>
    </cfRule>
  </conditionalFormatting>
  <conditionalFormatting sqref="Y145:Z166">
    <cfRule type="expression" dxfId="444" priority="17" stopIfTrue="1">
      <formula>$B$1=1</formula>
    </cfRule>
  </conditionalFormatting>
  <conditionalFormatting sqref="Y180:Z201">
    <cfRule type="expression" dxfId="443" priority="16" stopIfTrue="1">
      <formula>$B$1=1</formula>
    </cfRule>
  </conditionalFormatting>
  <conditionalFormatting sqref="Y180:Z201">
    <cfRule type="expression" dxfId="442" priority="15" stopIfTrue="1">
      <formula>$B$1=1</formula>
    </cfRule>
  </conditionalFormatting>
  <conditionalFormatting sqref="Y385:Z406">
    <cfRule type="expression" dxfId="441" priority="3" stopIfTrue="1">
      <formula>$B$1=1</formula>
    </cfRule>
  </conditionalFormatting>
  <conditionalFormatting sqref="Y214:Z235">
    <cfRule type="expression" dxfId="440" priority="14" stopIfTrue="1">
      <formula>$B$1=1</formula>
    </cfRule>
  </conditionalFormatting>
  <conditionalFormatting sqref="Y214:Z235">
    <cfRule type="expression" dxfId="439" priority="13" stopIfTrue="1">
      <formula>$B$1=1</formula>
    </cfRule>
  </conditionalFormatting>
  <conditionalFormatting sqref="Y249:Z270">
    <cfRule type="expression" dxfId="438" priority="12" stopIfTrue="1">
      <formula>$B$1=1</formula>
    </cfRule>
  </conditionalFormatting>
  <conditionalFormatting sqref="Y249:Z270">
    <cfRule type="expression" dxfId="437" priority="11" stopIfTrue="1">
      <formula>$B$1=1</formula>
    </cfRule>
  </conditionalFormatting>
  <conditionalFormatting sqref="Y283:Z304">
    <cfRule type="expression" dxfId="436" priority="10" stopIfTrue="1">
      <formula>$B$1=1</formula>
    </cfRule>
  </conditionalFormatting>
  <conditionalFormatting sqref="Y283:Z304">
    <cfRule type="expression" dxfId="435" priority="9" stopIfTrue="1">
      <formula>$B$1=1</formula>
    </cfRule>
  </conditionalFormatting>
  <conditionalFormatting sqref="Y318:Z339">
    <cfRule type="expression" dxfId="434" priority="8" stopIfTrue="1">
      <formula>$B$1=1</formula>
    </cfRule>
  </conditionalFormatting>
  <conditionalFormatting sqref="Y318:Z339">
    <cfRule type="expression" dxfId="433" priority="7" stopIfTrue="1">
      <formula>$B$1=1</formula>
    </cfRule>
  </conditionalFormatting>
  <conditionalFormatting sqref="Y353:Z374">
    <cfRule type="expression" dxfId="432" priority="6" stopIfTrue="1">
      <formula>$B$1=1</formula>
    </cfRule>
  </conditionalFormatting>
  <conditionalFormatting sqref="Y353:Z374">
    <cfRule type="expression" dxfId="431" priority="5" stopIfTrue="1">
      <formula>$B$1=1</formula>
    </cfRule>
  </conditionalFormatting>
  <conditionalFormatting sqref="Y385:Z406">
    <cfRule type="expression" dxfId="430" priority="4" stopIfTrue="1">
      <formula>$B$1=1</formula>
    </cfRule>
  </conditionalFormatting>
  <conditionalFormatting sqref="P142:P172">
    <cfRule type="expression" dxfId="429" priority="2" stopIfTrue="1">
      <formula>$A$1=1</formula>
    </cfRule>
  </conditionalFormatting>
  <conditionalFormatting sqref="Q142:Q172">
    <cfRule type="expression" dxfId="428" priority="1" stopIfTrue="1">
      <formula>$A$1=1</formula>
    </cfRule>
  </conditionalFormatting>
  <dataValidations count="2">
    <dataValidation imeMode="off" allowBlank="1" showInputMessage="1" showErrorMessage="1" sqref="Y2 E382:U412 V371:V412 E4:V33 E281:S310 E371:U377 W18:X31 Y29:Z31 W52:X65 Y63:Z65 W87:X100 Y98:Z100 W121:X134 Y132:Z134 W156:X169 Y167:Z169 W191:X204 Y202:Z204 W225:X238 Y236:Z238 W260:X273 Y271:Z273 W294:X307 Y305:Z307 W329:X342 Y340:Z342 W364:X377 Y375:Z377 W396:X409 Y407:Z409 P142:Q172"/>
    <dataValidation imeMode="on" allowBlank="1" showInputMessage="1" showErrorMessage="1" sqref="Y6:Z6 D4:D33 X66:Z66 D371:D377 X343:Z343 X378:Z378 W32:W33 D281:D310 X101:Z101 X135:Z135 X170:Z170 X205:Z205 X239:Z239 X274:Z274 X308:Z308 D382:D412 X422:Z422 X32:Z32 W410:W411 Y40:Z40 W66:W67 Y75:Z75 W101:W102 W141:Z141 Y109:Z109 W135:W136 W176:Z176 Y144:Z144 W170:W171 Y179:Z179 W205:W206 W245:Z245 Y213:Z213 W239:W240 Y248:Z248 W274:W275 Y282:Z282 W308:W309 Y317:Z317 W343:W344 Y352:Z352 W378:W379 W416:Z416 X410:Z410 Y384:Z384"/>
  </dataValidations>
  <pageMargins left="0.25" right="0.25" top="0.75" bottom="0.75" header="0.3" footer="0.3"/>
  <pageSetup paperSize="9" scale="96" fitToHeight="0" orientation="landscape" r:id="rId1"/>
  <rowBreaks count="12" manualBreakCount="12">
    <brk id="37" max="16383" man="1"/>
    <brk id="72" max="16383" man="1"/>
    <brk id="106" max="16383" man="1"/>
    <brk id="141" max="16383" man="1"/>
    <brk id="176" max="16383" man="1"/>
    <brk id="210" max="16383" man="1"/>
    <brk id="245" max="16383" man="1"/>
    <brk id="279" max="16383" man="1"/>
    <brk id="314" max="16383" man="1"/>
    <brk id="349" max="25" man="1"/>
    <brk id="381" max="16383" man="1"/>
    <brk id="416"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B1:N41"/>
  <sheetViews>
    <sheetView topLeftCell="B1" zoomScale="90" zoomScaleNormal="90" workbookViewId="0">
      <pane xSplit="3" ySplit="5" topLeftCell="E6" activePane="bottomRight" state="frozen"/>
      <selection activeCell="B1" sqref="B1"/>
      <selection pane="topRight" activeCell="E1" sqref="E1"/>
      <selection pane="bottomLeft" activeCell="B6" sqref="B6"/>
      <selection pane="bottomRight" activeCell="M40" sqref="M40"/>
    </sheetView>
  </sheetViews>
  <sheetFormatPr defaultRowHeight="13.5" x14ac:dyDescent="0.15"/>
  <cols>
    <col min="1" max="1" width="2.375" style="72" customWidth="1"/>
    <col min="2" max="2" width="3.75" style="72" customWidth="1"/>
    <col min="3" max="3" width="4.125" style="72" customWidth="1"/>
    <col min="4" max="4" width="26.5" style="72" customWidth="1"/>
    <col min="5" max="11" width="12.75" style="72" customWidth="1"/>
    <col min="12" max="13" width="17.625" style="72" customWidth="1"/>
    <col min="14" max="14" width="24.375" style="72" customWidth="1"/>
    <col min="15" max="16384" width="9" style="72"/>
  </cols>
  <sheetData>
    <row r="1" spans="2:14" ht="29.25" customHeight="1" thickBot="1" x14ac:dyDescent="0.2">
      <c r="B1" s="1319" t="s">
        <v>265</v>
      </c>
      <c r="C1" s="1319"/>
      <c r="D1" s="1319"/>
      <c r="E1" s="1319"/>
      <c r="F1" s="1319"/>
      <c r="G1" s="1319"/>
    </row>
    <row r="2" spans="2:14" ht="8.25" customHeight="1" thickTop="1" x14ac:dyDescent="0.15">
      <c r="B2" s="76"/>
      <c r="C2" s="76"/>
      <c r="D2" s="76"/>
      <c r="E2" s="76"/>
      <c r="F2" s="76"/>
      <c r="G2" s="76"/>
    </row>
    <row r="3" spans="2:14" ht="15.75" customHeight="1" x14ac:dyDescent="0.15">
      <c r="I3" s="1323" t="s">
        <v>198</v>
      </c>
      <c r="J3" s="1323"/>
      <c r="K3" s="1323"/>
      <c r="L3" s="1323"/>
      <c r="M3" s="1323"/>
      <c r="N3" s="1323"/>
    </row>
    <row r="4" spans="2:14" ht="20.25" customHeight="1" x14ac:dyDescent="0.15">
      <c r="B4" s="1324" t="s">
        <v>170</v>
      </c>
      <c r="C4" s="1324"/>
      <c r="D4" s="73"/>
      <c r="E4" s="1321" t="s">
        <v>171</v>
      </c>
      <c r="F4" s="1322"/>
      <c r="G4" s="1321" t="s">
        <v>172</v>
      </c>
      <c r="H4" s="1322"/>
      <c r="I4" s="1321" t="s">
        <v>173</v>
      </c>
      <c r="J4" s="1322"/>
      <c r="K4" s="194" t="s">
        <v>303</v>
      </c>
      <c r="L4" s="213" t="s">
        <v>307</v>
      </c>
      <c r="M4" s="213" t="s">
        <v>308</v>
      </c>
      <c r="N4" s="1325" t="s">
        <v>200</v>
      </c>
    </row>
    <row r="5" spans="2:14" x14ac:dyDescent="0.15">
      <c r="B5" s="1324"/>
      <c r="C5" s="1324"/>
      <c r="D5" s="74" t="s">
        <v>197</v>
      </c>
      <c r="E5" s="131">
        <v>44768</v>
      </c>
      <c r="F5" s="131">
        <v>44938</v>
      </c>
      <c r="G5" s="131">
        <v>44768</v>
      </c>
      <c r="H5" s="131">
        <v>44938</v>
      </c>
      <c r="I5" s="131">
        <v>44768</v>
      </c>
      <c r="J5" s="131">
        <v>44938</v>
      </c>
      <c r="K5" s="131">
        <v>44938</v>
      </c>
      <c r="L5" s="75">
        <v>44718</v>
      </c>
      <c r="M5" s="75"/>
      <c r="N5" s="1324"/>
    </row>
    <row r="6" spans="2:14" ht="14.25" customHeight="1" x14ac:dyDescent="0.15">
      <c r="B6" s="1328" t="s">
        <v>298</v>
      </c>
      <c r="C6" s="125">
        <v>1</v>
      </c>
      <c r="D6" s="126" t="s">
        <v>179</v>
      </c>
      <c r="E6" s="206" t="s">
        <v>404</v>
      </c>
      <c r="F6" s="206" t="s">
        <v>404</v>
      </c>
      <c r="G6" s="206" t="s">
        <v>404</v>
      </c>
      <c r="H6" s="206" t="s">
        <v>404</v>
      </c>
      <c r="I6" s="206" t="s">
        <v>404</v>
      </c>
      <c r="J6" s="206" t="s">
        <v>404</v>
      </c>
      <c r="K6" s="206" t="s">
        <v>404</v>
      </c>
      <c r="L6" s="206" t="s">
        <v>404</v>
      </c>
      <c r="M6" s="206" t="s">
        <v>456</v>
      </c>
      <c r="N6" s="1326" t="s">
        <v>309</v>
      </c>
    </row>
    <row r="7" spans="2:14" ht="14.25" customHeight="1" x14ac:dyDescent="0.15">
      <c r="B7" s="1329"/>
      <c r="C7" s="125">
        <v>2</v>
      </c>
      <c r="D7" s="126" t="s">
        <v>178</v>
      </c>
      <c r="E7" s="206" t="s">
        <v>405</v>
      </c>
      <c r="F7" s="206" t="s">
        <v>405</v>
      </c>
      <c r="G7" s="206" t="s">
        <v>405</v>
      </c>
      <c r="H7" s="206" t="s">
        <v>405</v>
      </c>
      <c r="I7" s="206" t="s">
        <v>405</v>
      </c>
      <c r="J7" s="206" t="s">
        <v>405</v>
      </c>
      <c r="K7" s="206" t="s">
        <v>405</v>
      </c>
      <c r="L7" s="206" t="s">
        <v>405</v>
      </c>
      <c r="M7" s="206" t="s">
        <v>456</v>
      </c>
      <c r="N7" s="1327"/>
    </row>
    <row r="8" spans="2:14" ht="14.25" customHeight="1" x14ac:dyDescent="0.15">
      <c r="B8" s="1329"/>
      <c r="C8" s="125">
        <v>3</v>
      </c>
      <c r="D8" s="126" t="s">
        <v>126</v>
      </c>
      <c r="E8" s="206" t="s">
        <v>406</v>
      </c>
      <c r="F8" s="206" t="s">
        <v>406</v>
      </c>
      <c r="G8" s="206" t="s">
        <v>406</v>
      </c>
      <c r="H8" s="206" t="s">
        <v>406</v>
      </c>
      <c r="I8" s="206" t="s">
        <v>406</v>
      </c>
      <c r="J8" s="206" t="s">
        <v>406</v>
      </c>
      <c r="K8" s="206" t="s">
        <v>406</v>
      </c>
      <c r="L8" s="206" t="s">
        <v>406</v>
      </c>
      <c r="M8" s="206" t="s">
        <v>456</v>
      </c>
      <c r="N8" s="1327"/>
    </row>
    <row r="9" spans="2:14" ht="14.25" customHeight="1" x14ac:dyDescent="0.15">
      <c r="B9" s="1329"/>
      <c r="C9" s="125">
        <v>4</v>
      </c>
      <c r="D9" s="126" t="s">
        <v>127</v>
      </c>
      <c r="E9" s="206" t="s">
        <v>407</v>
      </c>
      <c r="F9" s="206" t="s">
        <v>407</v>
      </c>
      <c r="G9" s="206" t="s">
        <v>407</v>
      </c>
      <c r="H9" s="206" t="s">
        <v>407</v>
      </c>
      <c r="I9" s="206" t="s">
        <v>451</v>
      </c>
      <c r="J9" s="206" t="s">
        <v>407</v>
      </c>
      <c r="K9" s="206" t="s">
        <v>407</v>
      </c>
      <c r="L9" s="206" t="s">
        <v>458</v>
      </c>
      <c r="M9" s="206" t="s">
        <v>456</v>
      </c>
      <c r="N9" s="1327"/>
    </row>
    <row r="10" spans="2:14" ht="14.25" customHeight="1" x14ac:dyDescent="0.15">
      <c r="B10" s="1329"/>
      <c r="C10" s="125">
        <v>5</v>
      </c>
      <c r="D10" s="126" t="s">
        <v>175</v>
      </c>
      <c r="E10" s="206" t="s">
        <v>408</v>
      </c>
      <c r="F10" s="206" t="s">
        <v>408</v>
      </c>
      <c r="G10" s="206" t="s">
        <v>408</v>
      </c>
      <c r="H10" s="206" t="s">
        <v>408</v>
      </c>
      <c r="I10" s="206" t="s">
        <v>408</v>
      </c>
      <c r="J10" s="206" t="s">
        <v>408</v>
      </c>
      <c r="K10" s="206" t="s">
        <v>408</v>
      </c>
      <c r="L10" s="206" t="s">
        <v>459</v>
      </c>
      <c r="M10" s="206" t="s">
        <v>456</v>
      </c>
      <c r="N10" s="1327"/>
    </row>
    <row r="11" spans="2:14" ht="14.25" customHeight="1" x14ac:dyDescent="0.15">
      <c r="B11" s="1329"/>
      <c r="C11" s="125">
        <v>6</v>
      </c>
      <c r="D11" s="126" t="s">
        <v>176</v>
      </c>
      <c r="E11" s="206" t="s">
        <v>409</v>
      </c>
      <c r="F11" s="206" t="s">
        <v>409</v>
      </c>
      <c r="G11" s="206" t="s">
        <v>409</v>
      </c>
      <c r="H11" s="206" t="s">
        <v>409</v>
      </c>
      <c r="I11" s="206" t="s">
        <v>409</v>
      </c>
      <c r="J11" s="206" t="s">
        <v>409</v>
      </c>
      <c r="K11" s="206" t="s">
        <v>409</v>
      </c>
      <c r="L11" s="206" t="s">
        <v>460</v>
      </c>
      <c r="M11" s="206" t="s">
        <v>456</v>
      </c>
      <c r="N11" s="1327"/>
    </row>
    <row r="12" spans="2:14" ht="14.25" customHeight="1" x14ac:dyDescent="0.15">
      <c r="B12" s="1329"/>
      <c r="C12" s="125">
        <v>7</v>
      </c>
      <c r="D12" s="126" t="s">
        <v>177</v>
      </c>
      <c r="E12" s="207" t="s">
        <v>410</v>
      </c>
      <c r="F12" s="207" t="s">
        <v>410</v>
      </c>
      <c r="G12" s="207" t="s">
        <v>410</v>
      </c>
      <c r="H12" s="207" t="s">
        <v>410</v>
      </c>
      <c r="I12" s="207" t="s">
        <v>410</v>
      </c>
      <c r="J12" s="207" t="s">
        <v>410</v>
      </c>
      <c r="K12" s="207" t="s">
        <v>410</v>
      </c>
      <c r="L12" s="207" t="s">
        <v>410</v>
      </c>
      <c r="M12" s="207" t="s">
        <v>456</v>
      </c>
      <c r="N12" s="1327"/>
    </row>
    <row r="13" spans="2:14" ht="14.25" customHeight="1" x14ac:dyDescent="0.15">
      <c r="B13" s="1329"/>
      <c r="C13" s="125">
        <v>8</v>
      </c>
      <c r="D13" s="126" t="s">
        <v>174</v>
      </c>
      <c r="E13" s="206" t="s">
        <v>408</v>
      </c>
      <c r="F13" s="206" t="s">
        <v>408</v>
      </c>
      <c r="G13" s="206" t="s">
        <v>408</v>
      </c>
      <c r="H13" s="206" t="s">
        <v>408</v>
      </c>
      <c r="I13" s="206" t="s">
        <v>408</v>
      </c>
      <c r="J13" s="206" t="s">
        <v>408</v>
      </c>
      <c r="K13" s="206" t="s">
        <v>408</v>
      </c>
      <c r="L13" s="206" t="s">
        <v>459</v>
      </c>
      <c r="M13" s="207" t="s">
        <v>456</v>
      </c>
      <c r="N13" s="1327"/>
    </row>
    <row r="14" spans="2:14" ht="14.25" customHeight="1" x14ac:dyDescent="0.15">
      <c r="B14" s="1329"/>
      <c r="C14" s="125">
        <v>9</v>
      </c>
      <c r="D14" s="126" t="s">
        <v>180</v>
      </c>
      <c r="E14" s="206" t="s">
        <v>405</v>
      </c>
      <c r="F14" s="206" t="s">
        <v>405</v>
      </c>
      <c r="G14" s="206" t="s">
        <v>405</v>
      </c>
      <c r="H14" s="206" t="s">
        <v>405</v>
      </c>
      <c r="I14" s="206" t="s">
        <v>405</v>
      </c>
      <c r="J14" s="206" t="s">
        <v>405</v>
      </c>
      <c r="K14" s="206" t="s">
        <v>405</v>
      </c>
      <c r="L14" s="206" t="s">
        <v>405</v>
      </c>
      <c r="M14" s="207" t="s">
        <v>456</v>
      </c>
      <c r="N14" s="1327"/>
    </row>
    <row r="15" spans="2:14" ht="14.25" customHeight="1" x14ac:dyDescent="0.15">
      <c r="B15" s="1329"/>
      <c r="C15" s="125">
        <v>10</v>
      </c>
      <c r="D15" s="126" t="s">
        <v>188</v>
      </c>
      <c r="E15" s="206" t="s">
        <v>411</v>
      </c>
      <c r="F15" s="206" t="s">
        <v>411</v>
      </c>
      <c r="G15" s="206" t="s">
        <v>411</v>
      </c>
      <c r="H15" s="206" t="s">
        <v>411</v>
      </c>
      <c r="I15" s="206" t="s">
        <v>411</v>
      </c>
      <c r="J15" s="206" t="s">
        <v>411</v>
      </c>
      <c r="K15" s="206" t="s">
        <v>411</v>
      </c>
      <c r="L15" s="206" t="s">
        <v>411</v>
      </c>
      <c r="M15" s="207" t="s">
        <v>456</v>
      </c>
      <c r="N15" s="1327"/>
    </row>
    <row r="16" spans="2:14" ht="14.25" customHeight="1" x14ac:dyDescent="0.15">
      <c r="B16" s="1329"/>
      <c r="C16" s="125">
        <v>11</v>
      </c>
      <c r="D16" s="126" t="s">
        <v>189</v>
      </c>
      <c r="E16" s="206" t="s">
        <v>411</v>
      </c>
      <c r="F16" s="206" t="s">
        <v>411</v>
      </c>
      <c r="G16" s="206" t="s">
        <v>411</v>
      </c>
      <c r="H16" s="206" t="s">
        <v>411</v>
      </c>
      <c r="I16" s="206" t="s">
        <v>411</v>
      </c>
      <c r="J16" s="206" t="s">
        <v>411</v>
      </c>
      <c r="K16" s="206" t="s">
        <v>411</v>
      </c>
      <c r="L16" s="206" t="s">
        <v>461</v>
      </c>
      <c r="M16" s="206" t="s">
        <v>456</v>
      </c>
      <c r="N16" s="1327"/>
    </row>
    <row r="17" spans="2:14" ht="14.25" customHeight="1" x14ac:dyDescent="0.15">
      <c r="B17" s="1329"/>
      <c r="C17" s="125">
        <v>12</v>
      </c>
      <c r="D17" s="126" t="s">
        <v>181</v>
      </c>
      <c r="E17" s="206" t="s">
        <v>411</v>
      </c>
      <c r="F17" s="206" t="s">
        <v>411</v>
      </c>
      <c r="G17" s="206" t="s">
        <v>411</v>
      </c>
      <c r="H17" s="206" t="s">
        <v>411</v>
      </c>
      <c r="I17" s="206" t="s">
        <v>411</v>
      </c>
      <c r="J17" s="206" t="s">
        <v>411</v>
      </c>
      <c r="K17" s="206" t="s">
        <v>411</v>
      </c>
      <c r="L17" s="206" t="s">
        <v>411</v>
      </c>
      <c r="M17" s="206" t="s">
        <v>456</v>
      </c>
      <c r="N17" s="1327"/>
    </row>
    <row r="18" spans="2:14" ht="14.25" customHeight="1" x14ac:dyDescent="0.15">
      <c r="B18" s="1329"/>
      <c r="C18" s="125">
        <v>13</v>
      </c>
      <c r="D18" s="126" t="s">
        <v>182</v>
      </c>
      <c r="E18" s="206" t="s">
        <v>411</v>
      </c>
      <c r="F18" s="206" t="s">
        <v>411</v>
      </c>
      <c r="G18" s="206" t="s">
        <v>411</v>
      </c>
      <c r="H18" s="206" t="s">
        <v>411</v>
      </c>
      <c r="I18" s="206" t="s">
        <v>411</v>
      </c>
      <c r="J18" s="206" t="s">
        <v>411</v>
      </c>
      <c r="K18" s="206" t="s">
        <v>411</v>
      </c>
      <c r="L18" s="206" t="s">
        <v>462</v>
      </c>
      <c r="M18" s="206" t="s">
        <v>456</v>
      </c>
      <c r="N18" s="1327"/>
    </row>
    <row r="19" spans="2:14" ht="14.25" customHeight="1" x14ac:dyDescent="0.15">
      <c r="B19" s="1329"/>
      <c r="C19" s="125">
        <v>14</v>
      </c>
      <c r="D19" s="126" t="s">
        <v>183</v>
      </c>
      <c r="E19" s="206" t="s">
        <v>411</v>
      </c>
      <c r="F19" s="206" t="s">
        <v>411</v>
      </c>
      <c r="G19" s="206" t="s">
        <v>411</v>
      </c>
      <c r="H19" s="206" t="s">
        <v>411</v>
      </c>
      <c r="I19" s="206" t="s">
        <v>411</v>
      </c>
      <c r="J19" s="206" t="s">
        <v>411</v>
      </c>
      <c r="K19" s="206" t="s">
        <v>411</v>
      </c>
      <c r="L19" s="206" t="s">
        <v>463</v>
      </c>
      <c r="M19" s="207" t="s">
        <v>456</v>
      </c>
      <c r="N19" s="1327"/>
    </row>
    <row r="20" spans="2:14" ht="14.25" customHeight="1" x14ac:dyDescent="0.15">
      <c r="B20" s="1329"/>
      <c r="C20" s="125">
        <v>15</v>
      </c>
      <c r="D20" s="126" t="s">
        <v>184</v>
      </c>
      <c r="E20" s="206" t="s">
        <v>411</v>
      </c>
      <c r="F20" s="206" t="s">
        <v>411</v>
      </c>
      <c r="G20" s="206" t="s">
        <v>411</v>
      </c>
      <c r="H20" s="206" t="s">
        <v>411</v>
      </c>
      <c r="I20" s="206" t="s">
        <v>411</v>
      </c>
      <c r="J20" s="206" t="s">
        <v>411</v>
      </c>
      <c r="K20" s="206" t="s">
        <v>411</v>
      </c>
      <c r="L20" s="206" t="s">
        <v>411</v>
      </c>
      <c r="M20" s="207" t="s">
        <v>456</v>
      </c>
      <c r="N20" s="1327"/>
    </row>
    <row r="21" spans="2:14" ht="14.25" customHeight="1" x14ac:dyDescent="0.15">
      <c r="B21" s="1329"/>
      <c r="C21" s="125">
        <v>16</v>
      </c>
      <c r="D21" s="126" t="s">
        <v>185</v>
      </c>
      <c r="E21" s="206" t="s">
        <v>411</v>
      </c>
      <c r="F21" s="206" t="s">
        <v>411</v>
      </c>
      <c r="G21" s="206" t="s">
        <v>411</v>
      </c>
      <c r="H21" s="206" t="s">
        <v>411</v>
      </c>
      <c r="I21" s="206" t="s">
        <v>411</v>
      </c>
      <c r="J21" s="206" t="s">
        <v>411</v>
      </c>
      <c r="K21" s="206" t="s">
        <v>411</v>
      </c>
      <c r="L21" s="206" t="s">
        <v>464</v>
      </c>
      <c r="M21" s="207" t="s">
        <v>456</v>
      </c>
      <c r="N21" s="1327"/>
    </row>
    <row r="22" spans="2:14" ht="14.25" customHeight="1" x14ac:dyDescent="0.15">
      <c r="B22" s="1329"/>
      <c r="C22" s="125">
        <v>17</v>
      </c>
      <c r="D22" s="126" t="s">
        <v>186</v>
      </c>
      <c r="E22" s="206" t="s">
        <v>411</v>
      </c>
      <c r="F22" s="206" t="s">
        <v>411</v>
      </c>
      <c r="G22" s="206" t="s">
        <v>411</v>
      </c>
      <c r="H22" s="206" t="s">
        <v>411</v>
      </c>
      <c r="I22" s="206" t="s">
        <v>411</v>
      </c>
      <c r="J22" s="206" t="s">
        <v>411</v>
      </c>
      <c r="K22" s="206" t="s">
        <v>411</v>
      </c>
      <c r="L22" s="206" t="s">
        <v>461</v>
      </c>
      <c r="M22" s="206" t="s">
        <v>456</v>
      </c>
      <c r="N22" s="1327"/>
    </row>
    <row r="23" spans="2:14" ht="14.25" customHeight="1" x14ac:dyDescent="0.15">
      <c r="B23" s="1329"/>
      <c r="C23" s="125">
        <v>18</v>
      </c>
      <c r="D23" s="126" t="s">
        <v>187</v>
      </c>
      <c r="E23" s="206" t="s">
        <v>411</v>
      </c>
      <c r="F23" s="206" t="s">
        <v>411</v>
      </c>
      <c r="G23" s="206" t="s">
        <v>411</v>
      </c>
      <c r="H23" s="206" t="s">
        <v>411</v>
      </c>
      <c r="I23" s="206" t="s">
        <v>411</v>
      </c>
      <c r="J23" s="206" t="s">
        <v>411</v>
      </c>
      <c r="K23" s="206" t="s">
        <v>411</v>
      </c>
      <c r="L23" s="206" t="s">
        <v>465</v>
      </c>
      <c r="M23" s="206" t="s">
        <v>456</v>
      </c>
      <c r="N23" s="1327"/>
    </row>
    <row r="24" spans="2:14" ht="14.25" customHeight="1" x14ac:dyDescent="0.15">
      <c r="B24" s="1329"/>
      <c r="C24" s="125">
        <v>19</v>
      </c>
      <c r="D24" s="126" t="s">
        <v>190</v>
      </c>
      <c r="E24" s="206" t="s">
        <v>411</v>
      </c>
      <c r="F24" s="206" t="s">
        <v>411</v>
      </c>
      <c r="G24" s="206" t="s">
        <v>411</v>
      </c>
      <c r="H24" s="206" t="s">
        <v>411</v>
      </c>
      <c r="I24" s="206" t="s">
        <v>411</v>
      </c>
      <c r="J24" s="206" t="s">
        <v>411</v>
      </c>
      <c r="K24" s="206" t="s">
        <v>411</v>
      </c>
      <c r="L24" s="206" t="s">
        <v>462</v>
      </c>
      <c r="M24" s="206" t="s">
        <v>456</v>
      </c>
      <c r="N24" s="1327"/>
    </row>
    <row r="25" spans="2:14" ht="14.25" customHeight="1" x14ac:dyDescent="0.15">
      <c r="B25" s="1329"/>
      <c r="C25" s="125">
        <v>20</v>
      </c>
      <c r="D25" s="126" t="s">
        <v>191</v>
      </c>
      <c r="E25" s="206" t="s">
        <v>411</v>
      </c>
      <c r="F25" s="206" t="s">
        <v>411</v>
      </c>
      <c r="G25" s="206" t="s">
        <v>411</v>
      </c>
      <c r="H25" s="206" t="s">
        <v>411</v>
      </c>
      <c r="I25" s="206" t="s">
        <v>411</v>
      </c>
      <c r="J25" s="206" t="s">
        <v>411</v>
      </c>
      <c r="K25" s="206" t="s">
        <v>411</v>
      </c>
      <c r="L25" s="206" t="s">
        <v>465</v>
      </c>
      <c r="M25" s="207" t="s">
        <v>456</v>
      </c>
      <c r="N25" s="1327"/>
    </row>
    <row r="26" spans="2:14" ht="14.25" customHeight="1" x14ac:dyDescent="0.15">
      <c r="B26" s="1329"/>
      <c r="C26" s="125">
        <v>21</v>
      </c>
      <c r="D26" s="126" t="s">
        <v>192</v>
      </c>
      <c r="E26" s="206" t="s">
        <v>411</v>
      </c>
      <c r="F26" s="206" t="s">
        <v>411</v>
      </c>
      <c r="G26" s="206" t="s">
        <v>411</v>
      </c>
      <c r="H26" s="206" t="s">
        <v>411</v>
      </c>
      <c r="I26" s="206" t="s">
        <v>411</v>
      </c>
      <c r="J26" s="206" t="s">
        <v>411</v>
      </c>
      <c r="K26" s="206" t="s">
        <v>411</v>
      </c>
      <c r="L26" s="206" t="s">
        <v>467</v>
      </c>
      <c r="M26" s="207" t="s">
        <v>456</v>
      </c>
      <c r="N26" s="1327"/>
    </row>
    <row r="27" spans="2:14" ht="14.25" customHeight="1" x14ac:dyDescent="0.15">
      <c r="B27" s="1329"/>
      <c r="C27" s="125">
        <v>22</v>
      </c>
      <c r="D27" s="126" t="s">
        <v>193</v>
      </c>
      <c r="E27" s="206" t="s">
        <v>411</v>
      </c>
      <c r="F27" s="206" t="s">
        <v>411</v>
      </c>
      <c r="G27" s="206" t="s">
        <v>411</v>
      </c>
      <c r="H27" s="206" t="s">
        <v>411</v>
      </c>
      <c r="I27" s="206" t="s">
        <v>411</v>
      </c>
      <c r="J27" s="206" t="s">
        <v>411</v>
      </c>
      <c r="K27" s="206" t="s">
        <v>411</v>
      </c>
      <c r="L27" s="206" t="s">
        <v>411</v>
      </c>
      <c r="M27" s="207" t="s">
        <v>456</v>
      </c>
      <c r="N27" s="1327"/>
    </row>
    <row r="28" spans="2:14" ht="14.25" customHeight="1" x14ac:dyDescent="0.15">
      <c r="B28" s="1329"/>
      <c r="C28" s="125">
        <v>23</v>
      </c>
      <c r="D28" s="126" t="s">
        <v>194</v>
      </c>
      <c r="E28" s="206" t="s">
        <v>411</v>
      </c>
      <c r="F28" s="206" t="s">
        <v>411</v>
      </c>
      <c r="G28" s="206" t="s">
        <v>411</v>
      </c>
      <c r="H28" s="206" t="s">
        <v>411</v>
      </c>
      <c r="I28" s="206" t="s">
        <v>411</v>
      </c>
      <c r="J28" s="206" t="s">
        <v>411</v>
      </c>
      <c r="K28" s="206" t="s">
        <v>411</v>
      </c>
      <c r="L28" s="206" t="s">
        <v>466</v>
      </c>
      <c r="M28" s="206" t="s">
        <v>412</v>
      </c>
      <c r="N28" s="1327"/>
    </row>
    <row r="29" spans="2:14" ht="14.25" customHeight="1" x14ac:dyDescent="0.15">
      <c r="B29" s="1329"/>
      <c r="C29" s="125">
        <v>24</v>
      </c>
      <c r="D29" s="126" t="s">
        <v>195</v>
      </c>
      <c r="E29" s="206" t="s">
        <v>411</v>
      </c>
      <c r="F29" s="206" t="s">
        <v>411</v>
      </c>
      <c r="G29" s="206" t="s">
        <v>411</v>
      </c>
      <c r="H29" s="206" t="s">
        <v>411</v>
      </c>
      <c r="I29" s="206" t="s">
        <v>411</v>
      </c>
      <c r="J29" s="206" t="s">
        <v>411</v>
      </c>
      <c r="K29" s="206" t="s">
        <v>411</v>
      </c>
      <c r="L29" s="206">
        <v>2E-3</v>
      </c>
      <c r="M29" s="206" t="s">
        <v>412</v>
      </c>
      <c r="N29" s="1327"/>
    </row>
    <row r="30" spans="2:14" ht="14.25" customHeight="1" x14ac:dyDescent="0.15">
      <c r="B30" s="1329"/>
      <c r="C30" s="175">
        <v>25</v>
      </c>
      <c r="D30" s="126" t="s">
        <v>271</v>
      </c>
      <c r="E30" s="208" t="s">
        <v>409</v>
      </c>
      <c r="F30" s="208" t="s">
        <v>409</v>
      </c>
      <c r="G30" s="208" t="s">
        <v>409</v>
      </c>
      <c r="H30" s="208" t="s">
        <v>409</v>
      </c>
      <c r="I30" s="208" t="s">
        <v>409</v>
      </c>
      <c r="J30" s="208" t="s">
        <v>409</v>
      </c>
      <c r="K30" s="208" t="s">
        <v>409</v>
      </c>
      <c r="L30" s="208" t="s">
        <v>458</v>
      </c>
      <c r="M30" s="208" t="s">
        <v>412</v>
      </c>
      <c r="N30" s="1327"/>
    </row>
    <row r="31" spans="2:14" ht="14.25" customHeight="1" x14ac:dyDescent="0.15">
      <c r="B31" s="1329"/>
      <c r="C31" s="175">
        <v>26</v>
      </c>
      <c r="D31" s="126" t="s">
        <v>294</v>
      </c>
      <c r="E31" s="208" t="s">
        <v>412</v>
      </c>
      <c r="F31" s="209">
        <v>0.1</v>
      </c>
      <c r="G31" s="208" t="s">
        <v>412</v>
      </c>
      <c r="H31" s="209">
        <v>0.1</v>
      </c>
      <c r="I31" s="208" t="s">
        <v>412</v>
      </c>
      <c r="J31" s="209">
        <v>0.2</v>
      </c>
      <c r="K31" s="208" t="s">
        <v>453</v>
      </c>
      <c r="L31" s="209" t="s">
        <v>456</v>
      </c>
      <c r="M31" s="209" t="s">
        <v>412</v>
      </c>
      <c r="N31" s="1327"/>
    </row>
    <row r="32" spans="2:14" ht="14.25" customHeight="1" x14ac:dyDescent="0.15">
      <c r="B32" s="1329"/>
      <c r="C32" s="175">
        <v>27</v>
      </c>
      <c r="D32" s="126" t="s">
        <v>295</v>
      </c>
      <c r="E32" s="206" t="s">
        <v>412</v>
      </c>
      <c r="F32" s="206">
        <v>0.02</v>
      </c>
      <c r="G32" s="206" t="s">
        <v>412</v>
      </c>
      <c r="H32" s="206">
        <v>0.01</v>
      </c>
      <c r="I32" s="206" t="s">
        <v>412</v>
      </c>
      <c r="J32" s="206">
        <v>0.02</v>
      </c>
      <c r="K32" s="206">
        <v>0.01</v>
      </c>
      <c r="L32" s="206" t="s">
        <v>456</v>
      </c>
      <c r="M32" s="206" t="s">
        <v>412</v>
      </c>
      <c r="N32" s="1327"/>
    </row>
    <row r="33" spans="2:14" ht="14.25" customHeight="1" x14ac:dyDescent="0.15">
      <c r="B33" s="1330"/>
      <c r="C33" s="129">
        <v>28</v>
      </c>
      <c r="D33" s="126" t="s">
        <v>296</v>
      </c>
      <c r="E33" s="208" t="s">
        <v>412</v>
      </c>
      <c r="F33" s="208" t="s">
        <v>450</v>
      </c>
      <c r="G33" s="208" t="s">
        <v>412</v>
      </c>
      <c r="H33" s="208" t="s">
        <v>450</v>
      </c>
      <c r="I33" s="208" t="s">
        <v>412</v>
      </c>
      <c r="J33" s="208" t="s">
        <v>450</v>
      </c>
      <c r="K33" s="208" t="s">
        <v>450</v>
      </c>
      <c r="L33" s="208" t="s">
        <v>456</v>
      </c>
      <c r="M33" s="208" t="s">
        <v>412</v>
      </c>
      <c r="N33" s="1327"/>
    </row>
    <row r="34" spans="2:14" ht="14.25" customHeight="1" x14ac:dyDescent="0.15">
      <c r="B34" s="1328" t="s">
        <v>297</v>
      </c>
      <c r="C34" s="176">
        <v>29</v>
      </c>
      <c r="D34" s="127" t="s">
        <v>196</v>
      </c>
      <c r="E34" s="128">
        <v>7.4</v>
      </c>
      <c r="F34" s="212">
        <v>7</v>
      </c>
      <c r="G34" s="128">
        <v>7.7</v>
      </c>
      <c r="H34" s="128">
        <v>7.7</v>
      </c>
      <c r="I34" s="128">
        <v>8.1999999999999993</v>
      </c>
      <c r="J34" s="212">
        <v>7.7</v>
      </c>
      <c r="K34" s="128">
        <v>7.4</v>
      </c>
      <c r="L34" s="212">
        <v>12.5</v>
      </c>
      <c r="M34" s="128" t="s">
        <v>412</v>
      </c>
      <c r="N34" s="178" t="s">
        <v>300</v>
      </c>
    </row>
    <row r="35" spans="2:14" ht="14.25" customHeight="1" x14ac:dyDescent="0.15">
      <c r="B35" s="1329"/>
      <c r="C35" s="125">
        <v>30</v>
      </c>
      <c r="D35" s="126" t="s">
        <v>457</v>
      </c>
      <c r="E35" s="174">
        <v>14.9</v>
      </c>
      <c r="F35" s="210">
        <v>14</v>
      </c>
      <c r="G35" s="174">
        <v>22.4</v>
      </c>
      <c r="H35" s="210">
        <v>23</v>
      </c>
      <c r="I35" s="174">
        <v>18.2</v>
      </c>
      <c r="J35" s="174">
        <v>18.100000000000001</v>
      </c>
      <c r="K35" s="174">
        <v>19.899999999999999</v>
      </c>
      <c r="L35" s="263">
        <v>25</v>
      </c>
      <c r="M35" s="263" t="s">
        <v>412</v>
      </c>
      <c r="N35" s="179"/>
    </row>
    <row r="36" spans="2:14" ht="14.25" customHeight="1" x14ac:dyDescent="0.15">
      <c r="B36" s="1329"/>
      <c r="C36" s="125">
        <v>31</v>
      </c>
      <c r="D36" s="126" t="s">
        <v>291</v>
      </c>
      <c r="E36" s="174" t="s">
        <v>413</v>
      </c>
      <c r="F36" s="174" t="s">
        <v>452</v>
      </c>
      <c r="G36" s="174" t="s">
        <v>413</v>
      </c>
      <c r="H36" s="174" t="s">
        <v>452</v>
      </c>
      <c r="I36" s="174" t="s">
        <v>413</v>
      </c>
      <c r="J36" s="174" t="s">
        <v>452</v>
      </c>
      <c r="K36" s="174" t="s">
        <v>452</v>
      </c>
      <c r="L36" s="211" t="s">
        <v>455</v>
      </c>
      <c r="M36" s="211" t="s">
        <v>412</v>
      </c>
      <c r="N36" s="1331" t="s">
        <v>302</v>
      </c>
    </row>
    <row r="37" spans="2:14" ht="14.25" customHeight="1" x14ac:dyDescent="0.15">
      <c r="B37" s="1329"/>
      <c r="C37" s="125">
        <v>32</v>
      </c>
      <c r="D37" s="126" t="s">
        <v>292</v>
      </c>
      <c r="E37" s="174" t="s">
        <v>413</v>
      </c>
      <c r="F37" s="174">
        <v>5</v>
      </c>
      <c r="G37" s="174" t="s">
        <v>413</v>
      </c>
      <c r="H37" s="174">
        <v>1</v>
      </c>
      <c r="I37" s="174" t="s">
        <v>413</v>
      </c>
      <c r="J37" s="174" t="s">
        <v>452</v>
      </c>
      <c r="K37" s="174">
        <v>1</v>
      </c>
      <c r="L37" s="174" t="s">
        <v>456</v>
      </c>
      <c r="M37" s="174" t="s">
        <v>412</v>
      </c>
      <c r="N37" s="1331"/>
    </row>
    <row r="38" spans="2:14" ht="14.25" customHeight="1" x14ac:dyDescent="0.15">
      <c r="B38" s="1330"/>
      <c r="C38" s="129">
        <v>33</v>
      </c>
      <c r="D38" s="130" t="s">
        <v>293</v>
      </c>
      <c r="E38" s="177" t="s">
        <v>413</v>
      </c>
      <c r="F38" s="657">
        <v>3.1</v>
      </c>
      <c r="G38" s="177" t="s">
        <v>413</v>
      </c>
      <c r="H38" s="657">
        <v>1.4</v>
      </c>
      <c r="I38" s="177" t="s">
        <v>413</v>
      </c>
      <c r="J38" s="177">
        <v>1.2</v>
      </c>
      <c r="K38" s="657">
        <v>1.9</v>
      </c>
      <c r="L38" s="177">
        <v>2.8</v>
      </c>
      <c r="M38" s="177" t="s">
        <v>412</v>
      </c>
      <c r="N38" s="180"/>
    </row>
    <row r="39" spans="2:14" ht="12" customHeight="1" x14ac:dyDescent="0.15"/>
    <row r="40" spans="2:14" ht="14.25" x14ac:dyDescent="0.15">
      <c r="D40" s="1311" t="s">
        <v>221</v>
      </c>
      <c r="E40" s="1311"/>
      <c r="F40" s="1311"/>
      <c r="G40" s="1311"/>
      <c r="H40" s="1311"/>
    </row>
    <row r="41" spans="2:14" ht="14.25" customHeight="1" x14ac:dyDescent="0.15">
      <c r="D41" s="1320" t="s">
        <v>454</v>
      </c>
      <c r="E41" s="1278"/>
      <c r="F41" s="1278"/>
      <c r="G41" s="1278"/>
      <c r="H41" s="1278"/>
      <c r="I41" s="1278"/>
    </row>
  </sheetData>
  <mergeCells count="13">
    <mergeCell ref="B1:G1"/>
    <mergeCell ref="D41:I41"/>
    <mergeCell ref="D40:H40"/>
    <mergeCell ref="I4:J4"/>
    <mergeCell ref="E4:F4"/>
    <mergeCell ref="G4:H4"/>
    <mergeCell ref="I3:N3"/>
    <mergeCell ref="B4:C5"/>
    <mergeCell ref="N4:N5"/>
    <mergeCell ref="N6:N33"/>
    <mergeCell ref="B6:B33"/>
    <mergeCell ref="B34:B38"/>
    <mergeCell ref="N36:N37"/>
  </mergeCells>
  <phoneticPr fontId="4"/>
  <hyperlinks>
    <hyperlink ref="D41" r:id="rId1" display="http://www.pref.chiba.lg.jp/suidou/kyshisetsu/press/2011/odei.html"/>
  </hyperlinks>
  <pageMargins left="0.7" right="0.7" top="0.75" bottom="0.75" header="0.3" footer="0.3"/>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V50"/>
  <sheetViews>
    <sheetView view="pageBreakPreview" zoomScale="70" zoomScaleNormal="85" zoomScaleSheetLayoutView="70" workbookViewId="0"/>
  </sheetViews>
  <sheetFormatPr defaultRowHeight="13.5" x14ac:dyDescent="0.15"/>
  <cols>
    <col min="1" max="1" width="1.75" style="20" customWidth="1"/>
    <col min="2" max="2" width="18.125" style="20" customWidth="1"/>
    <col min="3" max="5" width="23" style="20" customWidth="1"/>
    <col min="6" max="7" width="4" style="20" customWidth="1"/>
    <col min="8" max="8" width="7" style="20" customWidth="1"/>
    <col min="9" max="20" width="6.375" style="20" customWidth="1"/>
    <col min="21" max="21" width="9" style="20"/>
    <col min="22" max="22" width="10.75" style="20" customWidth="1"/>
    <col min="23" max="16384" width="9" style="20"/>
  </cols>
  <sheetData>
    <row r="1" spans="2:20" ht="21.75" thickBot="1" x14ac:dyDescent="0.2">
      <c r="B1" s="71" t="s">
        <v>150</v>
      </c>
      <c r="C1" s="44"/>
      <c r="D1" s="44"/>
      <c r="E1" s="44"/>
    </row>
    <row r="2" spans="2:20" ht="6.75" customHeight="1" thickTop="1" x14ac:dyDescent="0.15">
      <c r="B2" s="21"/>
      <c r="C2" s="21"/>
      <c r="D2" s="21"/>
      <c r="E2" s="21"/>
    </row>
    <row r="3" spans="2:20" s="23" customFormat="1" x14ac:dyDescent="0.15">
      <c r="B3" s="1351" t="s">
        <v>99</v>
      </c>
      <c r="C3" s="1351"/>
      <c r="D3" s="1351"/>
      <c r="E3" s="1351"/>
    </row>
    <row r="4" spans="2:20" s="23" customFormat="1" x14ac:dyDescent="0.15">
      <c r="B4" s="22"/>
      <c r="C4" s="22"/>
      <c r="D4" s="22"/>
      <c r="E4" s="22"/>
    </row>
    <row r="5" spans="2:20" s="23" customFormat="1" ht="16.5" customHeight="1" x14ac:dyDescent="0.15">
      <c r="B5" s="24" t="s">
        <v>100</v>
      </c>
      <c r="C5" s="24"/>
      <c r="D5" s="24"/>
      <c r="E5" s="24"/>
      <c r="H5" s="20" t="s">
        <v>169</v>
      </c>
      <c r="T5" s="43" t="s">
        <v>226</v>
      </c>
    </row>
    <row r="6" spans="2:20" s="23" customFormat="1" x14ac:dyDescent="0.15">
      <c r="B6" s="1340" t="s">
        <v>34</v>
      </c>
      <c r="C6" s="35" t="s">
        <v>101</v>
      </c>
      <c r="D6" s="35" t="s">
        <v>102</v>
      </c>
      <c r="E6" s="35" t="s">
        <v>103</v>
      </c>
      <c r="G6" s="54"/>
      <c r="H6" s="1344"/>
      <c r="I6" s="1341" t="s">
        <v>86</v>
      </c>
      <c r="J6" s="1332" t="s">
        <v>152</v>
      </c>
      <c r="K6" s="1332"/>
      <c r="L6" s="1332"/>
      <c r="M6" s="1332" t="s">
        <v>153</v>
      </c>
      <c r="N6" s="1332"/>
      <c r="O6" s="1341" t="s">
        <v>87</v>
      </c>
      <c r="P6" s="1332" t="s">
        <v>231</v>
      </c>
      <c r="Q6" s="1332"/>
      <c r="R6" s="1332"/>
      <c r="S6" s="1332"/>
      <c r="T6" s="1332" t="s">
        <v>88</v>
      </c>
    </row>
    <row r="7" spans="2:20" s="23" customFormat="1" x14ac:dyDescent="0.15">
      <c r="B7" s="1340"/>
      <c r="C7" s="36" t="s">
        <v>104</v>
      </c>
      <c r="D7" s="36" t="s">
        <v>105</v>
      </c>
      <c r="E7" s="36" t="s">
        <v>106</v>
      </c>
      <c r="G7" s="54"/>
      <c r="H7" s="1345"/>
      <c r="I7" s="1342"/>
      <c r="J7" s="1332"/>
      <c r="K7" s="1332"/>
      <c r="L7" s="1332"/>
      <c r="M7" s="1332"/>
      <c r="N7" s="1332"/>
      <c r="O7" s="1342"/>
      <c r="P7" s="1346" t="s">
        <v>231</v>
      </c>
      <c r="Q7" s="1347"/>
      <c r="R7" s="1343" t="s">
        <v>154</v>
      </c>
      <c r="S7" s="1332"/>
      <c r="T7" s="1332"/>
    </row>
    <row r="8" spans="2:20" s="23" customFormat="1" ht="25.5" customHeight="1" x14ac:dyDescent="0.15">
      <c r="B8" s="37" t="s">
        <v>107</v>
      </c>
      <c r="C8" s="26" t="s">
        <v>230</v>
      </c>
      <c r="D8" s="26" t="s">
        <v>108</v>
      </c>
      <c r="E8" s="26" t="s">
        <v>109</v>
      </c>
      <c r="G8" s="54"/>
      <c r="H8" s="55" t="s">
        <v>31</v>
      </c>
      <c r="I8" s="56" t="s">
        <v>156</v>
      </c>
      <c r="J8" s="57" t="s">
        <v>280</v>
      </c>
      <c r="K8" s="58" t="s">
        <v>148</v>
      </c>
      <c r="L8" s="59" t="s">
        <v>155</v>
      </c>
      <c r="M8" s="57" t="s">
        <v>155</v>
      </c>
      <c r="N8" s="59" t="s">
        <v>156</v>
      </c>
      <c r="O8" s="59" t="s">
        <v>159</v>
      </c>
      <c r="P8" s="18" t="s">
        <v>160</v>
      </c>
      <c r="Q8" s="59" t="s">
        <v>156</v>
      </c>
      <c r="R8" s="18" t="s">
        <v>161</v>
      </c>
      <c r="S8" s="59" t="s">
        <v>156</v>
      </c>
      <c r="T8" s="56" t="s">
        <v>156</v>
      </c>
    </row>
    <row r="9" spans="2:20" s="23" customFormat="1" ht="25.5" customHeight="1" x14ac:dyDescent="0.15">
      <c r="B9" s="37" t="s">
        <v>110</v>
      </c>
      <c r="C9" s="27" t="s">
        <v>111</v>
      </c>
      <c r="D9" s="25" t="s">
        <v>112</v>
      </c>
      <c r="E9" s="25" t="s">
        <v>113</v>
      </c>
      <c r="G9" s="42"/>
      <c r="H9" s="60" t="s">
        <v>89</v>
      </c>
      <c r="I9" s="61">
        <v>168.6</v>
      </c>
      <c r="J9" s="62">
        <v>607</v>
      </c>
      <c r="K9" s="63">
        <v>973.5</v>
      </c>
      <c r="L9" s="61">
        <v>3502</v>
      </c>
      <c r="M9" s="62">
        <v>225</v>
      </c>
      <c r="N9" s="61">
        <v>22.3</v>
      </c>
      <c r="O9" s="61">
        <v>1117.4000000000001</v>
      </c>
      <c r="P9" s="62">
        <v>26.3</v>
      </c>
      <c r="Q9" s="61">
        <v>21.7</v>
      </c>
      <c r="R9" s="62">
        <v>10.88</v>
      </c>
      <c r="S9" s="61">
        <v>3.24</v>
      </c>
      <c r="T9" s="64">
        <v>500.9</v>
      </c>
    </row>
    <row r="10" spans="2:20" s="23" customFormat="1" ht="25.5" customHeight="1" x14ac:dyDescent="0.15">
      <c r="B10" s="37" t="s">
        <v>114</v>
      </c>
      <c r="C10" s="25" t="s">
        <v>115</v>
      </c>
      <c r="D10" s="25" t="s">
        <v>116</v>
      </c>
      <c r="E10" s="25" t="s">
        <v>117</v>
      </c>
      <c r="G10" s="42"/>
      <c r="H10" s="65" t="s">
        <v>90</v>
      </c>
      <c r="I10" s="61">
        <v>155.4</v>
      </c>
      <c r="J10" s="62">
        <v>355.3</v>
      </c>
      <c r="K10" s="63">
        <v>1243.2</v>
      </c>
      <c r="L10" s="61">
        <v>2792.8</v>
      </c>
      <c r="M10" s="62">
        <v>345.8</v>
      </c>
      <c r="N10" s="61"/>
      <c r="O10" s="61">
        <v>1064.4000000000001</v>
      </c>
      <c r="P10" s="62">
        <v>56.03</v>
      </c>
      <c r="Q10" s="61">
        <v>2.0499999999999998</v>
      </c>
      <c r="R10" s="62">
        <v>34.17</v>
      </c>
      <c r="S10" s="61">
        <v>6.06</v>
      </c>
      <c r="T10" s="64">
        <v>689.7</v>
      </c>
    </row>
    <row r="11" spans="2:20" s="23" customFormat="1" ht="25.5" customHeight="1" x14ac:dyDescent="0.15">
      <c r="B11" s="37" t="s">
        <v>118</v>
      </c>
      <c r="C11" s="25" t="s">
        <v>119</v>
      </c>
      <c r="D11" s="25" t="s">
        <v>120</v>
      </c>
      <c r="E11" s="25" t="s">
        <v>27</v>
      </c>
      <c r="G11" s="42"/>
      <c r="H11" s="65" t="s">
        <v>91</v>
      </c>
      <c r="I11" s="61">
        <v>170.5</v>
      </c>
      <c r="J11" s="62">
        <v>388</v>
      </c>
      <c r="K11" s="63">
        <v>1048.5999999999999</v>
      </c>
      <c r="L11" s="61">
        <v>3325.9</v>
      </c>
      <c r="M11" s="62">
        <v>402.4</v>
      </c>
      <c r="N11" s="61"/>
      <c r="O11" s="61">
        <v>1250.4000000000001</v>
      </c>
      <c r="P11" s="62">
        <v>16.43</v>
      </c>
      <c r="Q11" s="61">
        <v>0.99</v>
      </c>
      <c r="R11" s="62">
        <v>4.0599999999999996</v>
      </c>
      <c r="S11" s="61">
        <v>0.41</v>
      </c>
      <c r="T11" s="64">
        <v>781.1</v>
      </c>
    </row>
    <row r="12" spans="2:20" s="23" customFormat="1" ht="25.5" customHeight="1" x14ac:dyDescent="0.15">
      <c r="B12" s="37" t="s">
        <v>121</v>
      </c>
      <c r="C12" s="25" t="s">
        <v>122</v>
      </c>
      <c r="D12" s="25" t="s">
        <v>122</v>
      </c>
      <c r="E12" s="25" t="s">
        <v>122</v>
      </c>
      <c r="G12" s="42"/>
      <c r="H12" s="65" t="s">
        <v>92</v>
      </c>
      <c r="I12" s="61">
        <v>274.27</v>
      </c>
      <c r="J12" s="62">
        <v>348.86</v>
      </c>
      <c r="K12" s="63">
        <v>903</v>
      </c>
      <c r="L12" s="61">
        <v>3672.8270000000002</v>
      </c>
      <c r="M12" s="62">
        <v>158.07</v>
      </c>
      <c r="N12" s="61"/>
      <c r="O12" s="61">
        <v>1255.123</v>
      </c>
      <c r="P12" s="62">
        <v>27.17</v>
      </c>
      <c r="Q12" s="61">
        <v>14.247000000000002</v>
      </c>
      <c r="R12" s="62">
        <v>8.6549999999999994</v>
      </c>
      <c r="S12" s="61">
        <v>0.19600000000000001</v>
      </c>
      <c r="T12" s="64">
        <v>584.91499999999996</v>
      </c>
    </row>
    <row r="13" spans="2:20" s="23" customFormat="1" ht="25.5" customHeight="1" x14ac:dyDescent="0.15">
      <c r="B13" s="37" t="s">
        <v>123</v>
      </c>
      <c r="C13" s="25" t="s">
        <v>124</v>
      </c>
      <c r="D13" s="25" t="s">
        <v>377</v>
      </c>
      <c r="E13" s="25" t="s">
        <v>377</v>
      </c>
      <c r="G13" s="42"/>
      <c r="H13" s="65" t="s">
        <v>93</v>
      </c>
      <c r="I13" s="61">
        <v>191</v>
      </c>
      <c r="J13" s="62">
        <v>366</v>
      </c>
      <c r="K13" s="63">
        <v>862.8</v>
      </c>
      <c r="L13" s="61">
        <v>2671.8</v>
      </c>
      <c r="M13" s="62">
        <v>138.5</v>
      </c>
      <c r="N13" s="61"/>
      <c r="O13" s="61">
        <v>1515.8</v>
      </c>
      <c r="P13" s="62">
        <v>72.739999999999995</v>
      </c>
      <c r="Q13" s="61">
        <v>60.25</v>
      </c>
      <c r="R13" s="62">
        <v>12.11</v>
      </c>
      <c r="S13" s="61">
        <v>4.3499999999999996</v>
      </c>
      <c r="T13" s="64">
        <v>877.8</v>
      </c>
    </row>
    <row r="14" spans="2:20" s="23" customFormat="1" ht="25.5" customHeight="1" x14ac:dyDescent="0.15">
      <c r="B14" s="37" t="s">
        <v>125</v>
      </c>
      <c r="C14" s="25" t="s">
        <v>124</v>
      </c>
      <c r="D14" s="25" t="s">
        <v>122</v>
      </c>
      <c r="E14" s="25" t="s">
        <v>122</v>
      </c>
      <c r="G14" s="42"/>
      <c r="H14" s="65" t="s">
        <v>94</v>
      </c>
      <c r="I14" s="61">
        <v>180.76</v>
      </c>
      <c r="J14" s="62">
        <v>405.41799999999995</v>
      </c>
      <c r="K14" s="63">
        <v>991.94500000000005</v>
      </c>
      <c r="L14" s="61">
        <v>2263.7470000000003</v>
      </c>
      <c r="M14" s="62">
        <v>387.28</v>
      </c>
      <c r="N14" s="61"/>
      <c r="O14" s="61">
        <v>1147.5219999999999</v>
      </c>
      <c r="P14" s="62">
        <v>7.2860000000000005</v>
      </c>
      <c r="Q14" s="61">
        <v>4.1610000000000005</v>
      </c>
      <c r="R14" s="62">
        <v>3.105</v>
      </c>
      <c r="S14" s="61">
        <v>0.55900000000000005</v>
      </c>
      <c r="T14" s="64">
        <v>638.77199999999993</v>
      </c>
    </row>
    <row r="15" spans="2:20" s="23" customFormat="1" ht="25.5" customHeight="1" x14ac:dyDescent="0.15">
      <c r="B15" s="37" t="s">
        <v>29</v>
      </c>
      <c r="C15" s="25" t="s">
        <v>378</v>
      </c>
      <c r="D15" s="25" t="s">
        <v>378</v>
      </c>
      <c r="E15" s="25" t="s">
        <v>378</v>
      </c>
      <c r="G15" s="42"/>
      <c r="H15" s="65" t="s">
        <v>95</v>
      </c>
      <c r="I15" s="61">
        <v>149.03</v>
      </c>
      <c r="J15" s="62">
        <v>273.39999999999992</v>
      </c>
      <c r="K15" s="66">
        <v>743</v>
      </c>
      <c r="L15" s="61">
        <v>3390.605</v>
      </c>
      <c r="M15" s="62">
        <v>330.95</v>
      </c>
      <c r="N15" s="61"/>
      <c r="O15" s="61">
        <v>1383.7</v>
      </c>
      <c r="P15" s="62">
        <v>40.527000000000001</v>
      </c>
      <c r="Q15" s="61">
        <v>13.498000000000001</v>
      </c>
      <c r="R15" s="62">
        <v>7.8339999999999996</v>
      </c>
      <c r="S15" s="61">
        <v>2.0449999999999995</v>
      </c>
      <c r="T15" s="64">
        <v>602.6</v>
      </c>
    </row>
    <row r="16" spans="2:20" s="23" customFormat="1" ht="25.5" customHeight="1" x14ac:dyDescent="0.15">
      <c r="B16" s="37" t="s">
        <v>126</v>
      </c>
      <c r="C16" s="25" t="s">
        <v>379</v>
      </c>
      <c r="D16" s="25" t="s">
        <v>379</v>
      </c>
      <c r="E16" s="25" t="s">
        <v>379</v>
      </c>
      <c r="G16" s="42"/>
      <c r="H16" s="65" t="s">
        <v>96</v>
      </c>
      <c r="I16" s="67">
        <v>199</v>
      </c>
      <c r="J16" s="68">
        <v>207</v>
      </c>
      <c r="K16" s="69">
        <v>692</v>
      </c>
      <c r="L16" s="67">
        <v>3789</v>
      </c>
      <c r="M16" s="68">
        <v>176</v>
      </c>
      <c r="N16" s="19"/>
      <c r="O16" s="67">
        <v>1516</v>
      </c>
      <c r="P16" s="68">
        <v>2</v>
      </c>
      <c r="Q16" s="67">
        <v>2</v>
      </c>
      <c r="R16" s="68">
        <v>0</v>
      </c>
      <c r="S16" s="67">
        <v>0.1</v>
      </c>
      <c r="T16" s="70">
        <v>493</v>
      </c>
    </row>
    <row r="17" spans="2:20" s="23" customFormat="1" ht="25.5" customHeight="1" x14ac:dyDescent="0.15">
      <c r="B17" s="37" t="s">
        <v>127</v>
      </c>
      <c r="C17" s="25" t="s">
        <v>380</v>
      </c>
      <c r="D17" s="25" t="s">
        <v>380</v>
      </c>
      <c r="E17" s="25" t="s">
        <v>380</v>
      </c>
      <c r="G17" s="42"/>
      <c r="H17" s="65" t="s">
        <v>97</v>
      </c>
      <c r="I17" s="61">
        <v>264</v>
      </c>
      <c r="J17" s="62">
        <v>238</v>
      </c>
      <c r="K17" s="66">
        <v>719</v>
      </c>
      <c r="L17" s="61">
        <v>4313</v>
      </c>
      <c r="M17" s="62">
        <v>248</v>
      </c>
      <c r="N17" s="61"/>
      <c r="O17" s="61">
        <v>1320</v>
      </c>
      <c r="P17" s="62">
        <v>26</v>
      </c>
      <c r="Q17" s="61">
        <v>6</v>
      </c>
      <c r="R17" s="62">
        <v>6</v>
      </c>
      <c r="S17" s="61">
        <v>0.1</v>
      </c>
      <c r="T17" s="64">
        <v>485</v>
      </c>
    </row>
    <row r="18" spans="2:20" s="23" customFormat="1" ht="25.5" customHeight="1" x14ac:dyDescent="0.15">
      <c r="B18" s="37" t="s">
        <v>128</v>
      </c>
      <c r="C18" s="25" t="s">
        <v>381</v>
      </c>
      <c r="D18" s="25" t="s">
        <v>381</v>
      </c>
      <c r="E18" s="25" t="s">
        <v>381</v>
      </c>
      <c r="G18" s="20"/>
      <c r="H18" s="40" t="s">
        <v>239</v>
      </c>
      <c r="I18" s="67">
        <v>226</v>
      </c>
      <c r="J18" s="68">
        <v>338</v>
      </c>
      <c r="K18" s="69">
        <v>635</v>
      </c>
      <c r="L18" s="67">
        <v>4523</v>
      </c>
      <c r="M18" s="68">
        <v>256</v>
      </c>
      <c r="N18" s="19"/>
      <c r="O18" s="67">
        <v>1302</v>
      </c>
      <c r="P18" s="68">
        <v>32</v>
      </c>
      <c r="Q18" s="67">
        <v>8</v>
      </c>
      <c r="R18" s="68">
        <v>12</v>
      </c>
      <c r="S18" s="67">
        <v>0</v>
      </c>
      <c r="T18" s="70">
        <v>991</v>
      </c>
    </row>
    <row r="19" spans="2:20" s="23" customFormat="1" ht="25.5" customHeight="1" x14ac:dyDescent="0.15">
      <c r="B19" s="37" t="s">
        <v>129</v>
      </c>
      <c r="C19" s="25" t="s">
        <v>380</v>
      </c>
      <c r="D19" s="25" t="s">
        <v>380</v>
      </c>
      <c r="E19" s="25" t="s">
        <v>380</v>
      </c>
      <c r="H19" s="40" t="s">
        <v>240</v>
      </c>
      <c r="I19" s="145">
        <v>236</v>
      </c>
      <c r="J19" s="146">
        <v>354</v>
      </c>
      <c r="K19" s="147">
        <v>710</v>
      </c>
      <c r="L19" s="145">
        <v>3509</v>
      </c>
      <c r="M19" s="146">
        <v>448</v>
      </c>
      <c r="N19" s="148"/>
      <c r="O19" s="145">
        <v>1067</v>
      </c>
      <c r="P19" s="146">
        <v>47</v>
      </c>
      <c r="Q19" s="145">
        <v>16</v>
      </c>
      <c r="R19" s="62">
        <v>8.4</v>
      </c>
      <c r="S19" s="61">
        <v>0.3</v>
      </c>
      <c r="T19" s="149">
        <v>684</v>
      </c>
    </row>
    <row r="20" spans="2:20" s="23" customFormat="1" ht="25.5" customHeight="1" x14ac:dyDescent="0.15">
      <c r="B20" s="1354" t="s">
        <v>130</v>
      </c>
      <c r="C20" s="28" t="s">
        <v>131</v>
      </c>
      <c r="D20" s="1340" t="s">
        <v>132</v>
      </c>
      <c r="E20" s="1340" t="s">
        <v>133</v>
      </c>
      <c r="H20" s="40" t="s">
        <v>278</v>
      </c>
      <c r="I20" s="145">
        <v>228.96299999999999</v>
      </c>
      <c r="J20" s="146">
        <v>366</v>
      </c>
      <c r="K20" s="147">
        <v>633</v>
      </c>
      <c r="L20" s="145">
        <v>3434</v>
      </c>
      <c r="M20" s="146">
        <v>187.28</v>
      </c>
      <c r="N20" s="148"/>
      <c r="O20" s="145">
        <v>1329.769</v>
      </c>
      <c r="P20" s="146">
        <v>22.513000000000002</v>
      </c>
      <c r="Q20" s="145">
        <v>5.8070000000000004</v>
      </c>
      <c r="R20" s="62">
        <v>7.9349999999999996</v>
      </c>
      <c r="S20" s="61">
        <v>1.611</v>
      </c>
      <c r="T20" s="149">
        <v>937.13800000000003</v>
      </c>
    </row>
    <row r="21" spans="2:20" s="23" customFormat="1" ht="25.5" customHeight="1" x14ac:dyDescent="0.15">
      <c r="B21" s="1354"/>
      <c r="C21" s="29" t="s">
        <v>134</v>
      </c>
      <c r="D21" s="1340"/>
      <c r="E21" s="1340"/>
      <c r="H21" s="40" t="s">
        <v>289</v>
      </c>
      <c r="I21" s="145">
        <v>337.1</v>
      </c>
      <c r="J21" s="146">
        <v>495.7</v>
      </c>
      <c r="K21" s="147">
        <v>630.86199999999997</v>
      </c>
      <c r="L21" s="145">
        <v>4077.0120000000002</v>
      </c>
      <c r="M21" s="146">
        <v>66.39</v>
      </c>
      <c r="N21" s="148"/>
      <c r="O21" s="145">
        <v>1130.4000000000001</v>
      </c>
      <c r="P21" s="146">
        <v>10.3</v>
      </c>
      <c r="Q21" s="145">
        <v>8.4</v>
      </c>
      <c r="R21" s="62">
        <v>1.5</v>
      </c>
      <c r="S21" s="61">
        <v>0.9</v>
      </c>
      <c r="T21" s="149">
        <v>828.6</v>
      </c>
    </row>
    <row r="22" spans="2:20" s="23" customFormat="1" ht="25.5" customHeight="1" x14ac:dyDescent="0.15">
      <c r="B22" s="37" t="s">
        <v>35</v>
      </c>
      <c r="C22" s="25" t="s">
        <v>27</v>
      </c>
      <c r="D22" s="25" t="s">
        <v>135</v>
      </c>
      <c r="E22" s="25" t="s">
        <v>135</v>
      </c>
      <c r="H22" s="40" t="s">
        <v>304</v>
      </c>
      <c r="I22" s="145">
        <v>248.43700000000001</v>
      </c>
      <c r="J22" s="146">
        <v>435.35</v>
      </c>
      <c r="K22" s="147">
        <v>769.88800000000003</v>
      </c>
      <c r="L22" s="145">
        <v>3418.8760000000002</v>
      </c>
      <c r="M22" s="146">
        <v>6.59</v>
      </c>
      <c r="N22" s="148"/>
      <c r="O22" s="145">
        <v>1375</v>
      </c>
      <c r="P22" s="146">
        <v>14</v>
      </c>
      <c r="Q22" s="145">
        <v>6.3</v>
      </c>
      <c r="R22" s="146">
        <v>2.9</v>
      </c>
      <c r="S22" s="145">
        <v>0.6</v>
      </c>
      <c r="T22" s="149">
        <v>783.8</v>
      </c>
    </row>
    <row r="23" spans="2:20" s="23" customFormat="1" ht="25.5" customHeight="1" x14ac:dyDescent="0.15">
      <c r="B23" s="37" t="s">
        <v>136</v>
      </c>
      <c r="C23" s="25" t="s">
        <v>27</v>
      </c>
      <c r="D23" s="25" t="s">
        <v>137</v>
      </c>
      <c r="E23" s="25" t="s">
        <v>27</v>
      </c>
      <c r="H23" s="65" t="s">
        <v>305</v>
      </c>
      <c r="I23" s="61">
        <v>252.12200000000001</v>
      </c>
      <c r="J23" s="200">
        <v>544.40200000000004</v>
      </c>
      <c r="K23" s="201">
        <v>874.70100000000002</v>
      </c>
      <c r="L23" s="202">
        <v>4020.5349999999999</v>
      </c>
      <c r="M23" s="62">
        <v>58.58</v>
      </c>
      <c r="N23" s="203"/>
      <c r="O23" s="61">
        <v>956.90800000000002</v>
      </c>
      <c r="P23" s="62">
        <v>49.158000000000001</v>
      </c>
      <c r="Q23" s="61">
        <v>9.8829999999999991</v>
      </c>
      <c r="R23" s="204">
        <v>11.733000000000001</v>
      </c>
      <c r="S23" s="205">
        <v>6.3380000000000001</v>
      </c>
      <c r="T23" s="64">
        <v>654.51499999999999</v>
      </c>
    </row>
    <row r="24" spans="2:20" s="23" customFormat="1" ht="25.5" customHeight="1" x14ac:dyDescent="0.15">
      <c r="B24" s="1348" t="s">
        <v>138</v>
      </c>
      <c r="C24" s="1335" t="s">
        <v>139</v>
      </c>
      <c r="D24" s="1335" t="s">
        <v>199</v>
      </c>
      <c r="E24" s="1335" t="s">
        <v>140</v>
      </c>
      <c r="H24" s="65" t="s">
        <v>311</v>
      </c>
      <c r="I24" s="61">
        <v>343.64</v>
      </c>
      <c r="J24" s="200">
        <f>697066/1000</f>
        <v>697.06600000000003</v>
      </c>
      <c r="K24" s="201">
        <f>799090/1000</f>
        <v>799.09</v>
      </c>
      <c r="L24" s="202">
        <f>3403615/1000</f>
        <v>3403.6149999999998</v>
      </c>
      <c r="M24" s="62">
        <f>111400/1000</f>
        <v>111.4</v>
      </c>
      <c r="N24" s="203"/>
      <c r="O24" s="61">
        <v>900.64700000000005</v>
      </c>
      <c r="P24" s="62">
        <v>19.640999999999998</v>
      </c>
      <c r="Q24" s="61">
        <v>11.369</v>
      </c>
      <c r="R24" s="204">
        <v>2.9540000000000002</v>
      </c>
      <c r="S24" s="205">
        <v>2.2349999999999999</v>
      </c>
      <c r="T24" s="64">
        <v>1028.28</v>
      </c>
    </row>
    <row r="25" spans="2:20" s="23" customFormat="1" ht="25.5" customHeight="1" x14ac:dyDescent="0.15">
      <c r="B25" s="1349"/>
      <c r="C25" s="1336"/>
      <c r="D25" s="1336"/>
      <c r="E25" s="1336"/>
      <c r="H25" s="301" t="s">
        <v>310</v>
      </c>
      <c r="I25" s="67">
        <f>231532.86/1000</f>
        <v>231.53286</v>
      </c>
      <c r="J25" s="302">
        <f>577962/1000</f>
        <v>577.96199999999999</v>
      </c>
      <c r="K25" s="303">
        <f>1047528/1000</f>
        <v>1047.528</v>
      </c>
      <c r="L25" s="304">
        <f>1732022/1000</f>
        <v>1732.0219999999999</v>
      </c>
      <c r="M25" s="68">
        <f>108600/1000</f>
        <v>108.6</v>
      </c>
      <c r="N25" s="19"/>
      <c r="O25" s="67">
        <f>896901/1000</f>
        <v>896.90099999999995</v>
      </c>
      <c r="P25" s="68">
        <f>6088/1000</f>
        <v>6.0880000000000001</v>
      </c>
      <c r="Q25" s="67">
        <f>11725/1000</f>
        <v>11.725</v>
      </c>
      <c r="R25" s="305">
        <f>1241/1000</f>
        <v>1.2410000000000001</v>
      </c>
      <c r="S25" s="306">
        <f>1694/1000</f>
        <v>1.694</v>
      </c>
      <c r="T25" s="70">
        <f>698774/1000</f>
        <v>698.774</v>
      </c>
    </row>
    <row r="26" spans="2:20" s="23" customFormat="1" ht="25.5" customHeight="1" x14ac:dyDescent="0.15">
      <c r="B26" s="1349"/>
      <c r="C26" s="1337"/>
      <c r="D26" s="1337"/>
      <c r="E26" s="1337"/>
      <c r="G26" s="41"/>
      <c r="H26" s="286" t="s">
        <v>315</v>
      </c>
      <c r="I26" s="287">
        <f>245597/1000</f>
        <v>245.59700000000001</v>
      </c>
      <c r="J26" s="288">
        <f>524040/1000</f>
        <v>524.04</v>
      </c>
      <c r="K26" s="289">
        <f>931134/1000</f>
        <v>931.13400000000001</v>
      </c>
      <c r="L26" s="290">
        <f>2452573/1000</f>
        <v>2452.5729999999999</v>
      </c>
      <c r="M26" s="291">
        <f>41100/1000</f>
        <v>41.1</v>
      </c>
      <c r="N26" s="292"/>
      <c r="O26" s="287">
        <f>880836/1000</f>
        <v>880.83600000000001</v>
      </c>
      <c r="P26" s="291">
        <f>3768/1000</f>
        <v>3.7679999999999998</v>
      </c>
      <c r="Q26" s="287">
        <f>6101/1000</f>
        <v>6.101</v>
      </c>
      <c r="R26" s="293">
        <f>58/1000</f>
        <v>5.8000000000000003E-2</v>
      </c>
      <c r="S26" s="294">
        <f>605/1000</f>
        <v>0.60499999999999998</v>
      </c>
      <c r="T26" s="295">
        <f>897367/1000</f>
        <v>897.36699999999996</v>
      </c>
    </row>
    <row r="27" spans="2:20" s="23" customFormat="1" ht="25.5" customHeight="1" x14ac:dyDescent="0.15">
      <c r="B27" s="1349"/>
      <c r="C27" s="1355" t="s">
        <v>141</v>
      </c>
      <c r="D27" s="1356"/>
      <c r="E27" s="1357"/>
      <c r="G27" s="41"/>
      <c r="H27" s="395"/>
      <c r="I27" s="296"/>
      <c r="J27" s="297"/>
      <c r="K27" s="297"/>
      <c r="L27" s="298"/>
      <c r="M27" s="296"/>
      <c r="N27" s="299"/>
      <c r="O27" s="296"/>
      <c r="P27" s="296"/>
      <c r="Q27" s="296"/>
      <c r="R27" s="300"/>
      <c r="S27" s="300"/>
      <c r="T27" s="296"/>
    </row>
    <row r="28" spans="2:20" s="23" customFormat="1" ht="25.5" customHeight="1" x14ac:dyDescent="0.15">
      <c r="B28" s="1349"/>
      <c r="C28" s="1358"/>
      <c r="D28" s="1359"/>
      <c r="E28" s="1360"/>
      <c r="G28" s="115" t="s">
        <v>162</v>
      </c>
      <c r="H28" s="41" t="s">
        <v>155</v>
      </c>
      <c r="I28" s="42" t="s">
        <v>163</v>
      </c>
      <c r="J28" s="42"/>
      <c r="K28" s="42"/>
      <c r="L28" s="42"/>
      <c r="M28" s="42"/>
      <c r="N28" s="41" t="s">
        <v>148</v>
      </c>
      <c r="O28" s="42" t="s">
        <v>164</v>
      </c>
      <c r="P28" s="42"/>
      <c r="Q28" s="42"/>
    </row>
    <row r="29" spans="2:20" s="23" customFormat="1" ht="25.5" customHeight="1" x14ac:dyDescent="0.15">
      <c r="B29" s="1349"/>
      <c r="C29" s="1361"/>
      <c r="D29" s="1362"/>
      <c r="E29" s="1363"/>
      <c r="G29" s="42"/>
      <c r="H29" s="41" t="s">
        <v>156</v>
      </c>
      <c r="I29" s="42" t="s">
        <v>165</v>
      </c>
      <c r="J29" s="42"/>
      <c r="K29" s="42"/>
      <c r="L29" s="42"/>
      <c r="M29" s="42"/>
      <c r="N29" s="41" t="s">
        <v>158</v>
      </c>
      <c r="O29" s="42" t="s">
        <v>166</v>
      </c>
      <c r="P29" s="42"/>
      <c r="Q29" s="42"/>
    </row>
    <row r="30" spans="2:20" s="23" customFormat="1" ht="25.5" customHeight="1" x14ac:dyDescent="0.15">
      <c r="B30" s="1349"/>
      <c r="C30" s="1355" t="s">
        <v>142</v>
      </c>
      <c r="D30" s="1356"/>
      <c r="E30" s="1357"/>
      <c r="H30" s="41" t="s">
        <v>157</v>
      </c>
      <c r="I30" s="42" t="s">
        <v>167</v>
      </c>
      <c r="J30" s="42"/>
      <c r="K30" s="42"/>
      <c r="L30" s="42"/>
      <c r="M30" s="42"/>
      <c r="N30" s="41" t="s">
        <v>159</v>
      </c>
      <c r="O30" s="42" t="s">
        <v>168</v>
      </c>
      <c r="P30" s="42"/>
      <c r="Q30" s="42"/>
    </row>
    <row r="31" spans="2:20" s="23" customFormat="1" ht="25.5" customHeight="1" x14ac:dyDescent="0.15">
      <c r="B31" s="1349"/>
      <c r="C31" s="1358"/>
      <c r="D31" s="1359"/>
      <c r="E31" s="1360"/>
      <c r="G31" s="1338" t="s">
        <v>279</v>
      </c>
      <c r="H31" s="1339" t="s">
        <v>222</v>
      </c>
      <c r="I31" s="1339"/>
      <c r="J31" s="1339"/>
      <c r="K31" s="1339"/>
      <c r="L31" s="1339"/>
      <c r="M31" s="1339"/>
      <c r="N31" s="1339"/>
      <c r="O31" s="1339"/>
      <c r="P31" s="1339"/>
      <c r="Q31" s="1339"/>
      <c r="R31" s="1339"/>
      <c r="S31" s="1339"/>
      <c r="T31" s="1339"/>
    </row>
    <row r="32" spans="2:20" s="23" customFormat="1" ht="25.5" customHeight="1" x14ac:dyDescent="0.15">
      <c r="B32" s="1350"/>
      <c r="C32" s="1361"/>
      <c r="D32" s="1362"/>
      <c r="E32" s="1363"/>
      <c r="G32" s="1338"/>
      <c r="H32" s="1339"/>
      <c r="I32" s="1339"/>
      <c r="J32" s="1339"/>
      <c r="K32" s="1339"/>
      <c r="L32" s="1339"/>
      <c r="M32" s="1339"/>
      <c r="N32" s="1339"/>
      <c r="O32" s="1339"/>
      <c r="P32" s="1339"/>
      <c r="Q32" s="1339"/>
      <c r="R32" s="1339"/>
      <c r="S32" s="1339"/>
      <c r="T32" s="1339"/>
    </row>
    <row r="33" spans="2:22" s="23" customFormat="1" ht="25.5" customHeight="1" x14ac:dyDescent="0.15">
      <c r="B33" s="1348" t="s">
        <v>143</v>
      </c>
      <c r="C33" s="28" t="s">
        <v>30</v>
      </c>
      <c r="D33" s="28" t="s">
        <v>144</v>
      </c>
      <c r="E33" s="28" t="s">
        <v>145</v>
      </c>
      <c r="G33" s="143"/>
      <c r="H33" s="144"/>
      <c r="I33" s="1334"/>
      <c r="J33" s="1334"/>
      <c r="K33" s="1334"/>
      <c r="L33" s="1334"/>
      <c r="M33" s="1334"/>
    </row>
    <row r="34" spans="2:22" s="23" customFormat="1" ht="19.5" customHeight="1" x14ac:dyDescent="0.15">
      <c r="B34" s="1349"/>
      <c r="C34" s="30" t="s">
        <v>25</v>
      </c>
      <c r="D34" s="30" t="s">
        <v>232</v>
      </c>
      <c r="E34" s="30"/>
    </row>
    <row r="35" spans="2:22" s="23" customFormat="1" ht="19.5" customHeight="1" x14ac:dyDescent="0.15">
      <c r="B35" s="1349"/>
      <c r="C35" s="30"/>
      <c r="D35" s="30" t="s">
        <v>233</v>
      </c>
      <c r="E35" s="30"/>
    </row>
    <row r="36" spans="2:22" s="23" customFormat="1" ht="19.5" customHeight="1" x14ac:dyDescent="0.15">
      <c r="B36" s="1350"/>
      <c r="C36" s="29"/>
      <c r="D36" s="29" t="s">
        <v>146</v>
      </c>
      <c r="E36" s="29"/>
    </row>
    <row r="37" spans="2:22" s="23" customFormat="1" ht="19.5" customHeight="1" x14ac:dyDescent="0.15">
      <c r="B37" s="31"/>
      <c r="C37" s="31"/>
      <c r="D37" s="31"/>
      <c r="E37" s="31"/>
    </row>
    <row r="38" spans="2:22" s="23" customFormat="1" ht="19.5" customHeight="1" x14ac:dyDescent="0.15">
      <c r="B38" s="24" t="s">
        <v>147</v>
      </c>
      <c r="C38" s="24"/>
      <c r="D38" s="24"/>
      <c r="E38" s="24"/>
    </row>
    <row r="39" spans="2:22" s="23" customFormat="1" ht="19.5" customHeight="1" x14ac:dyDescent="0.15">
      <c r="B39" s="37" t="s">
        <v>34</v>
      </c>
      <c r="C39" s="1352" t="s">
        <v>235</v>
      </c>
      <c r="D39" s="1353"/>
    </row>
    <row r="40" spans="2:22" s="23" customFormat="1" ht="19.5" customHeight="1" x14ac:dyDescent="0.15">
      <c r="B40" s="37" t="s">
        <v>107</v>
      </c>
      <c r="C40" s="1333" t="s">
        <v>151</v>
      </c>
      <c r="D40" s="1333"/>
    </row>
    <row r="41" spans="2:22" s="23" customFormat="1" ht="27.75" customHeight="1" x14ac:dyDescent="0.15">
      <c r="B41" s="37" t="s">
        <v>149</v>
      </c>
      <c r="C41" s="33">
        <v>0.75</v>
      </c>
      <c r="D41" s="32">
        <v>0.75</v>
      </c>
    </row>
    <row r="42" spans="2:22" s="23" customFormat="1" ht="19.5" customHeight="1" x14ac:dyDescent="0.15">
      <c r="B42" s="37" t="s">
        <v>143</v>
      </c>
      <c r="C42" s="34" t="s">
        <v>232</v>
      </c>
      <c r="D42" s="25" t="s">
        <v>233</v>
      </c>
    </row>
    <row r="43" spans="2:22" s="23" customFormat="1" ht="19.5" customHeight="1" x14ac:dyDescent="0.15">
      <c r="B43" s="24" t="s">
        <v>234</v>
      </c>
      <c r="C43" s="24"/>
      <c r="D43" s="24"/>
      <c r="E43" s="24"/>
    </row>
    <row r="44" spans="2:22" s="23" customFormat="1" ht="12" x14ac:dyDescent="0.15"/>
    <row r="45" spans="2:22" s="23" customFormat="1" ht="12" x14ac:dyDescent="0.15"/>
    <row r="46" spans="2:22" s="23" customFormat="1" x14ac:dyDescent="0.15">
      <c r="B46" s="20"/>
      <c r="C46" s="20"/>
      <c r="D46" s="20"/>
      <c r="E46" s="20"/>
    </row>
    <row r="47" spans="2:22" x14ac:dyDescent="0.15">
      <c r="G47" s="23"/>
      <c r="H47" s="23"/>
      <c r="I47" s="23"/>
      <c r="J47" s="23"/>
      <c r="K47" s="23"/>
      <c r="L47" s="23"/>
      <c r="M47" s="23"/>
      <c r="N47" s="23"/>
      <c r="O47" s="23"/>
      <c r="P47" s="23"/>
      <c r="Q47" s="23"/>
      <c r="R47" s="23"/>
      <c r="S47" s="23"/>
      <c r="T47" s="23"/>
      <c r="U47" s="23"/>
      <c r="V47" s="23"/>
    </row>
    <row r="48" spans="2:22" x14ac:dyDescent="0.15">
      <c r="G48" s="23"/>
      <c r="H48" s="23"/>
      <c r="I48" s="23"/>
      <c r="J48" s="23"/>
      <c r="K48" s="23"/>
      <c r="L48" s="23"/>
      <c r="M48" s="23"/>
      <c r="N48" s="23"/>
      <c r="O48" s="23"/>
      <c r="P48" s="23"/>
      <c r="Q48" s="23"/>
      <c r="R48" s="23"/>
      <c r="S48" s="23"/>
      <c r="T48" s="23"/>
      <c r="U48" s="23"/>
      <c r="V48" s="23"/>
    </row>
    <row r="49" spans="7:22" x14ac:dyDescent="0.15">
      <c r="G49" s="23"/>
      <c r="H49" s="23"/>
      <c r="I49" s="23"/>
      <c r="J49" s="23"/>
      <c r="K49" s="23"/>
      <c r="L49" s="23"/>
      <c r="M49" s="23"/>
      <c r="N49" s="23"/>
      <c r="O49" s="23"/>
      <c r="P49" s="23"/>
      <c r="Q49" s="23"/>
      <c r="R49" s="23"/>
      <c r="S49" s="23"/>
      <c r="T49" s="23"/>
      <c r="U49" s="23"/>
      <c r="V49" s="23"/>
    </row>
    <row r="50" spans="7:22" x14ac:dyDescent="0.15">
      <c r="G50" s="23"/>
      <c r="H50" s="23"/>
      <c r="I50" s="23"/>
      <c r="J50" s="23"/>
      <c r="K50" s="23"/>
      <c r="L50" s="23"/>
      <c r="M50" s="23"/>
      <c r="N50" s="23"/>
      <c r="O50" s="23"/>
      <c r="P50" s="23"/>
      <c r="Q50" s="23"/>
      <c r="R50" s="23"/>
      <c r="S50" s="23"/>
      <c r="T50" s="23"/>
      <c r="U50" s="23"/>
      <c r="V50" s="23"/>
    </row>
  </sheetData>
  <mergeCells count="26">
    <mergeCell ref="B24:B32"/>
    <mergeCell ref="B3:E3"/>
    <mergeCell ref="B33:B36"/>
    <mergeCell ref="C39:D39"/>
    <mergeCell ref="B20:B21"/>
    <mergeCell ref="C30:E32"/>
    <mergeCell ref="C27:E29"/>
    <mergeCell ref="C24:C26"/>
    <mergeCell ref="D20:D21"/>
    <mergeCell ref="B6:B7"/>
    <mergeCell ref="T6:T7"/>
    <mergeCell ref="C40:D40"/>
    <mergeCell ref="I33:M33"/>
    <mergeCell ref="D24:D26"/>
    <mergeCell ref="E24:E26"/>
    <mergeCell ref="G31:G32"/>
    <mergeCell ref="H31:T32"/>
    <mergeCell ref="E20:E21"/>
    <mergeCell ref="I6:I7"/>
    <mergeCell ref="O6:O7"/>
    <mergeCell ref="R7:S7"/>
    <mergeCell ref="M6:N7"/>
    <mergeCell ref="P6:S6"/>
    <mergeCell ref="H6:H7"/>
    <mergeCell ref="J6:L7"/>
    <mergeCell ref="P7:Q7"/>
  </mergeCells>
  <phoneticPr fontId="4"/>
  <pageMargins left="0.86614173228346458" right="0.23622047244094491" top="0.59055118110236227" bottom="0.74803149606299213" header="0.31496062992125984" footer="0.31496062992125984"/>
  <pageSetup paperSize="9" scale="83" orientation="portrait" r:id="rId1"/>
  <rowBreaks count="3" manualBreakCount="3">
    <brk id="12" max="16383" man="1"/>
    <brk id="26" max="16383" man="1"/>
    <brk id="42" max="16383" man="1"/>
  </rowBreaks>
  <colBreaks count="4" manualBreakCount="4">
    <brk id="5" max="1048575" man="1"/>
    <brk id="6" max="1048575" man="1"/>
    <brk id="13" max="1048575" man="1"/>
    <brk id="2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422"/>
  <sheetViews>
    <sheetView zoomScale="70" zoomScaleNormal="70" workbookViewId="0">
      <pane xSplit="1" ySplit="3" topLeftCell="B4" activePane="bottomRight" state="frozen"/>
      <selection activeCell="I119" sqref="I119"/>
      <selection pane="topRight" activeCell="I119" sqref="I119"/>
      <selection pane="bottomLeft" activeCell="I119" sqref="I119"/>
      <selection pane="bottomRight"/>
    </sheetView>
  </sheetViews>
  <sheetFormatPr defaultRowHeight="13.5" x14ac:dyDescent="0.15"/>
  <cols>
    <col min="1" max="1" width="4.125" customWidth="1"/>
    <col min="2" max="2" width="3.375" customWidth="1"/>
    <col min="3" max="3" width="4.625" customWidth="1"/>
    <col min="4" max="31" width="5.375" customWidth="1"/>
    <col min="32" max="32" width="7.5" customWidth="1"/>
    <col min="33" max="33" width="6.625" customWidth="1"/>
    <col min="34" max="34" width="8.875" customWidth="1"/>
    <col min="35" max="35" width="1.875" customWidth="1"/>
    <col min="36" max="36" width="12.125" customWidth="1"/>
    <col min="37" max="37" width="5.625" customWidth="1"/>
    <col min="38" max="41" width="5.25" customWidth="1"/>
  </cols>
  <sheetData>
    <row r="1" spans="1:41" ht="17.25" x14ac:dyDescent="0.15">
      <c r="B1" s="1169" t="s">
        <v>30</v>
      </c>
      <c r="C1" s="1169"/>
      <c r="D1" s="1169"/>
      <c r="E1" s="1169"/>
      <c r="F1" s="522"/>
      <c r="G1" s="522" t="s">
        <v>382</v>
      </c>
      <c r="H1" s="39"/>
      <c r="O1" s="39"/>
      <c r="P1" s="39"/>
      <c r="Q1" s="39"/>
      <c r="R1" s="39"/>
      <c r="S1" s="39"/>
      <c r="T1" s="39"/>
      <c r="U1" s="39"/>
      <c r="V1" s="39"/>
      <c r="W1" s="39"/>
      <c r="X1" s="39"/>
      <c r="Y1" s="39"/>
      <c r="Z1" s="39"/>
      <c r="AA1" s="39"/>
      <c r="AB1" s="39"/>
      <c r="AD1" s="39"/>
      <c r="AE1" s="39"/>
      <c r="AF1" s="39"/>
      <c r="AG1" s="39"/>
      <c r="AI1" s="121"/>
    </row>
    <row r="2" spans="1:41" ht="27.75" customHeight="1" x14ac:dyDescent="0.15">
      <c r="A2" s="606" t="s">
        <v>419</v>
      </c>
      <c r="B2" s="452" t="s">
        <v>0</v>
      </c>
      <c r="C2" s="452" t="s">
        <v>10</v>
      </c>
      <c r="D2" s="379" t="s">
        <v>1</v>
      </c>
      <c r="E2" s="436" t="s">
        <v>355</v>
      </c>
      <c r="F2" s="436" t="s">
        <v>356</v>
      </c>
      <c r="G2" s="1158" t="s">
        <v>6</v>
      </c>
      <c r="H2" s="1159"/>
      <c r="I2" s="1158" t="s">
        <v>7</v>
      </c>
      <c r="J2" s="1159"/>
      <c r="K2" s="1158" t="s">
        <v>26</v>
      </c>
      <c r="L2" s="1159"/>
      <c r="M2" s="1176" t="s">
        <v>342</v>
      </c>
      <c r="N2" s="1177"/>
      <c r="O2" s="1158" t="s">
        <v>8</v>
      </c>
      <c r="P2" s="1159"/>
      <c r="Q2" s="1186" t="s">
        <v>366</v>
      </c>
      <c r="R2" s="1187"/>
      <c r="S2" s="1180" t="s">
        <v>367</v>
      </c>
      <c r="T2" s="1181"/>
      <c r="U2" s="1182" t="s">
        <v>372</v>
      </c>
      <c r="V2" s="1183"/>
      <c r="W2" s="1184" t="s">
        <v>373</v>
      </c>
      <c r="X2" s="1185"/>
      <c r="Y2" s="1182" t="s">
        <v>368</v>
      </c>
      <c r="Z2" s="1188"/>
      <c r="AA2" s="1178" t="s">
        <v>341</v>
      </c>
      <c r="AB2" s="1179"/>
      <c r="AC2" s="360" t="s">
        <v>374</v>
      </c>
      <c r="AD2" s="362" t="s">
        <v>369</v>
      </c>
      <c r="AE2" s="373" t="s">
        <v>370</v>
      </c>
      <c r="AF2" s="1213" t="s">
        <v>227</v>
      </c>
      <c r="AG2" s="1214"/>
      <c r="AH2" s="1215"/>
      <c r="AI2" s="117"/>
      <c r="AJ2" s="1143" t="s">
        <v>3</v>
      </c>
      <c r="AK2" s="1144"/>
      <c r="AL2" s="1144"/>
      <c r="AM2" s="1144"/>
      <c r="AN2" s="1144"/>
      <c r="AO2" s="1145"/>
    </row>
    <row r="3" spans="1:41" ht="13.5" customHeight="1" x14ac:dyDescent="0.15">
      <c r="A3" s="607"/>
      <c r="B3" s="457"/>
      <c r="C3" s="457"/>
      <c r="D3" s="435"/>
      <c r="E3" s="329"/>
      <c r="F3" s="329"/>
      <c r="G3" s="47" t="s">
        <v>4</v>
      </c>
      <c r="H3" s="48" t="s">
        <v>5</v>
      </c>
      <c r="I3" s="47" t="s">
        <v>4</v>
      </c>
      <c r="J3" s="48" t="s">
        <v>5</v>
      </c>
      <c r="K3" s="47" t="s">
        <v>4</v>
      </c>
      <c r="L3" s="48" t="s">
        <v>5</v>
      </c>
      <c r="M3" s="366" t="s">
        <v>4</v>
      </c>
      <c r="N3" s="48" t="s">
        <v>5</v>
      </c>
      <c r="O3" s="47" t="s">
        <v>4</v>
      </c>
      <c r="P3" s="48" t="s">
        <v>5</v>
      </c>
      <c r="Q3" s="361" t="s">
        <v>4</v>
      </c>
      <c r="R3" s="48" t="s">
        <v>5</v>
      </c>
      <c r="S3" s="361" t="s">
        <v>4</v>
      </c>
      <c r="T3" s="48" t="s">
        <v>5</v>
      </c>
      <c r="U3" s="361" t="s">
        <v>4</v>
      </c>
      <c r="V3" s="48" t="s">
        <v>5</v>
      </c>
      <c r="W3" s="47" t="s">
        <v>4</v>
      </c>
      <c r="X3" s="48" t="s">
        <v>5</v>
      </c>
      <c r="Y3" s="47" t="s">
        <v>345</v>
      </c>
      <c r="Z3" s="366" t="s">
        <v>5</v>
      </c>
      <c r="AA3" s="47" t="s">
        <v>4</v>
      </c>
      <c r="AB3" s="48" t="s">
        <v>5</v>
      </c>
      <c r="AC3" s="366" t="s">
        <v>5</v>
      </c>
      <c r="AD3" s="364" t="s">
        <v>5</v>
      </c>
      <c r="AE3" s="364" t="s">
        <v>5</v>
      </c>
      <c r="AF3" s="519" t="s">
        <v>343</v>
      </c>
      <c r="AG3" s="521" t="s">
        <v>351</v>
      </c>
      <c r="AH3" s="520" t="s">
        <v>352</v>
      </c>
      <c r="AI3" s="120"/>
      <c r="AJ3" s="1146"/>
      <c r="AK3" s="1147"/>
      <c r="AL3" s="1147"/>
      <c r="AM3" s="1147"/>
      <c r="AN3" s="1147"/>
      <c r="AO3" s="1148"/>
    </row>
    <row r="4" spans="1:41" ht="13.5" customHeight="1" x14ac:dyDescent="0.15">
      <c r="A4" s="1171" t="s">
        <v>18</v>
      </c>
      <c r="B4" s="454">
        <v>44652</v>
      </c>
      <c r="C4" s="448" t="str">
        <f>IF(B4="","",IF(WEEKDAY(B4)=1,"(日)",IF(WEEKDAY(B4)=2,"(月)",IF(WEEKDAY(B4)=3,"(火)",IF(WEEKDAY(B4)=4,"(水)",IF(WEEKDAY(B4)=5,"(木)",IF(WEEKDAY(B4)=6,"(金)","(土)")))))))</f>
        <v>(金)</v>
      </c>
      <c r="D4" s="662" t="s">
        <v>335</v>
      </c>
      <c r="E4" s="663">
        <v>25.1</v>
      </c>
      <c r="F4" s="664">
        <v>3</v>
      </c>
      <c r="G4" s="12">
        <v>12</v>
      </c>
      <c r="H4" s="307">
        <v>14.5</v>
      </c>
      <c r="I4" s="665">
        <v>45.1</v>
      </c>
      <c r="J4" s="666">
        <v>4</v>
      </c>
      <c r="K4" s="12">
        <v>9.3699999999999992</v>
      </c>
      <c r="L4" s="307">
        <v>7.1</v>
      </c>
      <c r="M4" s="681">
        <v>46.1</v>
      </c>
      <c r="N4" s="667">
        <v>2.7</v>
      </c>
      <c r="O4" s="665">
        <v>25.7</v>
      </c>
      <c r="P4" s="666">
        <v>28.1</v>
      </c>
      <c r="Q4" s="838">
        <v>76</v>
      </c>
      <c r="R4" s="667">
        <v>53</v>
      </c>
      <c r="S4" s="838">
        <v>100</v>
      </c>
      <c r="T4" s="667">
        <v>112</v>
      </c>
      <c r="U4" s="838">
        <v>63</v>
      </c>
      <c r="V4" s="667">
        <v>70</v>
      </c>
      <c r="W4" s="839">
        <v>37</v>
      </c>
      <c r="X4" s="667">
        <v>42</v>
      </c>
      <c r="Y4" s="12">
        <v>28.8</v>
      </c>
      <c r="Z4" s="840">
        <v>27.3</v>
      </c>
      <c r="AA4" s="665">
        <v>28.6</v>
      </c>
      <c r="AB4" s="666">
        <v>8.4</v>
      </c>
      <c r="AC4" s="841">
        <v>0.3</v>
      </c>
      <c r="AD4" s="671">
        <v>210</v>
      </c>
      <c r="AE4" s="842">
        <v>0</v>
      </c>
      <c r="AF4" s="843">
        <v>6404</v>
      </c>
      <c r="AG4" s="844">
        <v>3162</v>
      </c>
      <c r="AH4" s="845">
        <v>976</v>
      </c>
      <c r="AI4" s="171"/>
      <c r="AJ4" s="374" t="s">
        <v>344</v>
      </c>
      <c r="AK4" s="488"/>
      <c r="AL4" s="1205">
        <v>44664</v>
      </c>
      <c r="AM4" s="1206"/>
      <c r="AN4" s="1197">
        <v>44672</v>
      </c>
      <c r="AO4" s="1198"/>
    </row>
    <row r="5" spans="1:41" x14ac:dyDescent="0.15">
      <c r="A5" s="1171"/>
      <c r="B5" s="455">
        <v>44653</v>
      </c>
      <c r="C5" s="449" t="str">
        <f t="shared" ref="C5:C33" si="0">IF(B5="","",IF(WEEKDAY(B5)=1,"(日)",IF(WEEKDAY(B5)=2,"(月)",IF(WEEKDAY(B5)=3,"(火)",IF(WEEKDAY(B5)=4,"(水)",IF(WEEKDAY(B5)=5,"(木)",IF(WEEKDAY(B5)=6,"(金)","(土)")))))))</f>
        <v>(土)</v>
      </c>
      <c r="D5" s="672" t="s">
        <v>318</v>
      </c>
      <c r="E5" s="673">
        <v>0</v>
      </c>
      <c r="F5" s="674">
        <v>6</v>
      </c>
      <c r="G5" s="13">
        <v>12</v>
      </c>
      <c r="H5" s="308">
        <v>11.5</v>
      </c>
      <c r="I5" s="14">
        <v>32.799999999999997</v>
      </c>
      <c r="J5" s="310">
        <v>4.9000000000000004</v>
      </c>
      <c r="K5" s="13">
        <v>9.6999999999999993</v>
      </c>
      <c r="L5" s="500">
        <v>7.09</v>
      </c>
      <c r="M5" s="172">
        <v>35.4</v>
      </c>
      <c r="N5" s="309">
        <v>6.9</v>
      </c>
      <c r="O5" s="14">
        <v>23.7</v>
      </c>
      <c r="P5" s="310">
        <v>25.9</v>
      </c>
      <c r="Q5" s="846">
        <v>68</v>
      </c>
      <c r="R5" s="309">
        <v>42</v>
      </c>
      <c r="S5" s="846">
        <v>90</v>
      </c>
      <c r="T5" s="309">
        <v>92</v>
      </c>
      <c r="U5" s="846">
        <v>56</v>
      </c>
      <c r="V5" s="309">
        <v>58</v>
      </c>
      <c r="W5" s="172">
        <v>34</v>
      </c>
      <c r="X5" s="309">
        <v>34</v>
      </c>
      <c r="Y5" s="13">
        <v>23.4</v>
      </c>
      <c r="Z5" s="847">
        <v>23.4</v>
      </c>
      <c r="AA5" s="14">
        <v>23.1</v>
      </c>
      <c r="AB5" s="310">
        <v>8.5</v>
      </c>
      <c r="AC5" s="848">
        <v>0</v>
      </c>
      <c r="AD5" s="677">
        <v>200</v>
      </c>
      <c r="AE5" s="849">
        <v>0</v>
      </c>
      <c r="AF5" s="850">
        <v>4830</v>
      </c>
      <c r="AG5" s="851">
        <v>3077</v>
      </c>
      <c r="AH5" s="852">
        <v>732</v>
      </c>
      <c r="AI5" s="171"/>
      <c r="AJ5" s="422" t="s">
        <v>2</v>
      </c>
      <c r="AK5" s="489" t="s">
        <v>363</v>
      </c>
      <c r="AL5" s="1199">
        <v>20</v>
      </c>
      <c r="AM5" s="1200"/>
      <c r="AN5" s="1199">
        <v>15</v>
      </c>
      <c r="AO5" s="1200"/>
    </row>
    <row r="6" spans="1:41" x14ac:dyDescent="0.15">
      <c r="A6" s="1171"/>
      <c r="B6" s="455">
        <v>44654</v>
      </c>
      <c r="C6" s="449" t="str">
        <f t="shared" si="0"/>
        <v>(日)</v>
      </c>
      <c r="D6" s="678" t="s">
        <v>336</v>
      </c>
      <c r="E6" s="673">
        <v>0.8</v>
      </c>
      <c r="F6" s="674">
        <v>6</v>
      </c>
      <c r="G6" s="13">
        <v>12.5</v>
      </c>
      <c r="H6" s="308">
        <v>13</v>
      </c>
      <c r="I6" s="14">
        <v>31.6</v>
      </c>
      <c r="J6" s="310">
        <v>6.2</v>
      </c>
      <c r="K6" s="13">
        <v>9.51</v>
      </c>
      <c r="L6" s="500">
        <v>7.25</v>
      </c>
      <c r="M6" s="172">
        <v>32.9</v>
      </c>
      <c r="N6" s="309">
        <v>8.4</v>
      </c>
      <c r="O6" s="14">
        <v>22.5</v>
      </c>
      <c r="P6" s="310">
        <v>26</v>
      </c>
      <c r="Q6" s="846">
        <v>78</v>
      </c>
      <c r="R6" s="309">
        <v>52</v>
      </c>
      <c r="S6" s="846">
        <v>100</v>
      </c>
      <c r="T6" s="309">
        <v>102</v>
      </c>
      <c r="U6" s="846">
        <v>64</v>
      </c>
      <c r="V6" s="309">
        <v>64</v>
      </c>
      <c r="W6" s="172">
        <v>36</v>
      </c>
      <c r="X6" s="309">
        <v>38</v>
      </c>
      <c r="Y6" s="13">
        <v>23.4</v>
      </c>
      <c r="Z6" s="847">
        <v>24.9</v>
      </c>
      <c r="AA6" s="14">
        <v>23.7</v>
      </c>
      <c r="AB6" s="310">
        <v>10</v>
      </c>
      <c r="AC6" s="848">
        <v>0.05</v>
      </c>
      <c r="AD6" s="677">
        <v>220</v>
      </c>
      <c r="AE6" s="849">
        <v>0</v>
      </c>
      <c r="AF6" s="850">
        <v>4831</v>
      </c>
      <c r="AG6" s="851">
        <v>2996</v>
      </c>
      <c r="AH6" s="852">
        <v>1342</v>
      </c>
      <c r="AI6" s="171"/>
      <c r="AJ6" s="6" t="s">
        <v>19</v>
      </c>
      <c r="AK6" s="7" t="s">
        <v>20</v>
      </c>
      <c r="AL6" s="8" t="s">
        <v>21</v>
      </c>
      <c r="AM6" s="7" t="s">
        <v>22</v>
      </c>
      <c r="AN6" s="8" t="s">
        <v>21</v>
      </c>
      <c r="AO6" s="7" t="s">
        <v>22</v>
      </c>
    </row>
    <row r="7" spans="1:41" x14ac:dyDescent="0.15">
      <c r="A7" s="1171"/>
      <c r="B7" s="455">
        <v>44655</v>
      </c>
      <c r="C7" s="449" t="str">
        <f t="shared" si="0"/>
        <v>(月)</v>
      </c>
      <c r="D7" s="678" t="s">
        <v>319</v>
      </c>
      <c r="E7" s="673">
        <v>46.9</v>
      </c>
      <c r="F7" s="674">
        <v>8</v>
      </c>
      <c r="G7" s="13">
        <v>11.5</v>
      </c>
      <c r="H7" s="308">
        <v>12.5</v>
      </c>
      <c r="I7" s="14">
        <v>34.9</v>
      </c>
      <c r="J7" s="310">
        <v>4.5999999999999996</v>
      </c>
      <c r="K7" s="13">
        <v>9.49</v>
      </c>
      <c r="L7" s="500">
        <v>7.15</v>
      </c>
      <c r="M7" s="172">
        <v>35.9</v>
      </c>
      <c r="N7" s="309">
        <v>6.3</v>
      </c>
      <c r="O7" s="14">
        <v>24.3</v>
      </c>
      <c r="P7" s="310">
        <v>27.2</v>
      </c>
      <c r="Q7" s="846">
        <v>78</v>
      </c>
      <c r="R7" s="309">
        <v>46</v>
      </c>
      <c r="S7" s="846">
        <v>102</v>
      </c>
      <c r="T7" s="309">
        <v>98</v>
      </c>
      <c r="U7" s="846">
        <v>62</v>
      </c>
      <c r="V7" s="309">
        <v>60</v>
      </c>
      <c r="W7" s="172">
        <v>40</v>
      </c>
      <c r="X7" s="309">
        <v>38</v>
      </c>
      <c r="Y7" s="13">
        <v>24.1</v>
      </c>
      <c r="Z7" s="847">
        <v>23.4</v>
      </c>
      <c r="AA7" s="14">
        <v>24.3</v>
      </c>
      <c r="AB7" s="310">
        <v>8.8000000000000007</v>
      </c>
      <c r="AC7" s="848">
        <v>0</v>
      </c>
      <c r="AD7" s="677">
        <v>190</v>
      </c>
      <c r="AE7" s="849">
        <v>0</v>
      </c>
      <c r="AF7" s="850">
        <v>4840</v>
      </c>
      <c r="AG7" s="851">
        <v>3241</v>
      </c>
      <c r="AH7" s="852">
        <v>1098</v>
      </c>
      <c r="AI7" s="171"/>
      <c r="AJ7" s="3" t="s">
        <v>203</v>
      </c>
      <c r="AK7" s="9" t="s">
        <v>11</v>
      </c>
      <c r="AL7" s="12">
        <v>21</v>
      </c>
      <c r="AM7" s="307">
        <v>20</v>
      </c>
      <c r="AN7" s="12">
        <v>16.5</v>
      </c>
      <c r="AO7" s="307">
        <v>16.5</v>
      </c>
    </row>
    <row r="8" spans="1:41" x14ac:dyDescent="0.15">
      <c r="A8" s="1171"/>
      <c r="B8" s="455">
        <v>44656</v>
      </c>
      <c r="C8" s="449" t="str">
        <f t="shared" si="0"/>
        <v>(火)</v>
      </c>
      <c r="D8" s="678" t="s">
        <v>337</v>
      </c>
      <c r="E8" s="673">
        <v>2.5</v>
      </c>
      <c r="F8" s="674">
        <v>9</v>
      </c>
      <c r="G8" s="13">
        <v>12</v>
      </c>
      <c r="H8" s="308">
        <v>12</v>
      </c>
      <c r="I8" s="14">
        <v>32</v>
      </c>
      <c r="J8" s="310">
        <v>1.6</v>
      </c>
      <c r="K8" s="13">
        <v>9.16</v>
      </c>
      <c r="L8" s="500">
        <v>6.82</v>
      </c>
      <c r="M8" s="172">
        <v>34.5</v>
      </c>
      <c r="N8" s="309">
        <v>3.4</v>
      </c>
      <c r="O8" s="14">
        <v>26.8</v>
      </c>
      <c r="P8" s="310">
        <v>23.1</v>
      </c>
      <c r="Q8" s="846">
        <v>70</v>
      </c>
      <c r="R8" s="309">
        <v>44</v>
      </c>
      <c r="S8" s="846">
        <v>108</v>
      </c>
      <c r="T8" s="309">
        <v>88</v>
      </c>
      <c r="U8" s="846">
        <v>68</v>
      </c>
      <c r="V8" s="309">
        <v>58</v>
      </c>
      <c r="W8" s="172">
        <v>40</v>
      </c>
      <c r="X8" s="309">
        <v>30</v>
      </c>
      <c r="Y8" s="13">
        <v>25.6</v>
      </c>
      <c r="Z8" s="847">
        <v>17</v>
      </c>
      <c r="AA8" s="14">
        <v>22.1</v>
      </c>
      <c r="AB8" s="310">
        <v>6.3</v>
      </c>
      <c r="AC8" s="848">
        <v>0</v>
      </c>
      <c r="AD8" s="677">
        <v>220</v>
      </c>
      <c r="AE8" s="849">
        <v>0</v>
      </c>
      <c r="AF8" s="850">
        <v>4754</v>
      </c>
      <c r="AG8" s="851">
        <v>2549</v>
      </c>
      <c r="AH8" s="852">
        <v>1098</v>
      </c>
      <c r="AI8" s="171"/>
      <c r="AJ8" s="4" t="s">
        <v>204</v>
      </c>
      <c r="AK8" s="10" t="s">
        <v>205</v>
      </c>
      <c r="AL8" s="13">
        <v>24.5</v>
      </c>
      <c r="AM8" s="308">
        <v>5.8</v>
      </c>
      <c r="AN8" s="13">
        <v>15.6</v>
      </c>
      <c r="AO8" s="308">
        <v>3.5</v>
      </c>
    </row>
    <row r="9" spans="1:41" x14ac:dyDescent="0.15">
      <c r="A9" s="1171"/>
      <c r="B9" s="455">
        <v>44657</v>
      </c>
      <c r="C9" s="449" t="str">
        <f t="shared" si="0"/>
        <v>(水)</v>
      </c>
      <c r="D9" s="678" t="s">
        <v>318</v>
      </c>
      <c r="E9" s="673">
        <v>0</v>
      </c>
      <c r="F9" s="674">
        <v>13</v>
      </c>
      <c r="G9" s="13">
        <v>13.5</v>
      </c>
      <c r="H9" s="308">
        <v>13</v>
      </c>
      <c r="I9" s="14">
        <v>24.4</v>
      </c>
      <c r="J9" s="310">
        <v>5.7</v>
      </c>
      <c r="K9" s="13">
        <v>8.31</v>
      </c>
      <c r="L9" s="500">
        <v>6.85</v>
      </c>
      <c r="M9" s="172">
        <v>28.4</v>
      </c>
      <c r="N9" s="309">
        <v>8.6999999999999993</v>
      </c>
      <c r="O9" s="14">
        <v>19.399999999999999</v>
      </c>
      <c r="P9" s="310">
        <v>19.5</v>
      </c>
      <c r="Q9" s="846">
        <v>62</v>
      </c>
      <c r="R9" s="309">
        <v>40</v>
      </c>
      <c r="S9" s="846">
        <v>76</v>
      </c>
      <c r="T9" s="309">
        <v>78</v>
      </c>
      <c r="U9" s="846">
        <v>50</v>
      </c>
      <c r="V9" s="309">
        <v>48</v>
      </c>
      <c r="W9" s="172">
        <v>26</v>
      </c>
      <c r="X9" s="309">
        <v>30</v>
      </c>
      <c r="Y9" s="13">
        <v>19.2</v>
      </c>
      <c r="Z9" s="847">
        <v>17</v>
      </c>
      <c r="AA9" s="14">
        <v>13.9</v>
      </c>
      <c r="AB9" s="310">
        <v>7.6</v>
      </c>
      <c r="AC9" s="848">
        <v>0</v>
      </c>
      <c r="AD9" s="677">
        <v>200</v>
      </c>
      <c r="AE9" s="849">
        <v>0</v>
      </c>
      <c r="AF9" s="850">
        <v>4088</v>
      </c>
      <c r="AG9" s="851">
        <v>1913</v>
      </c>
      <c r="AH9" s="852">
        <v>1098</v>
      </c>
      <c r="AI9" s="171"/>
      <c r="AJ9" s="4" t="s">
        <v>12</v>
      </c>
      <c r="AK9" s="10"/>
      <c r="AL9" s="13">
        <v>9.61</v>
      </c>
      <c r="AM9" s="308">
        <v>7.13</v>
      </c>
      <c r="AN9" s="13">
        <v>7.77</v>
      </c>
      <c r="AO9" s="308">
        <v>6.82</v>
      </c>
    </row>
    <row r="10" spans="1:41" x14ac:dyDescent="0.15">
      <c r="A10" s="1171"/>
      <c r="B10" s="455">
        <v>44658</v>
      </c>
      <c r="C10" s="449" t="str">
        <f t="shared" si="0"/>
        <v>(木)</v>
      </c>
      <c r="D10" s="678" t="s">
        <v>317</v>
      </c>
      <c r="E10" s="673">
        <v>0</v>
      </c>
      <c r="F10" s="674">
        <v>12</v>
      </c>
      <c r="G10" s="13">
        <v>15</v>
      </c>
      <c r="H10" s="308">
        <v>14.5</v>
      </c>
      <c r="I10" s="14">
        <v>31.3</v>
      </c>
      <c r="J10" s="310">
        <v>5.4</v>
      </c>
      <c r="K10" s="13">
        <v>9.35</v>
      </c>
      <c r="L10" s="500">
        <v>7.06</v>
      </c>
      <c r="M10" s="172">
        <v>34.9</v>
      </c>
      <c r="N10" s="309">
        <v>6.3</v>
      </c>
      <c r="O10" s="14">
        <v>22.1</v>
      </c>
      <c r="P10" s="310">
        <v>24</v>
      </c>
      <c r="Q10" s="846">
        <v>70</v>
      </c>
      <c r="R10" s="309">
        <v>50</v>
      </c>
      <c r="S10" s="846">
        <v>90</v>
      </c>
      <c r="T10" s="309">
        <v>89</v>
      </c>
      <c r="U10" s="846">
        <v>60</v>
      </c>
      <c r="V10" s="309">
        <v>60</v>
      </c>
      <c r="W10" s="172">
        <v>30</v>
      </c>
      <c r="X10" s="309">
        <v>29</v>
      </c>
      <c r="Y10" s="13">
        <v>22</v>
      </c>
      <c r="Z10" s="847">
        <v>18.5</v>
      </c>
      <c r="AA10" s="14">
        <v>21.5</v>
      </c>
      <c r="AB10" s="310">
        <v>8.8000000000000007</v>
      </c>
      <c r="AC10" s="848">
        <v>0.05</v>
      </c>
      <c r="AD10" s="677">
        <v>160</v>
      </c>
      <c r="AE10" s="849">
        <v>0</v>
      </c>
      <c r="AF10" s="850">
        <v>4934</v>
      </c>
      <c r="AG10" s="851">
        <v>2164</v>
      </c>
      <c r="AH10" s="852">
        <v>726</v>
      </c>
      <c r="AI10" s="171"/>
      <c r="AJ10" s="4" t="s">
        <v>219</v>
      </c>
      <c r="AK10" s="10" t="s">
        <v>205</v>
      </c>
      <c r="AL10" s="172">
        <v>25.9</v>
      </c>
      <c r="AM10" s="309">
        <v>7.5</v>
      </c>
      <c r="AN10" s="172">
        <v>22.3</v>
      </c>
      <c r="AO10" s="309">
        <v>6.5</v>
      </c>
    </row>
    <row r="11" spans="1:41" x14ac:dyDescent="0.15">
      <c r="A11" s="1171"/>
      <c r="B11" s="455">
        <v>44659</v>
      </c>
      <c r="C11" s="449" t="str">
        <f t="shared" si="0"/>
        <v>(金)</v>
      </c>
      <c r="D11" s="672" t="s">
        <v>318</v>
      </c>
      <c r="E11" s="673">
        <v>0</v>
      </c>
      <c r="F11" s="674">
        <v>10</v>
      </c>
      <c r="G11" s="13">
        <v>17</v>
      </c>
      <c r="H11" s="308">
        <v>15</v>
      </c>
      <c r="I11" s="14">
        <v>30.5</v>
      </c>
      <c r="J11" s="310">
        <v>6.6</v>
      </c>
      <c r="K11" s="13">
        <v>9.23</v>
      </c>
      <c r="L11" s="500">
        <v>6.99</v>
      </c>
      <c r="M11" s="172">
        <v>31.1</v>
      </c>
      <c r="N11" s="309">
        <v>8.3000000000000007</v>
      </c>
      <c r="O11" s="14">
        <v>20.2</v>
      </c>
      <c r="P11" s="310">
        <v>22.1</v>
      </c>
      <c r="Q11" s="846">
        <v>83</v>
      </c>
      <c r="R11" s="309">
        <v>43</v>
      </c>
      <c r="S11" s="846">
        <v>86</v>
      </c>
      <c r="T11" s="309">
        <v>84</v>
      </c>
      <c r="U11" s="846">
        <v>60</v>
      </c>
      <c r="V11" s="309">
        <v>58</v>
      </c>
      <c r="W11" s="172">
        <v>26</v>
      </c>
      <c r="X11" s="309">
        <v>26</v>
      </c>
      <c r="Y11" s="13">
        <v>22.4</v>
      </c>
      <c r="Z11" s="847">
        <v>19.899999999999999</v>
      </c>
      <c r="AA11" s="14">
        <v>22.1</v>
      </c>
      <c r="AB11" s="310">
        <v>10</v>
      </c>
      <c r="AC11" s="848">
        <v>0</v>
      </c>
      <c r="AD11" s="677">
        <v>160</v>
      </c>
      <c r="AE11" s="849">
        <v>0</v>
      </c>
      <c r="AF11" s="850">
        <v>5016</v>
      </c>
      <c r="AG11" s="851">
        <v>2329</v>
      </c>
      <c r="AH11" s="852">
        <v>1220</v>
      </c>
      <c r="AI11" s="171"/>
      <c r="AJ11" s="4" t="s">
        <v>206</v>
      </c>
      <c r="AK11" s="10" t="s">
        <v>13</v>
      </c>
      <c r="AL11" s="13">
        <v>21.1</v>
      </c>
      <c r="AM11" s="308">
        <v>23.8</v>
      </c>
      <c r="AN11" s="13">
        <v>20.2</v>
      </c>
      <c r="AO11" s="308">
        <v>23.8</v>
      </c>
    </row>
    <row r="12" spans="1:41" x14ac:dyDescent="0.15">
      <c r="A12" s="1171"/>
      <c r="B12" s="546">
        <v>44660</v>
      </c>
      <c r="C12" s="449" t="str">
        <f t="shared" si="0"/>
        <v>(土)</v>
      </c>
      <c r="D12" s="678" t="s">
        <v>318</v>
      </c>
      <c r="E12" s="673">
        <v>0</v>
      </c>
      <c r="F12" s="674">
        <v>14</v>
      </c>
      <c r="G12" s="13">
        <v>17</v>
      </c>
      <c r="H12" s="308">
        <v>16.5</v>
      </c>
      <c r="I12" s="14">
        <v>30.2</v>
      </c>
      <c r="J12" s="310">
        <v>7.5</v>
      </c>
      <c r="K12" s="13">
        <v>9.41</v>
      </c>
      <c r="L12" s="500">
        <v>7.25</v>
      </c>
      <c r="M12" s="172">
        <v>30.7</v>
      </c>
      <c r="N12" s="309">
        <v>8.3000000000000007</v>
      </c>
      <c r="O12" s="14">
        <v>20.7</v>
      </c>
      <c r="P12" s="310">
        <v>22.4</v>
      </c>
      <c r="Q12" s="846">
        <v>64</v>
      </c>
      <c r="R12" s="309">
        <v>50</v>
      </c>
      <c r="S12" s="846">
        <v>83</v>
      </c>
      <c r="T12" s="309">
        <v>85</v>
      </c>
      <c r="U12" s="846">
        <v>56</v>
      </c>
      <c r="V12" s="309">
        <v>55</v>
      </c>
      <c r="W12" s="172">
        <v>27</v>
      </c>
      <c r="X12" s="309">
        <v>30</v>
      </c>
      <c r="Y12" s="13">
        <v>20.2</v>
      </c>
      <c r="Z12" s="847">
        <v>18.5</v>
      </c>
      <c r="AA12" s="14">
        <v>22.8</v>
      </c>
      <c r="AB12" s="310">
        <v>10</v>
      </c>
      <c r="AC12" s="848">
        <v>0</v>
      </c>
      <c r="AD12" s="677">
        <v>170</v>
      </c>
      <c r="AE12" s="849">
        <v>0</v>
      </c>
      <c r="AF12" s="850">
        <v>5668</v>
      </c>
      <c r="AG12" s="851">
        <v>2402</v>
      </c>
      <c r="AH12" s="852">
        <v>1342</v>
      </c>
      <c r="AI12" s="171"/>
      <c r="AJ12" s="4" t="s">
        <v>207</v>
      </c>
      <c r="AK12" s="10" t="s">
        <v>371</v>
      </c>
      <c r="AL12" s="172">
        <v>60</v>
      </c>
      <c r="AM12" s="309">
        <v>41</v>
      </c>
      <c r="AN12" s="172">
        <v>65</v>
      </c>
      <c r="AO12" s="309">
        <v>42</v>
      </c>
    </row>
    <row r="13" spans="1:41" x14ac:dyDescent="0.15">
      <c r="A13" s="1171"/>
      <c r="B13" s="455">
        <v>44661</v>
      </c>
      <c r="C13" s="449" t="str">
        <f t="shared" si="0"/>
        <v>(日)</v>
      </c>
      <c r="D13" s="678" t="s">
        <v>318</v>
      </c>
      <c r="E13" s="673">
        <v>0</v>
      </c>
      <c r="F13" s="674">
        <v>17</v>
      </c>
      <c r="G13" s="13">
        <v>19</v>
      </c>
      <c r="H13" s="308">
        <v>18</v>
      </c>
      <c r="I13" s="14">
        <v>33.700000000000003</v>
      </c>
      <c r="J13" s="310">
        <v>8.1</v>
      </c>
      <c r="K13" s="13">
        <v>9.52</v>
      </c>
      <c r="L13" s="500">
        <v>7.31</v>
      </c>
      <c r="M13" s="172">
        <v>36.200000000000003</v>
      </c>
      <c r="N13" s="309">
        <v>10.3</v>
      </c>
      <c r="O13" s="14">
        <v>21.8</v>
      </c>
      <c r="P13" s="310">
        <v>22.9</v>
      </c>
      <c r="Q13" s="846">
        <v>68</v>
      </c>
      <c r="R13" s="309">
        <v>50</v>
      </c>
      <c r="S13" s="846">
        <v>90</v>
      </c>
      <c r="T13" s="309">
        <v>89</v>
      </c>
      <c r="U13" s="846">
        <v>56</v>
      </c>
      <c r="V13" s="309">
        <v>58</v>
      </c>
      <c r="W13" s="172">
        <v>34</v>
      </c>
      <c r="X13" s="309">
        <v>31</v>
      </c>
      <c r="Y13" s="13">
        <v>21.7</v>
      </c>
      <c r="Z13" s="847">
        <v>17</v>
      </c>
      <c r="AA13" s="14">
        <v>24.5</v>
      </c>
      <c r="AB13" s="310">
        <v>10</v>
      </c>
      <c r="AC13" s="848">
        <v>0</v>
      </c>
      <c r="AD13" s="677">
        <v>160</v>
      </c>
      <c r="AE13" s="849">
        <v>0</v>
      </c>
      <c r="AF13" s="850">
        <v>5017</v>
      </c>
      <c r="AG13" s="851">
        <v>3079</v>
      </c>
      <c r="AH13" s="852">
        <v>1220</v>
      </c>
      <c r="AI13" s="171"/>
      <c r="AJ13" s="4" t="s">
        <v>208</v>
      </c>
      <c r="AK13" s="10" t="s">
        <v>371</v>
      </c>
      <c r="AL13" s="172">
        <v>90</v>
      </c>
      <c r="AM13" s="309">
        <v>90</v>
      </c>
      <c r="AN13" s="172">
        <v>83</v>
      </c>
      <c r="AO13" s="309">
        <v>92</v>
      </c>
    </row>
    <row r="14" spans="1:41" x14ac:dyDescent="0.15">
      <c r="A14" s="1171"/>
      <c r="B14" s="455">
        <v>44662</v>
      </c>
      <c r="C14" s="449" t="str">
        <f t="shared" si="0"/>
        <v>(月)</v>
      </c>
      <c r="D14" s="678" t="s">
        <v>318</v>
      </c>
      <c r="E14" s="673">
        <v>0</v>
      </c>
      <c r="F14" s="674">
        <v>16</v>
      </c>
      <c r="G14" s="13">
        <v>20.5</v>
      </c>
      <c r="H14" s="308">
        <v>19.5</v>
      </c>
      <c r="I14" s="14">
        <v>27.6</v>
      </c>
      <c r="J14" s="310">
        <v>7.9</v>
      </c>
      <c r="K14" s="13">
        <v>9.65</v>
      </c>
      <c r="L14" s="500">
        <v>7.13</v>
      </c>
      <c r="M14" s="172">
        <v>26.5</v>
      </c>
      <c r="N14" s="309">
        <v>8.4</v>
      </c>
      <c r="O14" s="14">
        <v>20</v>
      </c>
      <c r="P14" s="310">
        <v>23.6</v>
      </c>
      <c r="Q14" s="846">
        <v>70</v>
      </c>
      <c r="R14" s="309">
        <v>44</v>
      </c>
      <c r="S14" s="846">
        <v>86</v>
      </c>
      <c r="T14" s="309">
        <v>89</v>
      </c>
      <c r="U14" s="846">
        <v>57</v>
      </c>
      <c r="V14" s="309">
        <v>58</v>
      </c>
      <c r="W14" s="172">
        <v>29</v>
      </c>
      <c r="X14" s="309">
        <v>31</v>
      </c>
      <c r="Y14" s="13">
        <v>22.7</v>
      </c>
      <c r="Z14" s="847">
        <v>19.899999999999999</v>
      </c>
      <c r="AA14" s="14">
        <v>22</v>
      </c>
      <c r="AB14" s="310">
        <v>10</v>
      </c>
      <c r="AC14" s="848">
        <v>0</v>
      </c>
      <c r="AD14" s="677">
        <v>170</v>
      </c>
      <c r="AE14" s="849">
        <v>0</v>
      </c>
      <c r="AF14" s="850">
        <v>5759</v>
      </c>
      <c r="AG14" s="851">
        <v>3328</v>
      </c>
      <c r="AH14" s="852">
        <v>1098</v>
      </c>
      <c r="AI14" s="171"/>
      <c r="AJ14" s="4" t="s">
        <v>209</v>
      </c>
      <c r="AK14" s="10" t="s">
        <v>371</v>
      </c>
      <c r="AL14" s="172">
        <v>56</v>
      </c>
      <c r="AM14" s="309">
        <v>58</v>
      </c>
      <c r="AN14" s="172">
        <v>52</v>
      </c>
      <c r="AO14" s="309">
        <v>58</v>
      </c>
    </row>
    <row r="15" spans="1:41" x14ac:dyDescent="0.15">
      <c r="A15" s="1171"/>
      <c r="B15" s="455">
        <v>44663</v>
      </c>
      <c r="C15" s="449" t="str">
        <f t="shared" si="0"/>
        <v>(火)</v>
      </c>
      <c r="D15" s="678" t="s">
        <v>318</v>
      </c>
      <c r="E15" s="673">
        <v>0</v>
      </c>
      <c r="F15" s="674">
        <v>17</v>
      </c>
      <c r="G15" s="13">
        <v>22</v>
      </c>
      <c r="H15" s="308">
        <v>19.5</v>
      </c>
      <c r="I15" s="14">
        <v>26.7</v>
      </c>
      <c r="J15" s="310">
        <v>5</v>
      </c>
      <c r="K15" s="13">
        <v>9.61</v>
      </c>
      <c r="L15" s="500">
        <v>7.12</v>
      </c>
      <c r="M15" s="172">
        <v>27.8</v>
      </c>
      <c r="N15" s="309">
        <v>7.2</v>
      </c>
      <c r="O15" s="14">
        <v>20.100000000000001</v>
      </c>
      <c r="P15" s="310">
        <v>22.1</v>
      </c>
      <c r="Q15" s="846">
        <v>60</v>
      </c>
      <c r="R15" s="309">
        <v>42</v>
      </c>
      <c r="S15" s="846">
        <v>96</v>
      </c>
      <c r="T15" s="309">
        <v>94</v>
      </c>
      <c r="U15" s="846">
        <v>54</v>
      </c>
      <c r="V15" s="309">
        <v>56</v>
      </c>
      <c r="W15" s="172">
        <v>42</v>
      </c>
      <c r="X15" s="309">
        <v>38</v>
      </c>
      <c r="Y15" s="13">
        <v>17.8</v>
      </c>
      <c r="Z15" s="847">
        <v>19.899999999999999</v>
      </c>
      <c r="AA15" s="14">
        <v>21.5</v>
      </c>
      <c r="AB15" s="310">
        <v>9.1999999999999993</v>
      </c>
      <c r="AC15" s="848">
        <v>0</v>
      </c>
      <c r="AD15" s="677">
        <v>180</v>
      </c>
      <c r="AE15" s="849">
        <v>0</v>
      </c>
      <c r="AF15" s="850">
        <v>4645</v>
      </c>
      <c r="AG15" s="851">
        <v>3161</v>
      </c>
      <c r="AH15" s="852">
        <v>1220</v>
      </c>
      <c r="AI15" s="171"/>
      <c r="AJ15" s="4" t="s">
        <v>210</v>
      </c>
      <c r="AK15" s="10" t="s">
        <v>371</v>
      </c>
      <c r="AL15" s="172">
        <v>34</v>
      </c>
      <c r="AM15" s="309">
        <v>32</v>
      </c>
      <c r="AN15" s="172">
        <v>31</v>
      </c>
      <c r="AO15" s="309">
        <v>34</v>
      </c>
    </row>
    <row r="16" spans="1:41" x14ac:dyDescent="0.15">
      <c r="A16" s="1171"/>
      <c r="B16" s="455">
        <v>44664</v>
      </c>
      <c r="C16" s="449" t="str">
        <f t="shared" si="0"/>
        <v>(水)</v>
      </c>
      <c r="D16" s="678" t="s">
        <v>318</v>
      </c>
      <c r="E16" s="673">
        <v>0</v>
      </c>
      <c r="F16" s="674">
        <v>20</v>
      </c>
      <c r="G16" s="13">
        <v>21</v>
      </c>
      <c r="H16" s="308">
        <v>20</v>
      </c>
      <c r="I16" s="14">
        <v>24.5</v>
      </c>
      <c r="J16" s="310">
        <v>5.8</v>
      </c>
      <c r="K16" s="13">
        <v>9.61</v>
      </c>
      <c r="L16" s="500">
        <v>7.13</v>
      </c>
      <c r="M16" s="172">
        <v>25.9</v>
      </c>
      <c r="N16" s="309">
        <v>7.5</v>
      </c>
      <c r="O16" s="14">
        <v>21.1</v>
      </c>
      <c r="P16" s="310">
        <v>23.8</v>
      </c>
      <c r="Q16" s="846">
        <v>60</v>
      </c>
      <c r="R16" s="309">
        <v>41</v>
      </c>
      <c r="S16" s="846">
        <v>90</v>
      </c>
      <c r="T16" s="309">
        <v>90</v>
      </c>
      <c r="U16" s="846">
        <v>56</v>
      </c>
      <c r="V16" s="309">
        <v>58</v>
      </c>
      <c r="W16" s="172">
        <v>34</v>
      </c>
      <c r="X16" s="309">
        <v>32</v>
      </c>
      <c r="Y16" s="13">
        <v>17.8</v>
      </c>
      <c r="Z16" s="847">
        <v>20.6</v>
      </c>
      <c r="AA16" s="14">
        <v>20.2</v>
      </c>
      <c r="AB16" s="310">
        <v>10</v>
      </c>
      <c r="AC16" s="848">
        <v>0</v>
      </c>
      <c r="AD16" s="677">
        <v>170</v>
      </c>
      <c r="AE16" s="849">
        <v>0</v>
      </c>
      <c r="AF16" s="850">
        <v>5389</v>
      </c>
      <c r="AG16" s="851">
        <v>3079</v>
      </c>
      <c r="AH16" s="852">
        <v>976</v>
      </c>
      <c r="AI16" s="171"/>
      <c r="AJ16" s="4" t="s">
        <v>211</v>
      </c>
      <c r="AK16" s="10" t="s">
        <v>371</v>
      </c>
      <c r="AL16" s="13">
        <v>17.8</v>
      </c>
      <c r="AM16" s="310">
        <v>20.6</v>
      </c>
      <c r="AN16" s="14">
        <v>19.5</v>
      </c>
      <c r="AO16" s="310">
        <v>20.9</v>
      </c>
    </row>
    <row r="17" spans="1:41" x14ac:dyDescent="0.15">
      <c r="A17" s="1171"/>
      <c r="B17" s="455">
        <v>44665</v>
      </c>
      <c r="C17" s="449" t="str">
        <f t="shared" si="0"/>
        <v>(木)</v>
      </c>
      <c r="D17" s="678" t="s">
        <v>338</v>
      </c>
      <c r="E17" s="673">
        <v>0.4</v>
      </c>
      <c r="F17" s="674">
        <v>12</v>
      </c>
      <c r="G17" s="13">
        <v>17</v>
      </c>
      <c r="H17" s="308">
        <v>20.5</v>
      </c>
      <c r="I17" s="14">
        <v>76.8</v>
      </c>
      <c r="J17" s="310">
        <v>5.9</v>
      </c>
      <c r="K17" s="13">
        <v>9.2200000000000006</v>
      </c>
      <c r="L17" s="500">
        <v>7.19</v>
      </c>
      <c r="M17" s="172">
        <v>94.5</v>
      </c>
      <c r="N17" s="309">
        <v>8.4</v>
      </c>
      <c r="O17" s="14">
        <v>23.6</v>
      </c>
      <c r="P17" s="310">
        <v>24.4</v>
      </c>
      <c r="Q17" s="846">
        <v>72</v>
      </c>
      <c r="R17" s="309">
        <v>46</v>
      </c>
      <c r="S17" s="846">
        <v>90</v>
      </c>
      <c r="T17" s="309">
        <v>90</v>
      </c>
      <c r="U17" s="846">
        <v>60</v>
      </c>
      <c r="V17" s="309">
        <v>59</v>
      </c>
      <c r="W17" s="172">
        <v>30</v>
      </c>
      <c r="X17" s="309">
        <v>31</v>
      </c>
      <c r="Y17" s="13">
        <v>22.7</v>
      </c>
      <c r="Z17" s="847">
        <v>23.4</v>
      </c>
      <c r="AA17" s="14">
        <v>31.3</v>
      </c>
      <c r="AB17" s="310">
        <v>10</v>
      </c>
      <c r="AC17" s="848">
        <v>0</v>
      </c>
      <c r="AD17" s="677">
        <v>160</v>
      </c>
      <c r="AE17" s="849">
        <v>0</v>
      </c>
      <c r="AF17" s="850">
        <v>5574</v>
      </c>
      <c r="AG17" s="851">
        <v>3411</v>
      </c>
      <c r="AH17" s="852">
        <v>1052</v>
      </c>
      <c r="AI17" s="171"/>
      <c r="AJ17" s="4" t="s">
        <v>346</v>
      </c>
      <c r="AK17" s="10" t="s">
        <v>371</v>
      </c>
      <c r="AL17" s="13">
        <v>20.2</v>
      </c>
      <c r="AM17" s="310">
        <v>10</v>
      </c>
      <c r="AN17" s="14">
        <v>13.1</v>
      </c>
      <c r="AO17" s="310">
        <v>7.9</v>
      </c>
    </row>
    <row r="18" spans="1:41" x14ac:dyDescent="0.15">
      <c r="A18" s="1171"/>
      <c r="B18" s="455">
        <v>44666</v>
      </c>
      <c r="C18" s="449" t="str">
        <f t="shared" si="0"/>
        <v>(金)</v>
      </c>
      <c r="D18" s="678" t="s">
        <v>319</v>
      </c>
      <c r="E18" s="673">
        <v>15.2</v>
      </c>
      <c r="F18" s="674">
        <v>10</v>
      </c>
      <c r="G18" s="13">
        <v>15.5</v>
      </c>
      <c r="H18" s="308">
        <v>16</v>
      </c>
      <c r="I18" s="14">
        <v>34.799999999999997</v>
      </c>
      <c r="J18" s="310">
        <v>4.0999999999999996</v>
      </c>
      <c r="K18" s="13">
        <v>8.61</v>
      </c>
      <c r="L18" s="500">
        <v>6.92</v>
      </c>
      <c r="M18" s="172">
        <v>38.9</v>
      </c>
      <c r="N18" s="309">
        <v>8.5</v>
      </c>
      <c r="O18" s="14">
        <v>24.9</v>
      </c>
      <c r="P18" s="310">
        <v>25.3</v>
      </c>
      <c r="Q18" s="846">
        <v>78</v>
      </c>
      <c r="R18" s="309">
        <v>50</v>
      </c>
      <c r="S18" s="846">
        <v>100</v>
      </c>
      <c r="T18" s="309">
        <v>102</v>
      </c>
      <c r="U18" s="846">
        <v>64</v>
      </c>
      <c r="V18" s="309">
        <v>62</v>
      </c>
      <c r="W18" s="172">
        <v>36</v>
      </c>
      <c r="X18" s="309">
        <v>40</v>
      </c>
      <c r="Y18" s="13">
        <v>25.6</v>
      </c>
      <c r="Z18" s="847">
        <v>23.4</v>
      </c>
      <c r="AA18" s="14">
        <v>21.5</v>
      </c>
      <c r="AB18" s="310">
        <v>9.5</v>
      </c>
      <c r="AC18" s="848">
        <v>0</v>
      </c>
      <c r="AD18" s="677">
        <v>170</v>
      </c>
      <c r="AE18" s="849">
        <v>0</v>
      </c>
      <c r="AF18" s="850">
        <v>5497</v>
      </c>
      <c r="AG18" s="851">
        <v>3162</v>
      </c>
      <c r="AH18" s="852">
        <v>1220</v>
      </c>
      <c r="AI18" s="171"/>
      <c r="AJ18" s="4" t="s">
        <v>347</v>
      </c>
      <c r="AK18" s="10" t="s">
        <v>371</v>
      </c>
      <c r="AL18" s="620"/>
      <c r="AM18" s="621">
        <v>0</v>
      </c>
      <c r="AN18" s="620"/>
      <c r="AO18" s="621">
        <v>0</v>
      </c>
    </row>
    <row r="19" spans="1:41" x14ac:dyDescent="0.15">
      <c r="A19" s="1171"/>
      <c r="B19" s="455">
        <v>44667</v>
      </c>
      <c r="C19" s="449" t="str">
        <f t="shared" si="0"/>
        <v>(土)</v>
      </c>
      <c r="D19" s="678" t="s">
        <v>339</v>
      </c>
      <c r="E19" s="673">
        <v>0</v>
      </c>
      <c r="F19" s="674">
        <v>8</v>
      </c>
      <c r="G19" s="13">
        <v>12</v>
      </c>
      <c r="H19" s="308">
        <v>13</v>
      </c>
      <c r="I19" s="14">
        <v>34</v>
      </c>
      <c r="J19" s="310">
        <v>4.2</v>
      </c>
      <c r="K19" s="13">
        <v>8.0299999999999994</v>
      </c>
      <c r="L19" s="500">
        <v>7.01</v>
      </c>
      <c r="M19" s="172">
        <v>38.799999999999997</v>
      </c>
      <c r="N19" s="309">
        <v>6.5</v>
      </c>
      <c r="O19" s="14">
        <v>25.1</v>
      </c>
      <c r="P19" s="310">
        <v>28.1</v>
      </c>
      <c r="Q19" s="846">
        <v>74</v>
      </c>
      <c r="R19" s="309">
        <v>50</v>
      </c>
      <c r="S19" s="846">
        <v>100</v>
      </c>
      <c r="T19" s="309">
        <v>104</v>
      </c>
      <c r="U19" s="846">
        <v>60</v>
      </c>
      <c r="V19" s="309">
        <v>66</v>
      </c>
      <c r="W19" s="172">
        <v>40</v>
      </c>
      <c r="X19" s="309">
        <v>38</v>
      </c>
      <c r="Y19" s="13">
        <v>25.6</v>
      </c>
      <c r="Z19" s="847">
        <v>24.1</v>
      </c>
      <c r="AA19" s="14">
        <v>19</v>
      </c>
      <c r="AB19" s="310">
        <v>7.3</v>
      </c>
      <c r="AC19" s="848">
        <v>0</v>
      </c>
      <c r="AD19" s="677">
        <v>180</v>
      </c>
      <c r="AE19" s="849">
        <v>0</v>
      </c>
      <c r="AF19" s="850">
        <v>6001</v>
      </c>
      <c r="AG19" s="851">
        <v>2868</v>
      </c>
      <c r="AH19" s="852">
        <v>976</v>
      </c>
      <c r="AI19" s="171"/>
      <c r="AJ19" s="4" t="s">
        <v>212</v>
      </c>
      <c r="AK19" s="10" t="s">
        <v>371</v>
      </c>
      <c r="AL19" s="172" t="s">
        <v>24</v>
      </c>
      <c r="AM19" s="309">
        <v>170</v>
      </c>
      <c r="AN19" s="383">
        <v>180</v>
      </c>
      <c r="AO19" s="309">
        <v>220</v>
      </c>
    </row>
    <row r="20" spans="1:41" x14ac:dyDescent="0.15">
      <c r="A20" s="1171"/>
      <c r="B20" s="455">
        <v>44668</v>
      </c>
      <c r="C20" s="449" t="str">
        <f t="shared" si="0"/>
        <v>(日)</v>
      </c>
      <c r="D20" s="678" t="s">
        <v>340</v>
      </c>
      <c r="E20" s="673">
        <v>0.1</v>
      </c>
      <c r="F20" s="674">
        <v>12</v>
      </c>
      <c r="G20" s="13">
        <v>14.5</v>
      </c>
      <c r="H20" s="308">
        <v>14.5</v>
      </c>
      <c r="I20" s="14">
        <v>26.5</v>
      </c>
      <c r="J20" s="310">
        <v>2.7</v>
      </c>
      <c r="K20" s="13">
        <v>8.77</v>
      </c>
      <c r="L20" s="500">
        <v>6.8</v>
      </c>
      <c r="M20" s="172">
        <v>30.7</v>
      </c>
      <c r="N20" s="309">
        <v>5.7</v>
      </c>
      <c r="O20" s="14">
        <v>22.4</v>
      </c>
      <c r="P20" s="310">
        <v>22.2</v>
      </c>
      <c r="Q20" s="846">
        <v>72</v>
      </c>
      <c r="R20" s="309">
        <v>46</v>
      </c>
      <c r="S20" s="846">
        <v>90</v>
      </c>
      <c r="T20" s="309">
        <v>88</v>
      </c>
      <c r="U20" s="846">
        <v>56</v>
      </c>
      <c r="V20" s="309">
        <v>57</v>
      </c>
      <c r="W20" s="172">
        <v>34</v>
      </c>
      <c r="X20" s="309">
        <v>31</v>
      </c>
      <c r="Y20" s="13">
        <v>20.2</v>
      </c>
      <c r="Z20" s="847">
        <v>21.7</v>
      </c>
      <c r="AA20" s="14">
        <v>19.3</v>
      </c>
      <c r="AB20" s="310">
        <v>8.5</v>
      </c>
      <c r="AC20" s="848">
        <v>0</v>
      </c>
      <c r="AD20" s="677">
        <v>190</v>
      </c>
      <c r="AE20" s="849">
        <v>0</v>
      </c>
      <c r="AF20" s="850">
        <v>5760</v>
      </c>
      <c r="AG20" s="851">
        <v>3244</v>
      </c>
      <c r="AH20" s="852">
        <v>854</v>
      </c>
      <c r="AI20" s="171"/>
      <c r="AJ20" s="4" t="s">
        <v>213</v>
      </c>
      <c r="AK20" s="10" t="s">
        <v>371</v>
      </c>
      <c r="AL20" s="388" t="s">
        <v>24</v>
      </c>
      <c r="AM20" s="378">
        <v>0</v>
      </c>
      <c r="AN20" s="377">
        <v>0.49</v>
      </c>
      <c r="AO20" s="378">
        <v>0</v>
      </c>
    </row>
    <row r="21" spans="1:41" x14ac:dyDescent="0.15">
      <c r="A21" s="1171"/>
      <c r="B21" s="455">
        <v>44669</v>
      </c>
      <c r="C21" s="449" t="str">
        <f t="shared" si="0"/>
        <v>(月)</v>
      </c>
      <c r="D21" s="678" t="s">
        <v>338</v>
      </c>
      <c r="E21" s="673">
        <v>27.2</v>
      </c>
      <c r="F21" s="674">
        <v>16</v>
      </c>
      <c r="G21" s="13">
        <v>17</v>
      </c>
      <c r="H21" s="308">
        <v>16</v>
      </c>
      <c r="I21" s="14">
        <v>24.4</v>
      </c>
      <c r="J21" s="310">
        <v>3.8</v>
      </c>
      <c r="K21" s="13">
        <v>9.1999999999999993</v>
      </c>
      <c r="L21" s="500">
        <v>6.96</v>
      </c>
      <c r="M21" s="172">
        <v>28.2</v>
      </c>
      <c r="N21" s="309">
        <v>6.3</v>
      </c>
      <c r="O21" s="14">
        <v>23.6</v>
      </c>
      <c r="P21" s="310">
        <v>25.1</v>
      </c>
      <c r="Q21" s="846">
        <v>72</v>
      </c>
      <c r="R21" s="309">
        <v>46</v>
      </c>
      <c r="S21" s="846">
        <v>92</v>
      </c>
      <c r="T21" s="309">
        <v>92</v>
      </c>
      <c r="U21" s="846">
        <v>60</v>
      </c>
      <c r="V21" s="309">
        <v>61</v>
      </c>
      <c r="W21" s="172">
        <v>32</v>
      </c>
      <c r="X21" s="309">
        <v>31</v>
      </c>
      <c r="Y21" s="13">
        <v>23.4</v>
      </c>
      <c r="Z21" s="847">
        <v>25.6</v>
      </c>
      <c r="AA21" s="14">
        <v>13.1</v>
      </c>
      <c r="AB21" s="310">
        <v>9.8000000000000007</v>
      </c>
      <c r="AC21" s="848">
        <v>0</v>
      </c>
      <c r="AD21" s="677">
        <v>190</v>
      </c>
      <c r="AE21" s="849">
        <v>0</v>
      </c>
      <c r="AF21" s="850">
        <v>6131</v>
      </c>
      <c r="AG21" s="851">
        <v>3246</v>
      </c>
      <c r="AH21" s="852">
        <v>1098</v>
      </c>
      <c r="AI21" s="171"/>
      <c r="AJ21" s="4" t="s">
        <v>348</v>
      </c>
      <c r="AK21" s="10" t="s">
        <v>371</v>
      </c>
      <c r="AL21" s="389" t="s">
        <v>24</v>
      </c>
      <c r="AM21" s="390" t="s">
        <v>24</v>
      </c>
      <c r="AN21" s="375">
        <v>0</v>
      </c>
      <c r="AO21" s="376">
        <v>0</v>
      </c>
    </row>
    <row r="22" spans="1:41" x14ac:dyDescent="0.15">
      <c r="A22" s="1171"/>
      <c r="B22" s="455">
        <v>44670</v>
      </c>
      <c r="C22" s="449" t="str">
        <f t="shared" si="0"/>
        <v>(火)</v>
      </c>
      <c r="D22" s="678" t="s">
        <v>337</v>
      </c>
      <c r="E22" s="673">
        <v>1.9</v>
      </c>
      <c r="F22" s="674">
        <v>15</v>
      </c>
      <c r="G22" s="13">
        <v>17</v>
      </c>
      <c r="H22" s="308">
        <v>16</v>
      </c>
      <c r="I22" s="14">
        <v>19.899999999999999</v>
      </c>
      <c r="J22" s="310">
        <v>6</v>
      </c>
      <c r="K22" s="13">
        <v>9.34</v>
      </c>
      <c r="L22" s="500">
        <v>7.08</v>
      </c>
      <c r="M22" s="172">
        <v>29.2</v>
      </c>
      <c r="N22" s="309">
        <v>6.9</v>
      </c>
      <c r="O22" s="14">
        <v>21.4</v>
      </c>
      <c r="P22" s="310">
        <v>25.9</v>
      </c>
      <c r="Q22" s="846">
        <v>71</v>
      </c>
      <c r="R22" s="309">
        <v>55</v>
      </c>
      <c r="S22" s="846">
        <v>86</v>
      </c>
      <c r="T22" s="309">
        <v>100</v>
      </c>
      <c r="U22" s="846">
        <v>54</v>
      </c>
      <c r="V22" s="309">
        <v>62</v>
      </c>
      <c r="W22" s="172">
        <v>32</v>
      </c>
      <c r="X22" s="309">
        <v>38</v>
      </c>
      <c r="Y22" s="13">
        <v>23.4</v>
      </c>
      <c r="Z22" s="847">
        <v>23.4</v>
      </c>
      <c r="AA22" s="14">
        <v>19</v>
      </c>
      <c r="AB22" s="310">
        <v>9.5</v>
      </c>
      <c r="AC22" s="848">
        <v>0</v>
      </c>
      <c r="AD22" s="677">
        <v>160</v>
      </c>
      <c r="AE22" s="849">
        <v>0</v>
      </c>
      <c r="AF22" s="850">
        <v>5760</v>
      </c>
      <c r="AG22" s="851">
        <v>2995</v>
      </c>
      <c r="AH22" s="852">
        <v>854</v>
      </c>
      <c r="AI22" s="171"/>
      <c r="AJ22" s="4" t="s">
        <v>220</v>
      </c>
      <c r="AK22" s="10" t="s">
        <v>371</v>
      </c>
      <c r="AL22" s="13" t="s">
        <v>24</v>
      </c>
      <c r="AM22" s="308" t="s">
        <v>24</v>
      </c>
      <c r="AN22" s="383">
        <v>13</v>
      </c>
      <c r="AO22" s="396">
        <v>4.4000000000000004</v>
      </c>
    </row>
    <row r="23" spans="1:41" x14ac:dyDescent="0.15">
      <c r="A23" s="1171"/>
      <c r="B23" s="455">
        <v>44671</v>
      </c>
      <c r="C23" s="449" t="str">
        <f t="shared" si="0"/>
        <v>(水)</v>
      </c>
      <c r="D23" s="678" t="s">
        <v>319</v>
      </c>
      <c r="E23" s="673">
        <v>2.2999999999999998</v>
      </c>
      <c r="F23" s="674">
        <v>11</v>
      </c>
      <c r="G23" s="13">
        <v>16</v>
      </c>
      <c r="H23" s="308">
        <v>17</v>
      </c>
      <c r="I23" s="14">
        <v>20.399999999999999</v>
      </c>
      <c r="J23" s="310">
        <v>3.2</v>
      </c>
      <c r="K23" s="13">
        <v>9.25</v>
      </c>
      <c r="L23" s="500">
        <v>7.04</v>
      </c>
      <c r="M23" s="172">
        <v>26.9</v>
      </c>
      <c r="N23" s="309">
        <v>6.5</v>
      </c>
      <c r="O23" s="14">
        <v>23</v>
      </c>
      <c r="P23" s="310">
        <v>25.9</v>
      </c>
      <c r="Q23" s="846">
        <v>75</v>
      </c>
      <c r="R23" s="309">
        <v>51</v>
      </c>
      <c r="S23" s="846">
        <v>92</v>
      </c>
      <c r="T23" s="309">
        <v>99</v>
      </c>
      <c r="U23" s="846">
        <v>60</v>
      </c>
      <c r="V23" s="309">
        <v>62</v>
      </c>
      <c r="W23" s="172">
        <v>32</v>
      </c>
      <c r="X23" s="309">
        <v>37</v>
      </c>
      <c r="Y23" s="13">
        <v>21.3</v>
      </c>
      <c r="Z23" s="847">
        <v>26.3</v>
      </c>
      <c r="AA23" s="14">
        <v>19.3</v>
      </c>
      <c r="AB23" s="310">
        <v>9.5</v>
      </c>
      <c r="AC23" s="848">
        <v>0.05</v>
      </c>
      <c r="AD23" s="677">
        <v>170</v>
      </c>
      <c r="AE23" s="849">
        <v>0</v>
      </c>
      <c r="AF23" s="850">
        <v>6015</v>
      </c>
      <c r="AG23" s="851">
        <v>3320</v>
      </c>
      <c r="AH23" s="852">
        <v>976</v>
      </c>
      <c r="AI23" s="171"/>
      <c r="AJ23" s="4" t="s">
        <v>349</v>
      </c>
      <c r="AK23" s="10"/>
      <c r="AL23" s="13" t="s">
        <v>24</v>
      </c>
      <c r="AM23" s="308" t="s">
        <v>24</v>
      </c>
      <c r="AN23" s="217">
        <v>-0.68</v>
      </c>
      <c r="AO23" s="313">
        <v>-1.77</v>
      </c>
    </row>
    <row r="24" spans="1:41" x14ac:dyDescent="0.15">
      <c r="A24" s="1171"/>
      <c r="B24" s="455">
        <v>44672</v>
      </c>
      <c r="C24" s="449" t="str">
        <f t="shared" si="0"/>
        <v>(木)</v>
      </c>
      <c r="D24" s="678" t="s">
        <v>338</v>
      </c>
      <c r="E24" s="673">
        <v>2.8</v>
      </c>
      <c r="F24" s="674">
        <v>15</v>
      </c>
      <c r="G24" s="13">
        <v>16.5</v>
      </c>
      <c r="H24" s="308">
        <v>16.5</v>
      </c>
      <c r="I24" s="14">
        <v>15.6</v>
      </c>
      <c r="J24" s="310">
        <v>3.5</v>
      </c>
      <c r="K24" s="13">
        <v>7.77</v>
      </c>
      <c r="L24" s="500">
        <v>6.82</v>
      </c>
      <c r="M24" s="172">
        <v>22.3</v>
      </c>
      <c r="N24" s="309">
        <v>6.5</v>
      </c>
      <c r="O24" s="14">
        <v>20.2</v>
      </c>
      <c r="P24" s="310">
        <v>23.8</v>
      </c>
      <c r="Q24" s="846">
        <v>65</v>
      </c>
      <c r="R24" s="309">
        <v>42</v>
      </c>
      <c r="S24" s="846">
        <v>83</v>
      </c>
      <c r="T24" s="309">
        <v>92</v>
      </c>
      <c r="U24" s="846">
        <v>52</v>
      </c>
      <c r="V24" s="309">
        <v>58</v>
      </c>
      <c r="W24" s="172">
        <v>31</v>
      </c>
      <c r="X24" s="309">
        <v>34</v>
      </c>
      <c r="Y24" s="13">
        <v>19.5</v>
      </c>
      <c r="Z24" s="847">
        <v>20.9</v>
      </c>
      <c r="AA24" s="14">
        <v>13.1</v>
      </c>
      <c r="AB24" s="310">
        <v>7.9</v>
      </c>
      <c r="AC24" s="848">
        <v>0</v>
      </c>
      <c r="AD24" s="853">
        <v>220</v>
      </c>
      <c r="AE24" s="849">
        <v>0</v>
      </c>
      <c r="AF24" s="850">
        <v>6131</v>
      </c>
      <c r="AG24" s="851">
        <v>3078</v>
      </c>
      <c r="AH24" s="852">
        <v>1342</v>
      </c>
      <c r="AI24" s="171"/>
      <c r="AJ24" s="4" t="s">
        <v>14</v>
      </c>
      <c r="AK24" s="10" t="s">
        <v>371</v>
      </c>
      <c r="AL24" s="217">
        <v>10</v>
      </c>
      <c r="AM24" s="313">
        <v>5.7</v>
      </c>
      <c r="AN24" s="217">
        <v>4.5</v>
      </c>
      <c r="AO24" s="313">
        <v>3.5</v>
      </c>
    </row>
    <row r="25" spans="1:41" x14ac:dyDescent="0.15">
      <c r="A25" s="1171"/>
      <c r="B25" s="455">
        <v>44673</v>
      </c>
      <c r="C25" s="449" t="str">
        <f t="shared" si="0"/>
        <v>(金)</v>
      </c>
      <c r="D25" s="678" t="s">
        <v>337</v>
      </c>
      <c r="E25" s="673">
        <v>21.5</v>
      </c>
      <c r="F25" s="674">
        <v>18</v>
      </c>
      <c r="G25" s="13">
        <v>19</v>
      </c>
      <c r="H25" s="308">
        <v>17</v>
      </c>
      <c r="I25" s="14">
        <v>18.2</v>
      </c>
      <c r="J25" s="310">
        <v>4.4000000000000004</v>
      </c>
      <c r="K25" s="13">
        <v>9.1199999999999992</v>
      </c>
      <c r="L25" s="500">
        <v>7.04</v>
      </c>
      <c r="M25" s="172">
        <v>23.3</v>
      </c>
      <c r="N25" s="309">
        <v>5.3</v>
      </c>
      <c r="O25" s="14">
        <v>23.4</v>
      </c>
      <c r="P25" s="310">
        <v>24.1</v>
      </c>
      <c r="Q25" s="846">
        <v>86</v>
      </c>
      <c r="R25" s="309">
        <v>50</v>
      </c>
      <c r="S25" s="846">
        <v>98</v>
      </c>
      <c r="T25" s="309">
        <v>94</v>
      </c>
      <c r="U25" s="846">
        <v>64</v>
      </c>
      <c r="V25" s="309">
        <v>62</v>
      </c>
      <c r="W25" s="172">
        <v>34</v>
      </c>
      <c r="X25" s="309">
        <v>32</v>
      </c>
      <c r="Y25" s="13">
        <v>22.7</v>
      </c>
      <c r="Z25" s="847">
        <v>23.4</v>
      </c>
      <c r="AA25" s="14">
        <v>19.3</v>
      </c>
      <c r="AB25" s="310">
        <v>9.1999999999999993</v>
      </c>
      <c r="AC25" s="848">
        <v>0.05</v>
      </c>
      <c r="AD25" s="853">
        <v>180</v>
      </c>
      <c r="AE25" s="849">
        <v>0</v>
      </c>
      <c r="AF25" s="850">
        <v>6043</v>
      </c>
      <c r="AG25" s="851">
        <v>2247</v>
      </c>
      <c r="AH25" s="852">
        <v>1586</v>
      </c>
      <c r="AI25" s="171"/>
      <c r="AJ25" s="4" t="s">
        <v>15</v>
      </c>
      <c r="AK25" s="10" t="s">
        <v>371</v>
      </c>
      <c r="AL25" s="217">
        <v>8.3000000000000007</v>
      </c>
      <c r="AM25" s="313">
        <v>3</v>
      </c>
      <c r="AN25" s="15" t="s">
        <v>24</v>
      </c>
      <c r="AO25" s="312" t="s">
        <v>24</v>
      </c>
    </row>
    <row r="26" spans="1:41" x14ac:dyDescent="0.15">
      <c r="A26" s="1171"/>
      <c r="B26" s="455">
        <v>44674</v>
      </c>
      <c r="C26" s="449" t="str">
        <f t="shared" si="0"/>
        <v>(土)</v>
      </c>
      <c r="D26" s="678" t="s">
        <v>318</v>
      </c>
      <c r="E26" s="673">
        <v>0</v>
      </c>
      <c r="F26" s="674">
        <v>16</v>
      </c>
      <c r="G26" s="13">
        <v>19.5</v>
      </c>
      <c r="H26" s="308">
        <v>19</v>
      </c>
      <c r="I26" s="14">
        <v>14.9</v>
      </c>
      <c r="J26" s="310">
        <v>2.5</v>
      </c>
      <c r="K26" s="13">
        <v>8.6999999999999993</v>
      </c>
      <c r="L26" s="500">
        <v>7.01</v>
      </c>
      <c r="M26" s="172">
        <v>20.9</v>
      </c>
      <c r="N26" s="309">
        <v>5.0999999999999996</v>
      </c>
      <c r="O26" s="14">
        <v>22.1</v>
      </c>
      <c r="P26" s="310">
        <v>25</v>
      </c>
      <c r="Q26" s="846">
        <v>75</v>
      </c>
      <c r="R26" s="309">
        <v>56</v>
      </c>
      <c r="S26" s="846">
        <v>88</v>
      </c>
      <c r="T26" s="309">
        <v>96</v>
      </c>
      <c r="U26" s="846">
        <v>60</v>
      </c>
      <c r="V26" s="309">
        <v>64</v>
      </c>
      <c r="W26" s="172">
        <v>28</v>
      </c>
      <c r="X26" s="309">
        <v>32</v>
      </c>
      <c r="Y26" s="13">
        <v>20.9</v>
      </c>
      <c r="Z26" s="847">
        <v>22.7</v>
      </c>
      <c r="AA26" s="14">
        <v>15.8</v>
      </c>
      <c r="AB26" s="310">
        <v>7.9</v>
      </c>
      <c r="AC26" s="848">
        <v>0</v>
      </c>
      <c r="AD26" s="853">
        <v>180</v>
      </c>
      <c r="AE26" s="849">
        <v>0</v>
      </c>
      <c r="AF26" s="850">
        <v>5898</v>
      </c>
      <c r="AG26" s="851">
        <v>2246</v>
      </c>
      <c r="AH26" s="852">
        <v>1586</v>
      </c>
      <c r="AI26" s="171"/>
      <c r="AJ26" s="4" t="s">
        <v>214</v>
      </c>
      <c r="AK26" s="10" t="s">
        <v>371</v>
      </c>
      <c r="AL26" s="217">
        <v>13</v>
      </c>
      <c r="AM26" s="313">
        <v>9.6999999999999993</v>
      </c>
      <c r="AN26" s="15" t="s">
        <v>24</v>
      </c>
      <c r="AO26" s="312" t="s">
        <v>24</v>
      </c>
    </row>
    <row r="27" spans="1:41" x14ac:dyDescent="0.15">
      <c r="A27" s="1171"/>
      <c r="B27" s="455">
        <v>44675</v>
      </c>
      <c r="C27" s="449" t="str">
        <f t="shared" si="0"/>
        <v>(日)</v>
      </c>
      <c r="D27" s="678" t="s">
        <v>338</v>
      </c>
      <c r="E27" s="673">
        <v>7.4</v>
      </c>
      <c r="F27" s="674">
        <v>18</v>
      </c>
      <c r="G27" s="13">
        <v>20</v>
      </c>
      <c r="H27" s="308">
        <v>20</v>
      </c>
      <c r="I27" s="14">
        <v>27.3</v>
      </c>
      <c r="J27" s="310">
        <v>3.2</v>
      </c>
      <c r="K27" s="13">
        <v>8.9700000000000006</v>
      </c>
      <c r="L27" s="500">
        <v>7.14</v>
      </c>
      <c r="M27" s="172">
        <v>35</v>
      </c>
      <c r="N27" s="309">
        <v>5.4</v>
      </c>
      <c r="O27" s="14">
        <v>23</v>
      </c>
      <c r="P27" s="310">
        <v>25.6</v>
      </c>
      <c r="Q27" s="846">
        <v>70</v>
      </c>
      <c r="R27" s="309">
        <v>46</v>
      </c>
      <c r="S27" s="846">
        <v>92</v>
      </c>
      <c r="T27" s="309">
        <v>97</v>
      </c>
      <c r="U27" s="846">
        <v>58</v>
      </c>
      <c r="V27" s="309">
        <v>60</v>
      </c>
      <c r="W27" s="172">
        <v>34</v>
      </c>
      <c r="X27" s="309">
        <v>37</v>
      </c>
      <c r="Y27" s="13">
        <v>21.3</v>
      </c>
      <c r="Z27" s="847">
        <v>22</v>
      </c>
      <c r="AA27" s="14">
        <v>22.4</v>
      </c>
      <c r="AB27" s="310">
        <v>8.8000000000000007</v>
      </c>
      <c r="AC27" s="848">
        <v>0</v>
      </c>
      <c r="AD27" s="853">
        <v>200</v>
      </c>
      <c r="AE27" s="849">
        <v>0</v>
      </c>
      <c r="AF27" s="850">
        <v>5203</v>
      </c>
      <c r="AG27" s="851">
        <v>2330</v>
      </c>
      <c r="AH27" s="852">
        <v>1464</v>
      </c>
      <c r="AI27" s="171"/>
      <c r="AJ27" s="4" t="s">
        <v>16</v>
      </c>
      <c r="AK27" s="10" t="s">
        <v>371</v>
      </c>
      <c r="AL27" s="414">
        <v>0</v>
      </c>
      <c r="AM27" s="415">
        <v>0</v>
      </c>
      <c r="AN27" s="391" t="s">
        <v>24</v>
      </c>
      <c r="AO27" s="392" t="s">
        <v>24</v>
      </c>
    </row>
    <row r="28" spans="1:41" x14ac:dyDescent="0.15">
      <c r="A28" s="1171"/>
      <c r="B28" s="455">
        <v>44676</v>
      </c>
      <c r="C28" s="449" t="str">
        <f t="shared" si="0"/>
        <v>(月)</v>
      </c>
      <c r="D28" s="678" t="s">
        <v>318</v>
      </c>
      <c r="E28" s="673">
        <v>0</v>
      </c>
      <c r="F28" s="674">
        <v>17</v>
      </c>
      <c r="G28" s="13">
        <v>20</v>
      </c>
      <c r="H28" s="308">
        <v>19.5</v>
      </c>
      <c r="I28" s="14">
        <v>18.399999999999999</v>
      </c>
      <c r="J28" s="310">
        <v>3</v>
      </c>
      <c r="K28" s="13">
        <v>8.51</v>
      </c>
      <c r="L28" s="500">
        <v>6.97</v>
      </c>
      <c r="M28" s="172">
        <v>26.8</v>
      </c>
      <c r="N28" s="309">
        <v>5.3</v>
      </c>
      <c r="O28" s="14">
        <v>21.1</v>
      </c>
      <c r="P28" s="310">
        <v>23.7</v>
      </c>
      <c r="Q28" s="846">
        <v>74</v>
      </c>
      <c r="R28" s="309">
        <v>52</v>
      </c>
      <c r="S28" s="846">
        <v>86</v>
      </c>
      <c r="T28" s="309">
        <v>93</v>
      </c>
      <c r="U28" s="846">
        <v>54</v>
      </c>
      <c r="V28" s="309">
        <v>64</v>
      </c>
      <c r="W28" s="172">
        <v>32</v>
      </c>
      <c r="X28" s="309">
        <v>29</v>
      </c>
      <c r="Y28" s="13">
        <v>19.2</v>
      </c>
      <c r="Z28" s="847">
        <v>22</v>
      </c>
      <c r="AA28" s="14">
        <v>17.399999999999999</v>
      </c>
      <c r="AB28" s="310">
        <v>10</v>
      </c>
      <c r="AC28" s="848">
        <v>0</v>
      </c>
      <c r="AD28" s="853">
        <v>190</v>
      </c>
      <c r="AE28" s="849">
        <v>0</v>
      </c>
      <c r="AF28" s="850">
        <v>5388</v>
      </c>
      <c r="AG28" s="851">
        <v>2243</v>
      </c>
      <c r="AH28" s="852">
        <v>1098</v>
      </c>
      <c r="AI28" s="171"/>
      <c r="AJ28" s="4" t="s">
        <v>216</v>
      </c>
      <c r="AK28" s="10" t="s">
        <v>371</v>
      </c>
      <c r="AL28" s="219">
        <v>1.9</v>
      </c>
      <c r="AM28" s="314">
        <v>1.3</v>
      </c>
      <c r="AN28" s="15" t="s">
        <v>24</v>
      </c>
      <c r="AO28" s="312" t="s">
        <v>24</v>
      </c>
    </row>
    <row r="29" spans="1:41" x14ac:dyDescent="0.15">
      <c r="A29" s="1171"/>
      <c r="B29" s="455">
        <v>44677</v>
      </c>
      <c r="C29" s="449" t="str">
        <f t="shared" si="0"/>
        <v>(火)</v>
      </c>
      <c r="D29" s="678" t="s">
        <v>340</v>
      </c>
      <c r="E29" s="673">
        <v>4.0999999999999996</v>
      </c>
      <c r="F29" s="674">
        <v>19</v>
      </c>
      <c r="G29" s="13">
        <v>21</v>
      </c>
      <c r="H29" s="308">
        <v>20</v>
      </c>
      <c r="I29" s="14">
        <v>21</v>
      </c>
      <c r="J29" s="310">
        <v>3.4</v>
      </c>
      <c r="K29" s="13">
        <v>8.7899999999999991</v>
      </c>
      <c r="L29" s="500">
        <v>7.05</v>
      </c>
      <c r="M29" s="172">
        <v>27.5</v>
      </c>
      <c r="N29" s="309">
        <v>6.4</v>
      </c>
      <c r="O29" s="14">
        <v>23.2</v>
      </c>
      <c r="P29" s="310">
        <v>25.2</v>
      </c>
      <c r="Q29" s="846">
        <v>70</v>
      </c>
      <c r="R29" s="309">
        <v>46</v>
      </c>
      <c r="S29" s="846">
        <v>92</v>
      </c>
      <c r="T29" s="309">
        <v>93</v>
      </c>
      <c r="U29" s="846">
        <v>60</v>
      </c>
      <c r="V29" s="309">
        <v>64</v>
      </c>
      <c r="W29" s="172">
        <v>32</v>
      </c>
      <c r="X29" s="309">
        <v>29</v>
      </c>
      <c r="Y29" s="13">
        <v>19.899999999999999</v>
      </c>
      <c r="Z29" s="847">
        <v>19.2</v>
      </c>
      <c r="AA29" s="14">
        <v>20.2</v>
      </c>
      <c r="AB29" s="310">
        <v>9.5</v>
      </c>
      <c r="AC29" s="854">
        <v>0.05</v>
      </c>
      <c r="AD29" s="853">
        <v>200</v>
      </c>
      <c r="AE29" s="849">
        <v>0</v>
      </c>
      <c r="AF29" s="850">
        <v>5868</v>
      </c>
      <c r="AG29" s="851">
        <v>2497</v>
      </c>
      <c r="AH29" s="852">
        <v>1464</v>
      </c>
      <c r="AI29" s="171"/>
      <c r="AJ29" s="4" t="s">
        <v>217</v>
      </c>
      <c r="AK29" s="10" t="s">
        <v>371</v>
      </c>
      <c r="AL29" s="416">
        <v>0.12</v>
      </c>
      <c r="AM29" s="417">
        <v>0</v>
      </c>
      <c r="AN29" s="393" t="s">
        <v>24</v>
      </c>
      <c r="AO29" s="394" t="s">
        <v>24</v>
      </c>
    </row>
    <row r="30" spans="1:41" x14ac:dyDescent="0.15">
      <c r="A30" s="1171"/>
      <c r="B30" s="455">
        <v>44678</v>
      </c>
      <c r="C30" s="449" t="str">
        <f t="shared" si="0"/>
        <v>(水)</v>
      </c>
      <c r="D30" s="678" t="s">
        <v>335</v>
      </c>
      <c r="E30" s="673">
        <v>3.3</v>
      </c>
      <c r="F30" s="674">
        <v>21</v>
      </c>
      <c r="G30" s="13">
        <v>21</v>
      </c>
      <c r="H30" s="308">
        <v>21</v>
      </c>
      <c r="I30" s="14">
        <v>28</v>
      </c>
      <c r="J30" s="310">
        <v>3.9</v>
      </c>
      <c r="K30" s="13">
        <v>8.23</v>
      </c>
      <c r="L30" s="500">
        <v>6.96</v>
      </c>
      <c r="M30" s="172">
        <v>33.6</v>
      </c>
      <c r="N30" s="309">
        <v>7.3</v>
      </c>
      <c r="O30" s="14">
        <v>23.6</v>
      </c>
      <c r="P30" s="310">
        <v>25.2</v>
      </c>
      <c r="Q30" s="846">
        <v>66</v>
      </c>
      <c r="R30" s="309">
        <v>58</v>
      </c>
      <c r="S30" s="846">
        <v>94</v>
      </c>
      <c r="T30" s="309">
        <v>102</v>
      </c>
      <c r="U30" s="846">
        <v>62</v>
      </c>
      <c r="V30" s="309">
        <v>68</v>
      </c>
      <c r="W30" s="172">
        <v>32</v>
      </c>
      <c r="X30" s="309">
        <v>34</v>
      </c>
      <c r="Y30" s="13">
        <v>22.4</v>
      </c>
      <c r="Z30" s="847">
        <v>25.2</v>
      </c>
      <c r="AA30" s="14">
        <v>21.5</v>
      </c>
      <c r="AB30" s="310">
        <v>10</v>
      </c>
      <c r="AC30" s="854">
        <v>0.05</v>
      </c>
      <c r="AD30" s="853">
        <v>200</v>
      </c>
      <c r="AE30" s="849">
        <v>0</v>
      </c>
      <c r="AF30" s="850">
        <v>5909</v>
      </c>
      <c r="AG30" s="851">
        <v>2318</v>
      </c>
      <c r="AH30" s="852">
        <v>1342</v>
      </c>
      <c r="AI30" s="171"/>
      <c r="AJ30" s="4" t="s">
        <v>218</v>
      </c>
      <c r="AK30" s="10" t="s">
        <v>371</v>
      </c>
      <c r="AL30" s="217">
        <v>21</v>
      </c>
      <c r="AM30" s="313">
        <v>47</v>
      </c>
      <c r="AN30" s="13" t="s">
        <v>24</v>
      </c>
      <c r="AO30" s="308" t="s">
        <v>24</v>
      </c>
    </row>
    <row r="31" spans="1:41" x14ac:dyDescent="0.15">
      <c r="A31" s="1171"/>
      <c r="B31" s="455">
        <v>44679</v>
      </c>
      <c r="C31" s="449" t="str">
        <f t="shared" si="0"/>
        <v>(木)</v>
      </c>
      <c r="D31" s="678" t="s">
        <v>339</v>
      </c>
      <c r="E31" s="673">
        <v>0</v>
      </c>
      <c r="F31" s="674">
        <v>15</v>
      </c>
      <c r="G31" s="13">
        <v>17.5</v>
      </c>
      <c r="H31" s="308">
        <v>20.5</v>
      </c>
      <c r="I31" s="14">
        <v>49.5</v>
      </c>
      <c r="J31" s="310">
        <v>7.1</v>
      </c>
      <c r="K31" s="13">
        <v>8.1300000000000008</v>
      </c>
      <c r="L31" s="500">
        <v>7.11</v>
      </c>
      <c r="M31" s="172">
        <v>76.400000000000006</v>
      </c>
      <c r="N31" s="309">
        <v>9.9</v>
      </c>
      <c r="O31" s="14">
        <v>22.8</v>
      </c>
      <c r="P31" s="310">
        <v>27.7</v>
      </c>
      <c r="Q31" s="846">
        <v>73</v>
      </c>
      <c r="R31" s="309">
        <v>57</v>
      </c>
      <c r="S31" s="846">
        <v>95</v>
      </c>
      <c r="T31" s="309">
        <v>98</v>
      </c>
      <c r="U31" s="846">
        <v>62</v>
      </c>
      <c r="V31" s="309">
        <v>66</v>
      </c>
      <c r="W31" s="172">
        <v>33</v>
      </c>
      <c r="X31" s="309">
        <v>32</v>
      </c>
      <c r="Y31" s="13">
        <v>22.7</v>
      </c>
      <c r="Z31" s="847">
        <v>23.4</v>
      </c>
      <c r="AA31" s="14">
        <v>31</v>
      </c>
      <c r="AB31" s="310">
        <v>10</v>
      </c>
      <c r="AC31" s="854">
        <v>0.05</v>
      </c>
      <c r="AD31" s="853">
        <v>180</v>
      </c>
      <c r="AE31" s="849">
        <v>0</v>
      </c>
      <c r="AF31" s="850">
        <v>5945</v>
      </c>
      <c r="AG31" s="851">
        <v>2414</v>
      </c>
      <c r="AH31" s="852">
        <v>1256</v>
      </c>
      <c r="AI31" s="171"/>
      <c r="AJ31" s="4" t="s">
        <v>17</v>
      </c>
      <c r="AK31" s="10" t="s">
        <v>371</v>
      </c>
      <c r="AL31" s="217">
        <v>5.9</v>
      </c>
      <c r="AM31" s="313">
        <v>6.1</v>
      </c>
      <c r="AN31" s="13" t="s">
        <v>24</v>
      </c>
      <c r="AO31" s="308" t="s">
        <v>24</v>
      </c>
    </row>
    <row r="32" spans="1:41" x14ac:dyDescent="0.15">
      <c r="A32" s="1171"/>
      <c r="B32" s="455">
        <v>44680</v>
      </c>
      <c r="C32" s="449" t="str">
        <f t="shared" si="0"/>
        <v>(金)</v>
      </c>
      <c r="D32" s="678" t="s">
        <v>338</v>
      </c>
      <c r="E32" s="673">
        <v>3.4</v>
      </c>
      <c r="F32" s="674">
        <v>14</v>
      </c>
      <c r="G32" s="13">
        <v>18.5</v>
      </c>
      <c r="H32" s="308">
        <v>19</v>
      </c>
      <c r="I32" s="14">
        <v>40.5</v>
      </c>
      <c r="J32" s="310">
        <v>7.1</v>
      </c>
      <c r="K32" s="13">
        <v>7.96</v>
      </c>
      <c r="L32" s="500">
        <v>6.97</v>
      </c>
      <c r="M32" s="172">
        <v>43.9</v>
      </c>
      <c r="N32" s="309">
        <v>9.1</v>
      </c>
      <c r="O32" s="14">
        <v>24.1</v>
      </c>
      <c r="P32" s="310">
        <v>25.1</v>
      </c>
      <c r="Q32" s="846">
        <v>76</v>
      </c>
      <c r="R32" s="309">
        <v>54</v>
      </c>
      <c r="S32" s="846">
        <v>93</v>
      </c>
      <c r="T32" s="309">
        <v>97</v>
      </c>
      <c r="U32" s="846">
        <v>62</v>
      </c>
      <c r="V32" s="309">
        <v>64</v>
      </c>
      <c r="W32" s="172">
        <v>31</v>
      </c>
      <c r="X32" s="309">
        <v>33</v>
      </c>
      <c r="Y32" s="13">
        <v>22.7</v>
      </c>
      <c r="Z32" s="847">
        <v>22.7</v>
      </c>
      <c r="AA32" s="14">
        <v>25.4</v>
      </c>
      <c r="AB32" s="310">
        <v>10</v>
      </c>
      <c r="AC32" s="854">
        <v>0.05</v>
      </c>
      <c r="AD32" s="677">
        <v>190</v>
      </c>
      <c r="AE32" s="849">
        <v>0</v>
      </c>
      <c r="AF32" s="850">
        <v>5683</v>
      </c>
      <c r="AG32" s="851">
        <v>2246</v>
      </c>
      <c r="AH32" s="852">
        <v>1098</v>
      </c>
      <c r="AI32" s="171"/>
      <c r="AJ32" s="399"/>
      <c r="AK32" s="501"/>
      <c r="AL32" s="477"/>
      <c r="AM32" s="500"/>
      <c r="AN32" s="13"/>
      <c r="AO32" s="308"/>
    </row>
    <row r="33" spans="1:41" x14ac:dyDescent="0.15">
      <c r="A33" s="1171"/>
      <c r="B33" s="456">
        <v>44681</v>
      </c>
      <c r="C33" s="450" t="str">
        <f t="shared" si="0"/>
        <v>(土)</v>
      </c>
      <c r="D33" s="678" t="s">
        <v>318</v>
      </c>
      <c r="E33" s="673">
        <v>0</v>
      </c>
      <c r="F33" s="674">
        <v>9</v>
      </c>
      <c r="G33" s="13">
        <v>16</v>
      </c>
      <c r="H33" s="308">
        <v>16</v>
      </c>
      <c r="I33" s="14">
        <v>27.6</v>
      </c>
      <c r="J33" s="310">
        <v>5.2</v>
      </c>
      <c r="K33" s="13">
        <v>7.66</v>
      </c>
      <c r="L33" s="500">
        <v>7.14</v>
      </c>
      <c r="M33" s="172">
        <v>34.5</v>
      </c>
      <c r="N33" s="309">
        <v>6.5</v>
      </c>
      <c r="O33" s="14">
        <v>21.6</v>
      </c>
      <c r="P33" s="310">
        <v>23.9</v>
      </c>
      <c r="Q33" s="846">
        <v>72</v>
      </c>
      <c r="R33" s="309">
        <v>54</v>
      </c>
      <c r="S33" s="846">
        <v>89</v>
      </c>
      <c r="T33" s="309">
        <v>95</v>
      </c>
      <c r="U33" s="846">
        <v>57</v>
      </c>
      <c r="V33" s="309">
        <v>61</v>
      </c>
      <c r="W33" s="172">
        <v>32</v>
      </c>
      <c r="X33" s="309">
        <v>34</v>
      </c>
      <c r="Y33" s="13">
        <v>23.4</v>
      </c>
      <c r="Z33" s="847">
        <v>23.4</v>
      </c>
      <c r="AA33" s="14">
        <v>18.3</v>
      </c>
      <c r="AB33" s="310">
        <v>9.3000000000000007</v>
      </c>
      <c r="AC33" s="854">
        <v>0.05</v>
      </c>
      <c r="AD33" s="677">
        <v>200</v>
      </c>
      <c r="AE33" s="849">
        <v>0</v>
      </c>
      <c r="AF33" s="850">
        <v>5597</v>
      </c>
      <c r="AG33" s="851">
        <v>2246</v>
      </c>
      <c r="AH33" s="852">
        <v>1588</v>
      </c>
      <c r="AI33" s="171"/>
      <c r="AJ33" s="402"/>
      <c r="AK33" s="504"/>
      <c r="AL33" s="503"/>
      <c r="AM33" s="506"/>
      <c r="AN33" s="498"/>
      <c r="AO33" s="409"/>
    </row>
    <row r="34" spans="1:41" s="1" customFormat="1" ht="13.5" customHeight="1" x14ac:dyDescent="0.15">
      <c r="A34" s="1171"/>
      <c r="B34" s="437" t="s">
        <v>274</v>
      </c>
      <c r="C34" s="437"/>
      <c r="D34" s="679"/>
      <c r="E34" s="680">
        <f>MAX(E4:E33)</f>
        <v>46.9</v>
      </c>
      <c r="F34" s="680">
        <f>MAX(F4:F33)</f>
        <v>21</v>
      </c>
      <c r="G34" s="12">
        <f t="shared" ref="G34:AH34" si="1">IF(COUNT(G4:G33)=0,"",MAX(G4:G33))</f>
        <v>22</v>
      </c>
      <c r="H34" s="307">
        <f t="shared" si="1"/>
        <v>21</v>
      </c>
      <c r="I34" s="665">
        <f t="shared" si="1"/>
        <v>76.8</v>
      </c>
      <c r="J34" s="666">
        <f t="shared" si="1"/>
        <v>8.1</v>
      </c>
      <c r="K34" s="12">
        <f t="shared" si="1"/>
        <v>9.6999999999999993</v>
      </c>
      <c r="L34" s="855">
        <f t="shared" si="1"/>
        <v>7.31</v>
      </c>
      <c r="M34" s="856">
        <f t="shared" ref="M34:N34" si="2">IF(COUNT(M4:M33)=0,"",MAX(M4:M33))</f>
        <v>94.5</v>
      </c>
      <c r="N34" s="667">
        <f t="shared" si="2"/>
        <v>10.3</v>
      </c>
      <c r="O34" s="665">
        <f t="shared" si="1"/>
        <v>26.8</v>
      </c>
      <c r="P34" s="666">
        <f t="shared" si="1"/>
        <v>28.1</v>
      </c>
      <c r="Q34" s="838">
        <f t="shared" ref="Q34" si="3">IF(COUNT(Q4:Q33)=0,"",MAX(Q4:Q33))</f>
        <v>86</v>
      </c>
      <c r="R34" s="838">
        <f t="shared" si="1"/>
        <v>58</v>
      </c>
      <c r="S34" s="839">
        <f t="shared" ref="S34:V34" si="4">IF(COUNT(S4:S33)=0,"",MAX(S4:S33))</f>
        <v>108</v>
      </c>
      <c r="T34" s="667">
        <f t="shared" si="4"/>
        <v>112</v>
      </c>
      <c r="U34" s="857">
        <f t="shared" si="4"/>
        <v>68</v>
      </c>
      <c r="V34" s="668">
        <f t="shared" si="4"/>
        <v>70</v>
      </c>
      <c r="W34" s="857">
        <f t="shared" ref="W34:Y34" si="5">IF(COUNT(W4:W33)=0,"",MAX(W4:W33))</f>
        <v>42</v>
      </c>
      <c r="X34" s="668">
        <f t="shared" si="5"/>
        <v>42</v>
      </c>
      <c r="Y34" s="12">
        <f t="shared" si="5"/>
        <v>28.8</v>
      </c>
      <c r="Z34" s="840">
        <f t="shared" si="1"/>
        <v>27.3</v>
      </c>
      <c r="AA34" s="665">
        <f t="shared" si="1"/>
        <v>31.3</v>
      </c>
      <c r="AB34" s="666">
        <f t="shared" si="1"/>
        <v>10</v>
      </c>
      <c r="AC34" s="858">
        <f t="shared" si="1"/>
        <v>0.3</v>
      </c>
      <c r="AD34" s="684">
        <f t="shared" si="1"/>
        <v>220</v>
      </c>
      <c r="AE34" s="859">
        <f t="shared" si="1"/>
        <v>0</v>
      </c>
      <c r="AF34" s="860">
        <f t="shared" ref="AF34:AG34" si="6">IF(COUNT(AF4:AF33)=0,"",MAX(AF4:AF33))</f>
        <v>6404</v>
      </c>
      <c r="AG34" s="861">
        <f t="shared" si="6"/>
        <v>3411</v>
      </c>
      <c r="AH34" s="862">
        <f t="shared" si="1"/>
        <v>1588</v>
      </c>
      <c r="AI34" s="159"/>
      <c r="AJ34" s="150" t="s">
        <v>350</v>
      </c>
      <c r="AK34" s="982"/>
      <c r="AL34" s="983"/>
      <c r="AM34" s="983"/>
      <c r="AN34" s="983"/>
      <c r="AO34" s="984"/>
    </row>
    <row r="35" spans="1:41" s="1" customFormat="1" ht="13.5" customHeight="1" x14ac:dyDescent="0.15">
      <c r="A35" s="1171"/>
      <c r="B35" s="438" t="s">
        <v>275</v>
      </c>
      <c r="C35" s="438"/>
      <c r="D35" s="687"/>
      <c r="E35" s="688"/>
      <c r="F35" s="689">
        <f t="shared" ref="F35:AD35" si="7">IF(COUNT(F4:F33)=0,"",MIN(F4:F33))</f>
        <v>3</v>
      </c>
      <c r="G35" s="13">
        <f t="shared" si="7"/>
        <v>11.5</v>
      </c>
      <c r="H35" s="308">
        <f t="shared" si="7"/>
        <v>11.5</v>
      </c>
      <c r="I35" s="14">
        <f t="shared" si="7"/>
        <v>14.9</v>
      </c>
      <c r="J35" s="334">
        <f t="shared" si="7"/>
        <v>1.6</v>
      </c>
      <c r="K35" s="13">
        <f t="shared" si="7"/>
        <v>7.66</v>
      </c>
      <c r="L35" s="847">
        <f t="shared" si="7"/>
        <v>6.8</v>
      </c>
      <c r="M35" s="863">
        <f t="shared" ref="M35:N35" si="8">IF(COUNT(M4:M33)=0,"",MIN(M4:M33))</f>
        <v>20.9</v>
      </c>
      <c r="N35" s="309">
        <f t="shared" si="8"/>
        <v>2.7</v>
      </c>
      <c r="O35" s="14">
        <f t="shared" si="7"/>
        <v>19.399999999999999</v>
      </c>
      <c r="P35" s="334">
        <f t="shared" si="7"/>
        <v>19.5</v>
      </c>
      <c r="Q35" s="846">
        <f t="shared" ref="Q35" si="9">IF(COUNT(Q4:Q33)=0,"",MIN(Q4:Q33))</f>
        <v>60</v>
      </c>
      <c r="R35" s="846">
        <f t="shared" si="7"/>
        <v>40</v>
      </c>
      <c r="S35" s="172">
        <f t="shared" ref="S35:V35" si="10">IF(COUNT(S4:S33)=0,"",MIN(S4:S33))</f>
        <v>76</v>
      </c>
      <c r="T35" s="333">
        <f t="shared" si="10"/>
        <v>78</v>
      </c>
      <c r="U35" s="17">
        <f t="shared" si="10"/>
        <v>50</v>
      </c>
      <c r="V35" s="864">
        <f t="shared" si="10"/>
        <v>48</v>
      </c>
      <c r="W35" s="17">
        <f t="shared" ref="W35:Y35" si="11">IF(COUNT(W4:W33)=0,"",MIN(W4:W33))</f>
        <v>26</v>
      </c>
      <c r="X35" s="864">
        <f t="shared" si="11"/>
        <v>26</v>
      </c>
      <c r="Y35" s="865">
        <f t="shared" si="11"/>
        <v>17.8</v>
      </c>
      <c r="Z35" s="866">
        <f t="shared" si="7"/>
        <v>17</v>
      </c>
      <c r="AA35" s="14">
        <f t="shared" si="7"/>
        <v>13.1</v>
      </c>
      <c r="AB35" s="334">
        <f t="shared" si="7"/>
        <v>6.3</v>
      </c>
      <c r="AC35" s="867">
        <f t="shared" si="7"/>
        <v>0</v>
      </c>
      <c r="AD35" s="693">
        <f t="shared" si="7"/>
        <v>160</v>
      </c>
      <c r="AE35" s="868">
        <f t="shared" ref="AE35" si="12">IF(COUNT(AE4:AE33)=0,"",MIN(AE4:AE33))</f>
        <v>0</v>
      </c>
      <c r="AF35" s="869"/>
      <c r="AG35" s="870"/>
      <c r="AH35" s="871"/>
      <c r="AI35" s="159"/>
      <c r="AJ35" s="985" t="s">
        <v>362</v>
      </c>
      <c r="AK35" s="986"/>
      <c r="AL35" s="986"/>
      <c r="AM35" s="986"/>
      <c r="AN35" s="986"/>
      <c r="AO35" s="987"/>
    </row>
    <row r="36" spans="1:41" s="1" customFormat="1" ht="13.5" customHeight="1" x14ac:dyDescent="0.15">
      <c r="A36" s="1171"/>
      <c r="B36" s="438" t="s">
        <v>276</v>
      </c>
      <c r="C36" s="438"/>
      <c r="D36" s="687"/>
      <c r="E36" s="696"/>
      <c r="F36" s="697">
        <f t="shared" ref="F36:AD36" si="13">IF(COUNT(F4:F33)=0,"",AVERAGE(F4:F33))</f>
        <v>13.233333333333333</v>
      </c>
      <c r="G36" s="13">
        <f t="shared" si="13"/>
        <v>16.766666666666666</v>
      </c>
      <c r="H36" s="689">
        <f t="shared" si="13"/>
        <v>16.7</v>
      </c>
      <c r="I36" s="14">
        <f t="shared" si="13"/>
        <v>30.103333333333332</v>
      </c>
      <c r="J36" s="334">
        <f t="shared" si="13"/>
        <v>4.8833333333333337</v>
      </c>
      <c r="K36" s="13">
        <f t="shared" si="13"/>
        <v>8.9393333333333338</v>
      </c>
      <c r="L36" s="847">
        <f t="shared" si="13"/>
        <v>7.0486666666666657</v>
      </c>
      <c r="M36" s="863">
        <f t="shared" ref="M36:N36" si="14">IF(COUNT(M4:M33)=0,"",AVERAGE(M4:M33))</f>
        <v>35.256666666666661</v>
      </c>
      <c r="N36" s="309">
        <f t="shared" si="14"/>
        <v>6.943333333333336</v>
      </c>
      <c r="O36" s="14">
        <f t="shared" si="13"/>
        <v>22.583333333333336</v>
      </c>
      <c r="P36" s="334">
        <f t="shared" si="13"/>
        <v>24.56333333333334</v>
      </c>
      <c r="Q36" s="846">
        <f t="shared" ref="Q36" si="15">IF(COUNT(Q4:Q33)=0,"",AVERAGE(Q4:Q33))</f>
        <v>71.599999999999994</v>
      </c>
      <c r="R36" s="846">
        <f t="shared" si="13"/>
        <v>48.533333333333331</v>
      </c>
      <c r="S36" s="172">
        <f t="shared" ref="S36:V36" si="16">IF(COUNT(S4:S33)=0,"",AVERAGE(S4:S33))</f>
        <v>91.9</v>
      </c>
      <c r="T36" s="333">
        <f t="shared" si="16"/>
        <v>94.066666666666663</v>
      </c>
      <c r="U36" s="17">
        <f t="shared" si="16"/>
        <v>58.9</v>
      </c>
      <c r="V36" s="864">
        <f t="shared" si="16"/>
        <v>60.7</v>
      </c>
      <c r="W36" s="17">
        <f t="shared" ref="W36:Y36" si="17">IF(COUNT(W4:W33)=0,"",AVERAGE(W4:W33))</f>
        <v>33</v>
      </c>
      <c r="X36" s="864">
        <f t="shared" si="17"/>
        <v>33.366666666666667</v>
      </c>
      <c r="Y36" s="865">
        <f t="shared" si="17"/>
        <v>22.2</v>
      </c>
      <c r="Z36" s="866">
        <f t="shared" si="13"/>
        <v>22.003333333333334</v>
      </c>
      <c r="AA36" s="14">
        <f t="shared" si="13"/>
        <v>21.240000000000002</v>
      </c>
      <c r="AB36" s="334">
        <f t="shared" si="13"/>
        <v>9.1433333333333362</v>
      </c>
      <c r="AC36" s="867">
        <f t="shared" si="13"/>
        <v>2.5000000000000005E-2</v>
      </c>
      <c r="AD36" s="698">
        <f t="shared" si="13"/>
        <v>185.66666666666666</v>
      </c>
      <c r="AE36" s="868">
        <f t="shared" ref="AE36" si="18">IF(COUNT(AE4:AE33)=0,"",AVERAGE(AE4:AE33))</f>
        <v>0</v>
      </c>
      <c r="AF36" s="869"/>
      <c r="AG36" s="870"/>
      <c r="AH36" s="871"/>
      <c r="AI36" s="159"/>
      <c r="AJ36" s="988"/>
      <c r="AK36" s="989"/>
      <c r="AL36" s="989"/>
      <c r="AM36" s="989"/>
      <c r="AN36" s="989"/>
      <c r="AO36" s="990"/>
    </row>
    <row r="37" spans="1:41" s="1" customFormat="1" ht="13.5" customHeight="1" x14ac:dyDescent="0.15">
      <c r="A37" s="1171"/>
      <c r="B37" s="462" t="s">
        <v>277</v>
      </c>
      <c r="C37" s="550"/>
      <c r="D37" s="699"/>
      <c r="E37" s="700">
        <f>SUM(E4:E33)</f>
        <v>164.9</v>
      </c>
      <c r="F37" s="701"/>
      <c r="G37" s="702"/>
      <c r="H37" s="703"/>
      <c r="I37" s="702"/>
      <c r="J37" s="703"/>
      <c r="K37" s="704"/>
      <c r="L37" s="705"/>
      <c r="M37" s="872"/>
      <c r="N37" s="737"/>
      <c r="O37" s="706"/>
      <c r="P37" s="707"/>
      <c r="Q37" s="708"/>
      <c r="R37" s="873"/>
      <c r="S37" s="874"/>
      <c r="T37" s="737"/>
      <c r="U37" s="708"/>
      <c r="V37" s="737"/>
      <c r="W37" s="874"/>
      <c r="X37" s="737"/>
      <c r="Y37" s="704"/>
      <c r="Z37" s="875"/>
      <c r="AA37" s="876"/>
      <c r="AB37" s="877"/>
      <c r="AC37" s="878"/>
      <c r="AD37" s="711"/>
      <c r="AE37" s="879"/>
      <c r="AF37" s="880">
        <f t="shared" ref="AF37:AG37" si="19">SUM(AF4:AF33)</f>
        <v>164578</v>
      </c>
      <c r="AG37" s="881">
        <f t="shared" si="19"/>
        <v>82591</v>
      </c>
      <c r="AH37" s="882">
        <f>SUM(AH4:AH33)</f>
        <v>35000</v>
      </c>
      <c r="AI37" s="159"/>
      <c r="AJ37" s="991"/>
      <c r="AK37" s="992"/>
      <c r="AL37" s="992"/>
      <c r="AM37" s="992"/>
      <c r="AN37" s="992"/>
      <c r="AO37" s="993"/>
    </row>
    <row r="38" spans="1:41" ht="13.5" customHeight="1" x14ac:dyDescent="0.15">
      <c r="A38" s="1171" t="s">
        <v>201</v>
      </c>
      <c r="B38" s="448">
        <v>44682</v>
      </c>
      <c r="C38" s="448" t="str">
        <f>IF(B38="","",IF(WEEKDAY(B38)=1,"(日)",IF(WEEKDAY(B38)=2,"(月)",IF(WEEKDAY(B38)=3,"(火)",IF(WEEKDAY(B38)=4,"(水)",IF(WEEKDAY(B38)=5,"(木)",IF(WEEKDAY(B38)=6,"(金)","(土)")))))))</f>
        <v>(日)</v>
      </c>
      <c r="D38" s="662" t="s">
        <v>338</v>
      </c>
      <c r="E38" s="663">
        <v>8.8000000000000007</v>
      </c>
      <c r="F38" s="664">
        <v>14</v>
      </c>
      <c r="G38" s="12">
        <v>16.5</v>
      </c>
      <c r="H38" s="307">
        <v>16.5</v>
      </c>
      <c r="I38" s="665">
        <v>26</v>
      </c>
      <c r="J38" s="666">
        <v>4.7</v>
      </c>
      <c r="K38" s="12">
        <v>7.83</v>
      </c>
      <c r="L38" s="855">
        <v>6.87</v>
      </c>
      <c r="M38" s="839">
        <v>30.8</v>
      </c>
      <c r="N38" s="667">
        <v>8.1999999999999993</v>
      </c>
      <c r="O38" s="665">
        <v>20.399999999999999</v>
      </c>
      <c r="P38" s="666">
        <v>21.8</v>
      </c>
      <c r="Q38" s="838">
        <v>61</v>
      </c>
      <c r="R38" s="667">
        <v>43</v>
      </c>
      <c r="S38" s="838">
        <v>78</v>
      </c>
      <c r="T38" s="667">
        <v>82</v>
      </c>
      <c r="U38" s="838">
        <v>50</v>
      </c>
      <c r="V38" s="667">
        <v>53</v>
      </c>
      <c r="W38" s="839">
        <v>28</v>
      </c>
      <c r="X38" s="667">
        <v>29</v>
      </c>
      <c r="Y38" s="12">
        <v>23.1</v>
      </c>
      <c r="Z38" s="840">
        <v>20.2</v>
      </c>
      <c r="AA38" s="665">
        <v>16.399999999999999</v>
      </c>
      <c r="AB38" s="666">
        <v>9.8000000000000007</v>
      </c>
      <c r="AC38" s="883">
        <v>0.05</v>
      </c>
      <c r="AD38" s="671">
        <v>160</v>
      </c>
      <c r="AE38" s="884">
        <v>0</v>
      </c>
      <c r="AF38" s="843">
        <v>5761</v>
      </c>
      <c r="AG38" s="844">
        <v>2163</v>
      </c>
      <c r="AH38" s="845">
        <v>1220</v>
      </c>
      <c r="AI38" s="499"/>
      <c r="AJ38" s="533" t="s">
        <v>344</v>
      </c>
      <c r="AK38" s="488"/>
      <c r="AL38" s="1205">
        <v>44693</v>
      </c>
      <c r="AM38" s="1206"/>
      <c r="AN38" s="1207">
        <v>44704</v>
      </c>
      <c r="AO38" s="1208"/>
    </row>
    <row r="39" spans="1:41" ht="13.5" customHeight="1" x14ac:dyDescent="0.15">
      <c r="A39" s="1171"/>
      <c r="B39" s="547">
        <v>44683</v>
      </c>
      <c r="C39" s="449" t="str">
        <f t="shared" ref="C39:C68" si="20">IF(B39="","",IF(WEEKDAY(B39)=1,"(日)",IF(WEEKDAY(B39)=2,"(月)",IF(WEEKDAY(B39)=3,"(火)",IF(WEEKDAY(B39)=4,"(水)",IF(WEEKDAY(B39)=5,"(木)",IF(WEEKDAY(B39)=6,"(金)","(土)")))))))</f>
        <v>(月)</v>
      </c>
      <c r="D39" s="672" t="s">
        <v>384</v>
      </c>
      <c r="E39" s="673">
        <v>13.2</v>
      </c>
      <c r="F39" s="674">
        <v>10</v>
      </c>
      <c r="G39" s="13">
        <v>15.5</v>
      </c>
      <c r="H39" s="308">
        <v>15</v>
      </c>
      <c r="I39" s="14">
        <v>22.7</v>
      </c>
      <c r="J39" s="310">
        <v>3.9</v>
      </c>
      <c r="K39" s="13">
        <v>8.07</v>
      </c>
      <c r="L39" s="500">
        <v>7.01</v>
      </c>
      <c r="M39" s="172">
        <v>28.5</v>
      </c>
      <c r="N39" s="309">
        <v>6.8</v>
      </c>
      <c r="O39" s="14">
        <v>20.9</v>
      </c>
      <c r="P39" s="310">
        <v>23.4</v>
      </c>
      <c r="Q39" s="846">
        <v>64</v>
      </c>
      <c r="R39" s="309">
        <v>48</v>
      </c>
      <c r="S39" s="846">
        <v>96</v>
      </c>
      <c r="T39" s="309">
        <v>87</v>
      </c>
      <c r="U39" s="846">
        <v>52</v>
      </c>
      <c r="V39" s="309">
        <v>57</v>
      </c>
      <c r="W39" s="172">
        <v>44</v>
      </c>
      <c r="X39" s="309">
        <v>30</v>
      </c>
      <c r="Y39" s="13">
        <v>18.5</v>
      </c>
      <c r="Z39" s="847">
        <v>22.4</v>
      </c>
      <c r="AA39" s="14">
        <v>15.2</v>
      </c>
      <c r="AB39" s="310">
        <v>7.9</v>
      </c>
      <c r="AC39" s="854">
        <v>0</v>
      </c>
      <c r="AD39" s="677">
        <v>160</v>
      </c>
      <c r="AE39" s="885">
        <v>0</v>
      </c>
      <c r="AF39" s="850">
        <v>5685</v>
      </c>
      <c r="AG39" s="851">
        <v>2236</v>
      </c>
      <c r="AH39" s="852">
        <v>854</v>
      </c>
      <c r="AI39" s="499"/>
      <c r="AJ39" s="422" t="s">
        <v>2</v>
      </c>
      <c r="AK39" s="489" t="s">
        <v>363</v>
      </c>
      <c r="AL39" s="1199">
        <v>20</v>
      </c>
      <c r="AM39" s="1200"/>
      <c r="AN39" s="1199">
        <v>17</v>
      </c>
      <c r="AO39" s="1200"/>
    </row>
    <row r="40" spans="1:41" x14ac:dyDescent="0.15">
      <c r="A40" s="1171"/>
      <c r="B40" s="547">
        <v>44684</v>
      </c>
      <c r="C40" s="449" t="str">
        <f t="shared" si="20"/>
        <v>(火)</v>
      </c>
      <c r="D40" s="678" t="s">
        <v>318</v>
      </c>
      <c r="E40" s="673">
        <v>0</v>
      </c>
      <c r="F40" s="674">
        <v>11</v>
      </c>
      <c r="G40" s="13">
        <v>16</v>
      </c>
      <c r="H40" s="308">
        <v>16</v>
      </c>
      <c r="I40" s="14">
        <v>19.8</v>
      </c>
      <c r="J40" s="310">
        <v>3.7</v>
      </c>
      <c r="K40" s="13">
        <v>8.14</v>
      </c>
      <c r="L40" s="500">
        <v>7</v>
      </c>
      <c r="M40" s="172">
        <v>25.6</v>
      </c>
      <c r="N40" s="309">
        <v>5.7</v>
      </c>
      <c r="O40" s="14">
        <v>21.2</v>
      </c>
      <c r="P40" s="310">
        <v>23.8</v>
      </c>
      <c r="Q40" s="846">
        <v>64</v>
      </c>
      <c r="R40" s="309">
        <v>50</v>
      </c>
      <c r="S40" s="846">
        <v>82</v>
      </c>
      <c r="T40" s="309">
        <v>86</v>
      </c>
      <c r="U40" s="846">
        <v>56</v>
      </c>
      <c r="V40" s="309">
        <v>56</v>
      </c>
      <c r="W40" s="172">
        <v>26</v>
      </c>
      <c r="X40" s="309">
        <v>30</v>
      </c>
      <c r="Y40" s="13">
        <v>20.6</v>
      </c>
      <c r="Z40" s="847">
        <v>20.6</v>
      </c>
      <c r="AA40" s="14">
        <v>17.399999999999999</v>
      </c>
      <c r="AB40" s="310">
        <v>9.8000000000000007</v>
      </c>
      <c r="AC40" s="854">
        <v>0</v>
      </c>
      <c r="AD40" s="677">
        <v>170</v>
      </c>
      <c r="AE40" s="885">
        <v>0</v>
      </c>
      <c r="AF40" s="850">
        <v>5388</v>
      </c>
      <c r="AG40" s="851">
        <v>2080</v>
      </c>
      <c r="AH40" s="852">
        <v>1098</v>
      </c>
      <c r="AI40" s="499"/>
      <c r="AJ40" s="6" t="s">
        <v>19</v>
      </c>
      <c r="AK40" s="7" t="s">
        <v>20</v>
      </c>
      <c r="AL40" s="8" t="s">
        <v>21</v>
      </c>
      <c r="AM40" s="7" t="s">
        <v>22</v>
      </c>
      <c r="AN40" s="8" t="s">
        <v>21</v>
      </c>
      <c r="AO40" s="7" t="s">
        <v>22</v>
      </c>
    </row>
    <row r="41" spans="1:41" x14ac:dyDescent="0.15">
      <c r="A41" s="1171"/>
      <c r="B41" s="547">
        <v>44685</v>
      </c>
      <c r="C41" s="449" t="str">
        <f t="shared" si="20"/>
        <v>(水)</v>
      </c>
      <c r="D41" s="678" t="s">
        <v>318</v>
      </c>
      <c r="E41" s="673">
        <v>0</v>
      </c>
      <c r="F41" s="674">
        <v>14</v>
      </c>
      <c r="G41" s="13">
        <v>18</v>
      </c>
      <c r="H41" s="308">
        <v>18</v>
      </c>
      <c r="I41" s="14">
        <v>19.7</v>
      </c>
      <c r="J41" s="310">
        <v>5.3</v>
      </c>
      <c r="K41" s="13">
        <v>8.94</v>
      </c>
      <c r="L41" s="500">
        <v>7.24</v>
      </c>
      <c r="M41" s="172">
        <v>24.8</v>
      </c>
      <c r="N41" s="309">
        <v>8.3000000000000007</v>
      </c>
      <c r="O41" s="14">
        <v>22.7</v>
      </c>
      <c r="P41" s="310">
        <v>23.1</v>
      </c>
      <c r="Q41" s="846">
        <v>72</v>
      </c>
      <c r="R41" s="309">
        <v>54</v>
      </c>
      <c r="S41" s="846">
        <v>94</v>
      </c>
      <c r="T41" s="309">
        <v>98</v>
      </c>
      <c r="U41" s="846">
        <v>62</v>
      </c>
      <c r="V41" s="309">
        <v>68</v>
      </c>
      <c r="W41" s="172">
        <v>32</v>
      </c>
      <c r="X41" s="309">
        <v>30</v>
      </c>
      <c r="Y41" s="13">
        <v>22</v>
      </c>
      <c r="Z41" s="847">
        <v>21.3</v>
      </c>
      <c r="AA41" s="14">
        <v>17</v>
      </c>
      <c r="AB41" s="310">
        <v>10</v>
      </c>
      <c r="AC41" s="854">
        <v>0</v>
      </c>
      <c r="AD41" s="677">
        <v>170</v>
      </c>
      <c r="AE41" s="885">
        <v>0</v>
      </c>
      <c r="AF41" s="850">
        <v>5202</v>
      </c>
      <c r="AG41" s="851">
        <v>2080</v>
      </c>
      <c r="AH41" s="852">
        <v>1098</v>
      </c>
      <c r="AI41" s="499"/>
      <c r="AJ41" s="3" t="s">
        <v>203</v>
      </c>
      <c r="AK41" s="9" t="s">
        <v>11</v>
      </c>
      <c r="AL41" s="12">
        <v>21</v>
      </c>
      <c r="AM41" s="307">
        <v>21</v>
      </c>
      <c r="AN41" s="12">
        <v>21.5</v>
      </c>
      <c r="AO41" s="307">
        <v>20.5</v>
      </c>
    </row>
    <row r="42" spans="1:41" x14ac:dyDescent="0.15">
      <c r="A42" s="1171"/>
      <c r="B42" s="547">
        <v>44686</v>
      </c>
      <c r="C42" s="449" t="str">
        <f t="shared" si="20"/>
        <v>(木)</v>
      </c>
      <c r="D42" s="672" t="s">
        <v>318</v>
      </c>
      <c r="E42" s="673">
        <v>0</v>
      </c>
      <c r="F42" s="674">
        <v>14</v>
      </c>
      <c r="G42" s="13">
        <v>19</v>
      </c>
      <c r="H42" s="308">
        <v>19</v>
      </c>
      <c r="I42" s="14">
        <v>22.8</v>
      </c>
      <c r="J42" s="310">
        <v>4.5999999999999996</v>
      </c>
      <c r="K42" s="13">
        <v>9.01</v>
      </c>
      <c r="L42" s="500">
        <v>7.23</v>
      </c>
      <c r="M42" s="172">
        <v>25.5</v>
      </c>
      <c r="N42" s="309">
        <v>7.1</v>
      </c>
      <c r="O42" s="14">
        <v>23</v>
      </c>
      <c r="P42" s="310">
        <v>22.3</v>
      </c>
      <c r="Q42" s="846">
        <v>76</v>
      </c>
      <c r="R42" s="309">
        <v>56</v>
      </c>
      <c r="S42" s="846">
        <v>90</v>
      </c>
      <c r="T42" s="309">
        <v>88</v>
      </c>
      <c r="U42" s="846">
        <v>58</v>
      </c>
      <c r="V42" s="309">
        <v>59</v>
      </c>
      <c r="W42" s="172">
        <v>32</v>
      </c>
      <c r="X42" s="309">
        <v>29</v>
      </c>
      <c r="Y42" s="13">
        <v>17.8</v>
      </c>
      <c r="Z42" s="847">
        <v>17.8</v>
      </c>
      <c r="AA42" s="14">
        <v>17.399999999999999</v>
      </c>
      <c r="AB42" s="310">
        <v>8.8000000000000007</v>
      </c>
      <c r="AC42" s="854">
        <v>0.05</v>
      </c>
      <c r="AD42" s="677">
        <v>170</v>
      </c>
      <c r="AE42" s="885">
        <v>0</v>
      </c>
      <c r="AF42" s="850">
        <v>5203</v>
      </c>
      <c r="AG42" s="851">
        <v>2329</v>
      </c>
      <c r="AH42" s="852">
        <v>854</v>
      </c>
      <c r="AI42" s="499"/>
      <c r="AJ42" s="4" t="s">
        <v>204</v>
      </c>
      <c r="AK42" s="10" t="s">
        <v>205</v>
      </c>
      <c r="AL42" s="13">
        <v>20.3</v>
      </c>
      <c r="AM42" s="308">
        <v>5.7</v>
      </c>
      <c r="AN42" s="13">
        <v>32.200000000000003</v>
      </c>
      <c r="AO42" s="308">
        <v>8.3000000000000007</v>
      </c>
    </row>
    <row r="43" spans="1:41" x14ac:dyDescent="0.15">
      <c r="A43" s="1171"/>
      <c r="B43" s="547">
        <v>44687</v>
      </c>
      <c r="C43" s="449" t="str">
        <f t="shared" si="20"/>
        <v>(金)</v>
      </c>
      <c r="D43" s="678" t="s">
        <v>318</v>
      </c>
      <c r="E43" s="673">
        <v>0</v>
      </c>
      <c r="F43" s="674">
        <v>21</v>
      </c>
      <c r="G43" s="13">
        <v>21</v>
      </c>
      <c r="H43" s="308">
        <v>20</v>
      </c>
      <c r="I43" s="14">
        <v>18.899999999999999</v>
      </c>
      <c r="J43" s="310">
        <v>3.4</v>
      </c>
      <c r="K43" s="13">
        <v>9.23</v>
      </c>
      <c r="L43" s="500">
        <v>7.18</v>
      </c>
      <c r="M43" s="172">
        <v>20.7</v>
      </c>
      <c r="N43" s="309">
        <v>5.4</v>
      </c>
      <c r="O43" s="14">
        <v>21.7</v>
      </c>
      <c r="P43" s="310">
        <v>23.4</v>
      </c>
      <c r="Q43" s="846">
        <v>76</v>
      </c>
      <c r="R43" s="309">
        <v>56</v>
      </c>
      <c r="S43" s="846">
        <v>88</v>
      </c>
      <c r="T43" s="309">
        <v>96</v>
      </c>
      <c r="U43" s="846">
        <v>60</v>
      </c>
      <c r="V43" s="309">
        <v>60</v>
      </c>
      <c r="W43" s="172">
        <v>28</v>
      </c>
      <c r="X43" s="309">
        <v>36</v>
      </c>
      <c r="Y43" s="13">
        <v>19.899999999999999</v>
      </c>
      <c r="Z43" s="847">
        <v>21.3</v>
      </c>
      <c r="AA43" s="14">
        <v>17.399999999999999</v>
      </c>
      <c r="AB43" s="310">
        <v>10</v>
      </c>
      <c r="AC43" s="854">
        <v>0</v>
      </c>
      <c r="AD43" s="677">
        <v>190</v>
      </c>
      <c r="AE43" s="885">
        <v>0</v>
      </c>
      <c r="AF43" s="850">
        <v>5100</v>
      </c>
      <c r="AG43" s="851">
        <v>2320</v>
      </c>
      <c r="AH43" s="852">
        <v>1464</v>
      </c>
      <c r="AI43" s="499"/>
      <c r="AJ43" s="4" t="s">
        <v>12</v>
      </c>
      <c r="AK43" s="10"/>
      <c r="AL43" s="13">
        <v>9.5</v>
      </c>
      <c r="AM43" s="308">
        <v>7.29</v>
      </c>
      <c r="AN43" s="13">
        <v>9.3699999999999992</v>
      </c>
      <c r="AO43" s="308">
        <v>7.37</v>
      </c>
    </row>
    <row r="44" spans="1:41" x14ac:dyDescent="0.15">
      <c r="A44" s="1171"/>
      <c r="B44" s="547">
        <v>44688</v>
      </c>
      <c r="C44" s="449" t="str">
        <f t="shared" si="20"/>
        <v>(土)</v>
      </c>
      <c r="D44" s="678" t="s">
        <v>340</v>
      </c>
      <c r="E44" s="673">
        <v>9.5</v>
      </c>
      <c r="F44" s="674">
        <v>18</v>
      </c>
      <c r="G44" s="13">
        <v>20</v>
      </c>
      <c r="H44" s="308">
        <v>20.5</v>
      </c>
      <c r="I44" s="14">
        <v>21.6</v>
      </c>
      <c r="J44" s="310">
        <v>5</v>
      </c>
      <c r="K44" s="13">
        <v>9.33</v>
      </c>
      <c r="L44" s="500">
        <v>7.16</v>
      </c>
      <c r="M44" s="172">
        <v>24.8</v>
      </c>
      <c r="N44" s="309">
        <v>7.6</v>
      </c>
      <c r="O44" s="14">
        <v>23.1</v>
      </c>
      <c r="P44" s="310">
        <v>24.3</v>
      </c>
      <c r="Q44" s="846">
        <v>78</v>
      </c>
      <c r="R44" s="309">
        <v>56</v>
      </c>
      <c r="S44" s="846">
        <v>91</v>
      </c>
      <c r="T44" s="309">
        <v>96</v>
      </c>
      <c r="U44" s="846">
        <v>60</v>
      </c>
      <c r="V44" s="309">
        <v>64</v>
      </c>
      <c r="W44" s="172">
        <v>31</v>
      </c>
      <c r="X44" s="309">
        <v>32</v>
      </c>
      <c r="Y44" s="13">
        <v>21.3</v>
      </c>
      <c r="Z44" s="847">
        <v>22</v>
      </c>
      <c r="AA44" s="14">
        <v>19.899999999999999</v>
      </c>
      <c r="AB44" s="310">
        <v>10</v>
      </c>
      <c r="AC44" s="854">
        <v>0</v>
      </c>
      <c r="AD44" s="677">
        <v>190</v>
      </c>
      <c r="AE44" s="885">
        <v>0</v>
      </c>
      <c r="AF44" s="850">
        <v>4831</v>
      </c>
      <c r="AG44" s="851">
        <v>2496</v>
      </c>
      <c r="AH44" s="852">
        <v>1342</v>
      </c>
      <c r="AI44" s="499"/>
      <c r="AJ44" s="4" t="s">
        <v>219</v>
      </c>
      <c r="AK44" s="10" t="s">
        <v>205</v>
      </c>
      <c r="AL44" s="172">
        <v>22.4</v>
      </c>
      <c r="AM44" s="309">
        <v>8.5</v>
      </c>
      <c r="AN44" s="172">
        <v>34.4</v>
      </c>
      <c r="AO44" s="309">
        <v>11.4</v>
      </c>
    </row>
    <row r="45" spans="1:41" x14ac:dyDescent="0.15">
      <c r="A45" s="1171"/>
      <c r="B45" s="547">
        <v>44689</v>
      </c>
      <c r="C45" s="449" t="str">
        <f t="shared" si="20"/>
        <v>(日)</v>
      </c>
      <c r="D45" s="678" t="s">
        <v>317</v>
      </c>
      <c r="E45" s="673">
        <v>0</v>
      </c>
      <c r="F45" s="674">
        <v>17</v>
      </c>
      <c r="G45" s="13">
        <v>19.5</v>
      </c>
      <c r="H45" s="308">
        <v>21</v>
      </c>
      <c r="I45" s="14">
        <v>24</v>
      </c>
      <c r="J45" s="310">
        <v>4.2</v>
      </c>
      <c r="K45" s="13">
        <v>9.44</v>
      </c>
      <c r="L45" s="500">
        <v>7.24</v>
      </c>
      <c r="M45" s="172">
        <v>28.1</v>
      </c>
      <c r="N45" s="309">
        <v>6.3</v>
      </c>
      <c r="O45" s="14">
        <v>21.4</v>
      </c>
      <c r="P45" s="310">
        <v>25.3</v>
      </c>
      <c r="Q45" s="846">
        <v>78</v>
      </c>
      <c r="R45" s="309">
        <v>54</v>
      </c>
      <c r="S45" s="846">
        <v>90</v>
      </c>
      <c r="T45" s="309">
        <v>94</v>
      </c>
      <c r="U45" s="846">
        <v>61</v>
      </c>
      <c r="V45" s="309">
        <v>63</v>
      </c>
      <c r="W45" s="172">
        <v>29</v>
      </c>
      <c r="X45" s="309">
        <v>31</v>
      </c>
      <c r="Y45" s="13">
        <v>21.3</v>
      </c>
      <c r="Z45" s="847">
        <v>23.4</v>
      </c>
      <c r="AA45" s="14">
        <v>20.5</v>
      </c>
      <c r="AB45" s="310">
        <v>10</v>
      </c>
      <c r="AC45" s="854">
        <v>0</v>
      </c>
      <c r="AD45" s="677">
        <v>200</v>
      </c>
      <c r="AE45" s="885">
        <v>0</v>
      </c>
      <c r="AF45" s="850">
        <v>5388</v>
      </c>
      <c r="AG45" s="851">
        <v>2662</v>
      </c>
      <c r="AH45" s="852">
        <v>1464</v>
      </c>
      <c r="AI45" s="499"/>
      <c r="AJ45" s="4" t="s">
        <v>206</v>
      </c>
      <c r="AK45" s="10" t="s">
        <v>13</v>
      </c>
      <c r="AL45" s="13">
        <v>22.5</v>
      </c>
      <c r="AM45" s="308">
        <v>27.7</v>
      </c>
      <c r="AN45" s="13">
        <v>22.6</v>
      </c>
      <c r="AO45" s="308">
        <v>25.6</v>
      </c>
    </row>
    <row r="46" spans="1:41" x14ac:dyDescent="0.15">
      <c r="A46" s="1171"/>
      <c r="B46" s="547">
        <v>44690</v>
      </c>
      <c r="C46" s="449" t="str">
        <f t="shared" si="20"/>
        <v>(月)</v>
      </c>
      <c r="D46" s="678" t="s">
        <v>336</v>
      </c>
      <c r="E46" s="673">
        <v>6.2</v>
      </c>
      <c r="F46" s="674">
        <v>15</v>
      </c>
      <c r="G46" s="13">
        <v>19</v>
      </c>
      <c r="H46" s="308">
        <v>20</v>
      </c>
      <c r="I46" s="14">
        <v>24.1</v>
      </c>
      <c r="J46" s="310">
        <v>4</v>
      </c>
      <c r="K46" s="13">
        <v>9.32</v>
      </c>
      <c r="L46" s="500">
        <v>7.28</v>
      </c>
      <c r="M46" s="172">
        <v>29</v>
      </c>
      <c r="N46" s="309">
        <v>7.6</v>
      </c>
      <c r="O46" s="14">
        <v>23.3</v>
      </c>
      <c r="P46" s="310">
        <v>25.4</v>
      </c>
      <c r="Q46" s="846">
        <v>77</v>
      </c>
      <c r="R46" s="309">
        <v>59</v>
      </c>
      <c r="S46" s="846">
        <v>92</v>
      </c>
      <c r="T46" s="309">
        <v>97</v>
      </c>
      <c r="U46" s="846">
        <v>62</v>
      </c>
      <c r="V46" s="309">
        <v>61</v>
      </c>
      <c r="W46" s="172">
        <v>30</v>
      </c>
      <c r="X46" s="309">
        <v>36</v>
      </c>
      <c r="Y46" s="13">
        <v>24.1</v>
      </c>
      <c r="Z46" s="847">
        <v>23.8</v>
      </c>
      <c r="AA46" s="14">
        <v>20.7</v>
      </c>
      <c r="AB46" s="310">
        <v>10</v>
      </c>
      <c r="AC46" s="854">
        <v>0</v>
      </c>
      <c r="AD46" s="677">
        <v>200</v>
      </c>
      <c r="AE46" s="885">
        <v>0</v>
      </c>
      <c r="AF46" s="850">
        <v>5085</v>
      </c>
      <c r="AG46" s="851">
        <v>2996</v>
      </c>
      <c r="AH46" s="852">
        <v>1342</v>
      </c>
      <c r="AI46" s="499"/>
      <c r="AJ46" s="4" t="s">
        <v>207</v>
      </c>
      <c r="AK46" s="10" t="s">
        <v>371</v>
      </c>
      <c r="AL46" s="172">
        <v>75</v>
      </c>
      <c r="AM46" s="309">
        <v>48</v>
      </c>
      <c r="AN46" s="172">
        <v>84</v>
      </c>
      <c r="AO46" s="309">
        <v>66</v>
      </c>
    </row>
    <row r="47" spans="1:41" x14ac:dyDescent="0.15">
      <c r="A47" s="1171"/>
      <c r="B47" s="547">
        <v>44691</v>
      </c>
      <c r="C47" s="449" t="str">
        <f t="shared" si="20"/>
        <v>(火)</v>
      </c>
      <c r="D47" s="672" t="s">
        <v>340</v>
      </c>
      <c r="E47" s="673">
        <v>3.5</v>
      </c>
      <c r="F47" s="674">
        <v>15</v>
      </c>
      <c r="G47" s="13">
        <v>18</v>
      </c>
      <c r="H47" s="308">
        <v>18.5</v>
      </c>
      <c r="I47" s="14">
        <v>26.1</v>
      </c>
      <c r="J47" s="310">
        <v>3.2</v>
      </c>
      <c r="K47" s="13">
        <v>8.8699999999999992</v>
      </c>
      <c r="L47" s="500">
        <v>7.05</v>
      </c>
      <c r="M47" s="172">
        <v>28.3</v>
      </c>
      <c r="N47" s="309">
        <v>5.3</v>
      </c>
      <c r="O47" s="14">
        <v>24.6</v>
      </c>
      <c r="P47" s="310">
        <v>27.2</v>
      </c>
      <c r="Q47" s="846">
        <v>84</v>
      </c>
      <c r="R47" s="309">
        <v>56</v>
      </c>
      <c r="S47" s="846">
        <v>97</v>
      </c>
      <c r="T47" s="309">
        <v>101</v>
      </c>
      <c r="U47" s="846">
        <v>64</v>
      </c>
      <c r="V47" s="309">
        <v>66</v>
      </c>
      <c r="W47" s="172">
        <v>33</v>
      </c>
      <c r="X47" s="309">
        <v>35</v>
      </c>
      <c r="Y47" s="13">
        <v>19.899999999999999</v>
      </c>
      <c r="Z47" s="847">
        <v>27.7</v>
      </c>
      <c r="AA47" s="14">
        <v>19.399999999999999</v>
      </c>
      <c r="AB47" s="310">
        <v>9.3000000000000007</v>
      </c>
      <c r="AC47" s="854">
        <v>0</v>
      </c>
      <c r="AD47" s="677">
        <v>180</v>
      </c>
      <c r="AE47" s="885">
        <v>0</v>
      </c>
      <c r="AF47" s="850">
        <v>5314</v>
      </c>
      <c r="AG47" s="851">
        <v>2828</v>
      </c>
      <c r="AH47" s="852">
        <v>1342</v>
      </c>
      <c r="AI47" s="499"/>
      <c r="AJ47" s="4" t="s">
        <v>208</v>
      </c>
      <c r="AK47" s="10" t="s">
        <v>371</v>
      </c>
      <c r="AL47" s="172">
        <v>88</v>
      </c>
      <c r="AM47" s="309">
        <v>94</v>
      </c>
      <c r="AN47" s="172">
        <v>104</v>
      </c>
      <c r="AO47" s="309">
        <v>100</v>
      </c>
    </row>
    <row r="48" spans="1:41" x14ac:dyDescent="0.15">
      <c r="A48" s="1171"/>
      <c r="B48" s="547">
        <v>44692</v>
      </c>
      <c r="C48" s="449" t="str">
        <f t="shared" si="20"/>
        <v>(水)</v>
      </c>
      <c r="D48" s="678" t="s">
        <v>318</v>
      </c>
      <c r="E48" s="673">
        <v>0</v>
      </c>
      <c r="F48" s="674">
        <v>18</v>
      </c>
      <c r="G48" s="13">
        <v>19.5</v>
      </c>
      <c r="H48" s="308">
        <v>18.5</v>
      </c>
      <c r="I48" s="14">
        <v>25.9</v>
      </c>
      <c r="J48" s="310">
        <v>6.7</v>
      </c>
      <c r="K48" s="13">
        <v>9.3000000000000007</v>
      </c>
      <c r="L48" s="500">
        <v>7.13</v>
      </c>
      <c r="M48" s="172">
        <v>26</v>
      </c>
      <c r="N48" s="309">
        <v>9.1999999999999993</v>
      </c>
      <c r="O48" s="14">
        <v>23.5</v>
      </c>
      <c r="P48" s="310">
        <v>26.1</v>
      </c>
      <c r="Q48" s="846">
        <v>81</v>
      </c>
      <c r="R48" s="309">
        <v>59</v>
      </c>
      <c r="S48" s="846">
        <v>106</v>
      </c>
      <c r="T48" s="309">
        <v>105</v>
      </c>
      <c r="U48" s="846">
        <v>66</v>
      </c>
      <c r="V48" s="309">
        <v>70</v>
      </c>
      <c r="W48" s="172">
        <v>40</v>
      </c>
      <c r="X48" s="309">
        <v>35</v>
      </c>
      <c r="Y48" s="13">
        <v>24.1</v>
      </c>
      <c r="Z48" s="847">
        <v>26.6</v>
      </c>
      <c r="AA48" s="14">
        <v>21.6</v>
      </c>
      <c r="AB48" s="310">
        <v>10</v>
      </c>
      <c r="AC48" s="854">
        <v>0</v>
      </c>
      <c r="AD48" s="677">
        <v>200</v>
      </c>
      <c r="AE48" s="885">
        <v>0</v>
      </c>
      <c r="AF48" s="850">
        <v>4831</v>
      </c>
      <c r="AG48" s="851">
        <v>2819</v>
      </c>
      <c r="AH48" s="852">
        <v>1220</v>
      </c>
      <c r="AI48" s="499"/>
      <c r="AJ48" s="4" t="s">
        <v>209</v>
      </c>
      <c r="AK48" s="10" t="s">
        <v>371</v>
      </c>
      <c r="AL48" s="172">
        <v>54</v>
      </c>
      <c r="AM48" s="309">
        <v>60</v>
      </c>
      <c r="AN48" s="172">
        <v>68</v>
      </c>
      <c r="AO48" s="309">
        <v>67</v>
      </c>
    </row>
    <row r="49" spans="1:41" x14ac:dyDescent="0.15">
      <c r="A49" s="1171"/>
      <c r="B49" s="547">
        <v>44693</v>
      </c>
      <c r="C49" s="449" t="str">
        <f t="shared" si="20"/>
        <v>(木)</v>
      </c>
      <c r="D49" s="678" t="s">
        <v>385</v>
      </c>
      <c r="E49" s="673">
        <v>2.8</v>
      </c>
      <c r="F49" s="674">
        <v>20</v>
      </c>
      <c r="G49" s="13">
        <v>21</v>
      </c>
      <c r="H49" s="308">
        <v>21</v>
      </c>
      <c r="I49" s="14">
        <v>20.3</v>
      </c>
      <c r="J49" s="310">
        <v>5.7</v>
      </c>
      <c r="K49" s="13">
        <v>9.5</v>
      </c>
      <c r="L49" s="500">
        <v>7.29</v>
      </c>
      <c r="M49" s="172">
        <v>22.4</v>
      </c>
      <c r="N49" s="309">
        <v>8.5</v>
      </c>
      <c r="O49" s="14">
        <v>22.5</v>
      </c>
      <c r="P49" s="310">
        <v>27.7</v>
      </c>
      <c r="Q49" s="846">
        <v>75</v>
      </c>
      <c r="R49" s="309">
        <v>48</v>
      </c>
      <c r="S49" s="846">
        <v>88</v>
      </c>
      <c r="T49" s="309">
        <v>94</v>
      </c>
      <c r="U49" s="846">
        <v>54</v>
      </c>
      <c r="V49" s="309">
        <v>60</v>
      </c>
      <c r="W49" s="172">
        <v>34</v>
      </c>
      <c r="X49" s="309">
        <v>34</v>
      </c>
      <c r="Y49" s="13">
        <v>24.1</v>
      </c>
      <c r="Z49" s="847">
        <v>24.1</v>
      </c>
      <c r="AA49" s="14">
        <v>20.9</v>
      </c>
      <c r="AB49" s="310">
        <v>10</v>
      </c>
      <c r="AC49" s="854">
        <v>0.05</v>
      </c>
      <c r="AD49" s="677">
        <v>180</v>
      </c>
      <c r="AE49" s="885">
        <v>0</v>
      </c>
      <c r="AF49" s="850">
        <v>4831</v>
      </c>
      <c r="AG49" s="851">
        <v>2829</v>
      </c>
      <c r="AH49" s="852">
        <v>1098</v>
      </c>
      <c r="AI49" s="499"/>
      <c r="AJ49" s="4" t="s">
        <v>210</v>
      </c>
      <c r="AK49" s="10" t="s">
        <v>371</v>
      </c>
      <c r="AL49" s="172">
        <v>34</v>
      </c>
      <c r="AM49" s="309">
        <v>34</v>
      </c>
      <c r="AN49" s="172">
        <v>36</v>
      </c>
      <c r="AO49" s="309">
        <v>33</v>
      </c>
    </row>
    <row r="50" spans="1:41" x14ac:dyDescent="0.15">
      <c r="A50" s="1171"/>
      <c r="B50" s="547">
        <v>44694</v>
      </c>
      <c r="C50" s="449" t="str">
        <f t="shared" si="20"/>
        <v>(金)</v>
      </c>
      <c r="D50" s="678" t="s">
        <v>319</v>
      </c>
      <c r="E50" s="673">
        <v>38</v>
      </c>
      <c r="F50" s="674">
        <v>19</v>
      </c>
      <c r="G50" s="13">
        <v>20.5</v>
      </c>
      <c r="H50" s="308">
        <v>21</v>
      </c>
      <c r="I50" s="14">
        <v>22.6</v>
      </c>
      <c r="J50" s="310">
        <v>6.9</v>
      </c>
      <c r="K50" s="13">
        <v>9.16</v>
      </c>
      <c r="L50" s="500">
        <v>7.23</v>
      </c>
      <c r="M50" s="172">
        <v>29.3</v>
      </c>
      <c r="N50" s="309">
        <v>8.6999999999999993</v>
      </c>
      <c r="O50" s="14">
        <v>23.9</v>
      </c>
      <c r="P50" s="310">
        <v>28.6</v>
      </c>
      <c r="Q50" s="846">
        <v>82</v>
      </c>
      <c r="R50" s="309">
        <v>59</v>
      </c>
      <c r="S50" s="846">
        <v>99</v>
      </c>
      <c r="T50" s="309">
        <v>100</v>
      </c>
      <c r="U50" s="846">
        <v>62</v>
      </c>
      <c r="V50" s="309">
        <v>64</v>
      </c>
      <c r="W50" s="172">
        <v>37</v>
      </c>
      <c r="X50" s="309">
        <v>36</v>
      </c>
      <c r="Y50" s="13">
        <v>22.7</v>
      </c>
      <c r="Z50" s="847">
        <v>24.9</v>
      </c>
      <c r="AA50" s="14">
        <v>22.1</v>
      </c>
      <c r="AB50" s="310">
        <v>10</v>
      </c>
      <c r="AC50" s="854">
        <v>0</v>
      </c>
      <c r="AD50" s="677">
        <v>220</v>
      </c>
      <c r="AE50" s="885">
        <v>0.22</v>
      </c>
      <c r="AF50" s="850">
        <v>4645</v>
      </c>
      <c r="AG50" s="851">
        <v>2745</v>
      </c>
      <c r="AH50" s="852">
        <v>1220</v>
      </c>
      <c r="AI50" s="499"/>
      <c r="AJ50" s="4" t="s">
        <v>211</v>
      </c>
      <c r="AK50" s="10" t="s">
        <v>371</v>
      </c>
      <c r="AL50" s="13">
        <v>24.1</v>
      </c>
      <c r="AM50" s="310">
        <v>24.1</v>
      </c>
      <c r="AN50" s="14">
        <v>21.3</v>
      </c>
      <c r="AO50" s="310">
        <v>25.6</v>
      </c>
    </row>
    <row r="51" spans="1:41" x14ac:dyDescent="0.15">
      <c r="A51" s="1171"/>
      <c r="B51" s="547">
        <v>44695</v>
      </c>
      <c r="C51" s="449" t="str">
        <f t="shared" si="20"/>
        <v>(土)</v>
      </c>
      <c r="D51" s="678" t="s">
        <v>336</v>
      </c>
      <c r="E51" s="673">
        <v>23.5</v>
      </c>
      <c r="F51" s="674">
        <v>20</v>
      </c>
      <c r="G51" s="13">
        <v>20</v>
      </c>
      <c r="H51" s="308">
        <v>20</v>
      </c>
      <c r="I51" s="14">
        <v>25.5</v>
      </c>
      <c r="J51" s="310">
        <v>5.2</v>
      </c>
      <c r="K51" s="13">
        <v>8.26</v>
      </c>
      <c r="L51" s="500">
        <v>7.07</v>
      </c>
      <c r="M51" s="172">
        <v>33.9</v>
      </c>
      <c r="N51" s="309">
        <v>8.3000000000000007</v>
      </c>
      <c r="O51" s="14">
        <v>22.4</v>
      </c>
      <c r="P51" s="310">
        <v>25.8</v>
      </c>
      <c r="Q51" s="846">
        <v>82</v>
      </c>
      <c r="R51" s="309">
        <v>64</v>
      </c>
      <c r="S51" s="846">
        <v>94</v>
      </c>
      <c r="T51" s="309">
        <v>104</v>
      </c>
      <c r="U51" s="846">
        <v>64</v>
      </c>
      <c r="V51" s="309">
        <v>70</v>
      </c>
      <c r="W51" s="172">
        <v>30</v>
      </c>
      <c r="X51" s="309">
        <v>34</v>
      </c>
      <c r="Y51" s="13">
        <v>21.7</v>
      </c>
      <c r="Z51" s="847">
        <v>24.1</v>
      </c>
      <c r="AA51" s="14">
        <v>24.3</v>
      </c>
      <c r="AB51" s="310">
        <v>10</v>
      </c>
      <c r="AC51" s="854">
        <v>0</v>
      </c>
      <c r="AD51" s="677">
        <v>210</v>
      </c>
      <c r="AE51" s="885">
        <v>0</v>
      </c>
      <c r="AF51" s="850">
        <v>4863</v>
      </c>
      <c r="AG51" s="851">
        <v>2741</v>
      </c>
      <c r="AH51" s="852">
        <v>1464</v>
      </c>
      <c r="AI51" s="499"/>
      <c r="AJ51" s="4" t="s">
        <v>346</v>
      </c>
      <c r="AK51" s="10" t="s">
        <v>371</v>
      </c>
      <c r="AL51" s="13">
        <v>20.9</v>
      </c>
      <c r="AM51" s="310">
        <v>10</v>
      </c>
      <c r="AN51" s="14">
        <v>22.8</v>
      </c>
      <c r="AO51" s="310">
        <v>10</v>
      </c>
    </row>
    <row r="52" spans="1:41" x14ac:dyDescent="0.15">
      <c r="A52" s="1171"/>
      <c r="B52" s="547">
        <v>44696</v>
      </c>
      <c r="C52" s="449" t="str">
        <f t="shared" si="20"/>
        <v>(日)</v>
      </c>
      <c r="D52" s="678" t="s">
        <v>317</v>
      </c>
      <c r="E52" s="673">
        <v>0</v>
      </c>
      <c r="F52" s="674">
        <v>16</v>
      </c>
      <c r="G52" s="13">
        <v>19</v>
      </c>
      <c r="H52" s="308">
        <v>20</v>
      </c>
      <c r="I52" s="14">
        <v>29.9</v>
      </c>
      <c r="J52" s="310">
        <v>4.3</v>
      </c>
      <c r="K52" s="13">
        <v>8.3000000000000007</v>
      </c>
      <c r="L52" s="500">
        <v>7</v>
      </c>
      <c r="M52" s="172">
        <v>38.1</v>
      </c>
      <c r="N52" s="309">
        <v>7.9</v>
      </c>
      <c r="O52" s="14">
        <v>21.6</v>
      </c>
      <c r="P52" s="310">
        <v>23.7</v>
      </c>
      <c r="Q52" s="846">
        <v>70</v>
      </c>
      <c r="R52" s="309">
        <v>48</v>
      </c>
      <c r="S52" s="846">
        <v>86</v>
      </c>
      <c r="T52" s="309">
        <v>90</v>
      </c>
      <c r="U52" s="846">
        <v>54</v>
      </c>
      <c r="V52" s="309">
        <v>58</v>
      </c>
      <c r="W52" s="172">
        <v>32</v>
      </c>
      <c r="X52" s="309">
        <v>32</v>
      </c>
      <c r="Y52" s="13">
        <v>20.6</v>
      </c>
      <c r="Z52" s="847">
        <v>20.6</v>
      </c>
      <c r="AA52" s="14">
        <v>19.600000000000001</v>
      </c>
      <c r="AB52" s="310">
        <v>9.8000000000000007</v>
      </c>
      <c r="AC52" s="854">
        <v>0</v>
      </c>
      <c r="AD52" s="677">
        <v>210</v>
      </c>
      <c r="AE52" s="885">
        <v>0</v>
      </c>
      <c r="AF52" s="850">
        <v>4273</v>
      </c>
      <c r="AG52" s="851">
        <v>2580</v>
      </c>
      <c r="AH52" s="852">
        <v>1342</v>
      </c>
      <c r="AI52" s="499"/>
      <c r="AJ52" s="4" t="s">
        <v>347</v>
      </c>
      <c r="AK52" s="10" t="s">
        <v>371</v>
      </c>
      <c r="AL52" s="620"/>
      <c r="AM52" s="621">
        <v>0.05</v>
      </c>
      <c r="AN52" s="620"/>
      <c r="AO52" s="621">
        <v>0.05</v>
      </c>
    </row>
    <row r="53" spans="1:41" x14ac:dyDescent="0.15">
      <c r="A53" s="1171"/>
      <c r="B53" s="547">
        <v>44697</v>
      </c>
      <c r="C53" s="449" t="str">
        <f t="shared" si="20"/>
        <v>(月)</v>
      </c>
      <c r="D53" s="672" t="s">
        <v>319</v>
      </c>
      <c r="E53" s="673">
        <v>11.1</v>
      </c>
      <c r="F53" s="674">
        <v>14</v>
      </c>
      <c r="G53" s="13">
        <v>18.5</v>
      </c>
      <c r="H53" s="308">
        <v>19</v>
      </c>
      <c r="I53" s="14">
        <v>21.2</v>
      </c>
      <c r="J53" s="310">
        <v>4</v>
      </c>
      <c r="K53" s="13">
        <v>7.86</v>
      </c>
      <c r="L53" s="500">
        <v>6.98</v>
      </c>
      <c r="M53" s="172">
        <v>31</v>
      </c>
      <c r="N53" s="309">
        <v>8.1</v>
      </c>
      <c r="O53" s="14">
        <v>21.8</v>
      </c>
      <c r="P53" s="310">
        <v>22.7</v>
      </c>
      <c r="Q53" s="846">
        <v>78</v>
      </c>
      <c r="R53" s="309">
        <v>50</v>
      </c>
      <c r="S53" s="846">
        <v>92</v>
      </c>
      <c r="T53" s="309">
        <v>86</v>
      </c>
      <c r="U53" s="846">
        <v>62</v>
      </c>
      <c r="V53" s="309">
        <v>56</v>
      </c>
      <c r="W53" s="172">
        <v>30</v>
      </c>
      <c r="X53" s="309">
        <v>30</v>
      </c>
      <c r="Y53" s="13">
        <v>17.8</v>
      </c>
      <c r="Z53" s="847">
        <v>18.5</v>
      </c>
      <c r="AA53" s="14">
        <v>19.3</v>
      </c>
      <c r="AB53" s="310">
        <v>7.6</v>
      </c>
      <c r="AC53" s="854">
        <v>0</v>
      </c>
      <c r="AD53" s="677">
        <v>190</v>
      </c>
      <c r="AE53" s="885">
        <v>0</v>
      </c>
      <c r="AF53" s="850">
        <v>4887</v>
      </c>
      <c r="AG53" s="851">
        <v>2496</v>
      </c>
      <c r="AH53" s="852">
        <v>1218</v>
      </c>
      <c r="AI53" s="499"/>
      <c r="AJ53" s="4" t="s">
        <v>212</v>
      </c>
      <c r="AK53" s="10" t="s">
        <v>371</v>
      </c>
      <c r="AL53" s="172" t="s">
        <v>24</v>
      </c>
      <c r="AM53" s="309">
        <v>180</v>
      </c>
      <c r="AN53" s="383">
        <v>260</v>
      </c>
      <c r="AO53" s="309">
        <v>180</v>
      </c>
    </row>
    <row r="54" spans="1:41" x14ac:dyDescent="0.15">
      <c r="A54" s="1171"/>
      <c r="B54" s="547">
        <v>44698</v>
      </c>
      <c r="C54" s="449" t="str">
        <f t="shared" si="20"/>
        <v>(火)</v>
      </c>
      <c r="D54" s="678" t="s">
        <v>338</v>
      </c>
      <c r="E54" s="673">
        <v>0.4</v>
      </c>
      <c r="F54" s="674">
        <v>14</v>
      </c>
      <c r="G54" s="13">
        <v>17</v>
      </c>
      <c r="H54" s="308">
        <v>18</v>
      </c>
      <c r="I54" s="14">
        <v>15.1</v>
      </c>
      <c r="J54" s="310">
        <v>4</v>
      </c>
      <c r="K54" s="13">
        <v>7.73</v>
      </c>
      <c r="L54" s="500">
        <v>6.87</v>
      </c>
      <c r="M54" s="172">
        <v>23.2</v>
      </c>
      <c r="N54" s="309">
        <v>7</v>
      </c>
      <c r="O54" s="14">
        <v>22.1</v>
      </c>
      <c r="P54" s="310">
        <v>22.4</v>
      </c>
      <c r="Q54" s="846">
        <v>74</v>
      </c>
      <c r="R54" s="309">
        <v>50</v>
      </c>
      <c r="S54" s="846">
        <v>89</v>
      </c>
      <c r="T54" s="309">
        <v>91</v>
      </c>
      <c r="U54" s="846">
        <v>60</v>
      </c>
      <c r="V54" s="309">
        <v>60</v>
      </c>
      <c r="W54" s="172">
        <v>29</v>
      </c>
      <c r="X54" s="309">
        <v>31</v>
      </c>
      <c r="Y54" s="13">
        <v>21.3</v>
      </c>
      <c r="Z54" s="847">
        <v>21.7</v>
      </c>
      <c r="AA54" s="14">
        <v>15.2</v>
      </c>
      <c r="AB54" s="310">
        <v>8.8000000000000007</v>
      </c>
      <c r="AC54" s="854">
        <v>0.05</v>
      </c>
      <c r="AD54" s="677">
        <v>180</v>
      </c>
      <c r="AE54" s="885">
        <v>0</v>
      </c>
      <c r="AF54" s="850">
        <v>4458</v>
      </c>
      <c r="AG54" s="851">
        <v>2330</v>
      </c>
      <c r="AH54" s="852">
        <v>1014</v>
      </c>
      <c r="AI54" s="499"/>
      <c r="AJ54" s="4" t="s">
        <v>213</v>
      </c>
      <c r="AK54" s="10" t="s">
        <v>371</v>
      </c>
      <c r="AL54" s="388" t="s">
        <v>24</v>
      </c>
      <c r="AM54" s="378">
        <v>0</v>
      </c>
      <c r="AN54" s="377">
        <v>1.08</v>
      </c>
      <c r="AO54" s="378">
        <v>0</v>
      </c>
    </row>
    <row r="55" spans="1:41" x14ac:dyDescent="0.15">
      <c r="A55" s="1171"/>
      <c r="B55" s="547">
        <v>44699</v>
      </c>
      <c r="C55" s="449" t="str">
        <f t="shared" si="20"/>
        <v>(水)</v>
      </c>
      <c r="D55" s="678" t="s">
        <v>318</v>
      </c>
      <c r="E55" s="673">
        <v>0</v>
      </c>
      <c r="F55" s="674">
        <v>13</v>
      </c>
      <c r="G55" s="13">
        <v>19.5</v>
      </c>
      <c r="H55" s="308">
        <v>18</v>
      </c>
      <c r="I55" s="14">
        <v>18.899999999999999</v>
      </c>
      <c r="J55" s="310">
        <v>3.3</v>
      </c>
      <c r="K55" s="13">
        <v>8.2899999999999991</v>
      </c>
      <c r="L55" s="500">
        <v>6.97</v>
      </c>
      <c r="M55" s="172">
        <v>26.4</v>
      </c>
      <c r="N55" s="309">
        <v>7.8</v>
      </c>
      <c r="O55" s="14">
        <v>21.5</v>
      </c>
      <c r="P55" s="310">
        <v>22.8</v>
      </c>
      <c r="Q55" s="846">
        <v>72</v>
      </c>
      <c r="R55" s="309">
        <v>48</v>
      </c>
      <c r="S55" s="846">
        <v>86</v>
      </c>
      <c r="T55" s="309">
        <v>92</v>
      </c>
      <c r="U55" s="846">
        <v>58</v>
      </c>
      <c r="V55" s="309">
        <v>58</v>
      </c>
      <c r="W55" s="172">
        <v>28</v>
      </c>
      <c r="X55" s="309">
        <v>34</v>
      </c>
      <c r="Y55" s="13">
        <v>19.899999999999999</v>
      </c>
      <c r="Z55" s="847">
        <v>20.6</v>
      </c>
      <c r="AA55" s="14">
        <v>17.2</v>
      </c>
      <c r="AB55" s="310">
        <v>9.5</v>
      </c>
      <c r="AC55" s="854">
        <v>0.05</v>
      </c>
      <c r="AD55" s="677">
        <v>170</v>
      </c>
      <c r="AE55" s="885">
        <v>0</v>
      </c>
      <c r="AF55" s="850">
        <v>3903</v>
      </c>
      <c r="AG55" s="851">
        <v>2246</v>
      </c>
      <c r="AH55" s="852">
        <v>1342</v>
      </c>
      <c r="AI55" s="499"/>
      <c r="AJ55" s="4" t="s">
        <v>348</v>
      </c>
      <c r="AK55" s="10" t="s">
        <v>371</v>
      </c>
      <c r="AL55" s="389" t="s">
        <v>24</v>
      </c>
      <c r="AM55" s="390" t="s">
        <v>24</v>
      </c>
      <c r="AN55" s="375">
        <v>0</v>
      </c>
      <c r="AO55" s="376">
        <v>0</v>
      </c>
    </row>
    <row r="56" spans="1:41" x14ac:dyDescent="0.15">
      <c r="A56" s="1171"/>
      <c r="B56" s="547">
        <v>44700</v>
      </c>
      <c r="C56" s="449" t="str">
        <f t="shared" si="20"/>
        <v>(木)</v>
      </c>
      <c r="D56" s="678" t="s">
        <v>386</v>
      </c>
      <c r="E56" s="673">
        <v>0</v>
      </c>
      <c r="F56" s="674">
        <v>20</v>
      </c>
      <c r="G56" s="13">
        <v>20.5</v>
      </c>
      <c r="H56" s="308">
        <v>19</v>
      </c>
      <c r="I56" s="14">
        <v>20.8</v>
      </c>
      <c r="J56" s="310">
        <v>4.3</v>
      </c>
      <c r="K56" s="13">
        <v>8.81</v>
      </c>
      <c r="L56" s="500">
        <v>7.1</v>
      </c>
      <c r="M56" s="172">
        <v>25.4</v>
      </c>
      <c r="N56" s="309">
        <v>7.8</v>
      </c>
      <c r="O56" s="14">
        <v>22.5</v>
      </c>
      <c r="P56" s="310">
        <v>23.8</v>
      </c>
      <c r="Q56" s="846">
        <v>84</v>
      </c>
      <c r="R56" s="309">
        <v>62</v>
      </c>
      <c r="S56" s="846">
        <v>92</v>
      </c>
      <c r="T56" s="309">
        <v>97</v>
      </c>
      <c r="U56" s="846">
        <v>64</v>
      </c>
      <c r="V56" s="309">
        <v>67</v>
      </c>
      <c r="W56" s="172">
        <v>28</v>
      </c>
      <c r="X56" s="309">
        <v>30</v>
      </c>
      <c r="Y56" s="13">
        <v>20.6</v>
      </c>
      <c r="Z56" s="847">
        <v>22.4</v>
      </c>
      <c r="AA56" s="14">
        <v>20.2</v>
      </c>
      <c r="AB56" s="310">
        <v>10</v>
      </c>
      <c r="AC56" s="854">
        <v>0.05</v>
      </c>
      <c r="AD56" s="677">
        <v>190</v>
      </c>
      <c r="AE56" s="885">
        <v>0</v>
      </c>
      <c r="AF56" s="850">
        <v>4273</v>
      </c>
      <c r="AG56" s="851">
        <v>2509</v>
      </c>
      <c r="AH56" s="852">
        <v>1220</v>
      </c>
      <c r="AI56" s="499"/>
      <c r="AJ56" s="4" t="s">
        <v>220</v>
      </c>
      <c r="AK56" s="10" t="s">
        <v>371</v>
      </c>
      <c r="AL56" s="13" t="s">
        <v>24</v>
      </c>
      <c r="AM56" s="308" t="s">
        <v>24</v>
      </c>
      <c r="AN56" s="383">
        <v>42.8</v>
      </c>
      <c r="AO56" s="396">
        <v>10.3</v>
      </c>
    </row>
    <row r="57" spans="1:41" x14ac:dyDescent="0.15">
      <c r="A57" s="1171"/>
      <c r="B57" s="547">
        <v>44701</v>
      </c>
      <c r="C57" s="449" t="str">
        <f t="shared" si="20"/>
        <v>(金)</v>
      </c>
      <c r="D57" s="678" t="s">
        <v>318</v>
      </c>
      <c r="E57" s="673">
        <v>0</v>
      </c>
      <c r="F57" s="674">
        <v>22</v>
      </c>
      <c r="G57" s="13">
        <v>22</v>
      </c>
      <c r="H57" s="308">
        <v>20</v>
      </c>
      <c r="I57" s="14">
        <v>24.3</v>
      </c>
      <c r="J57" s="310">
        <v>8.1999999999999993</v>
      </c>
      <c r="K57" s="13">
        <v>9.0500000000000007</v>
      </c>
      <c r="L57" s="500">
        <v>7.17</v>
      </c>
      <c r="M57" s="172">
        <v>27.3</v>
      </c>
      <c r="N57" s="309">
        <v>9.6</v>
      </c>
      <c r="O57" s="14">
        <v>22.5</v>
      </c>
      <c r="P57" s="310">
        <v>24.7</v>
      </c>
      <c r="Q57" s="846">
        <v>80</v>
      </c>
      <c r="R57" s="309">
        <v>66</v>
      </c>
      <c r="S57" s="846">
        <v>94</v>
      </c>
      <c r="T57" s="309">
        <v>97</v>
      </c>
      <c r="U57" s="846">
        <v>64</v>
      </c>
      <c r="V57" s="309">
        <v>65</v>
      </c>
      <c r="W57" s="172">
        <v>30</v>
      </c>
      <c r="X57" s="309">
        <v>32</v>
      </c>
      <c r="Y57" s="13">
        <v>22</v>
      </c>
      <c r="Z57" s="847">
        <v>21.7</v>
      </c>
      <c r="AA57" s="14">
        <v>20.7</v>
      </c>
      <c r="AB57" s="310">
        <v>10</v>
      </c>
      <c r="AC57" s="854">
        <v>0</v>
      </c>
      <c r="AD57" s="677">
        <v>190</v>
      </c>
      <c r="AE57" s="885">
        <v>0</v>
      </c>
      <c r="AF57" s="850">
        <v>4096</v>
      </c>
      <c r="AG57" s="851">
        <v>2413</v>
      </c>
      <c r="AH57" s="852">
        <v>1098</v>
      </c>
      <c r="AI57" s="499"/>
      <c r="AJ57" s="4" t="s">
        <v>349</v>
      </c>
      <c r="AK57" s="10"/>
      <c r="AL57" s="13" t="s">
        <v>24</v>
      </c>
      <c r="AM57" s="308" t="s">
        <v>24</v>
      </c>
      <c r="AN57" s="217">
        <v>1.24</v>
      </c>
      <c r="AO57" s="313">
        <v>-0.85</v>
      </c>
    </row>
    <row r="58" spans="1:41" x14ac:dyDescent="0.15">
      <c r="A58" s="1171"/>
      <c r="B58" s="547">
        <v>44702</v>
      </c>
      <c r="C58" s="449" t="str">
        <f t="shared" si="20"/>
        <v>(土)</v>
      </c>
      <c r="D58" s="672" t="s">
        <v>336</v>
      </c>
      <c r="E58" s="673">
        <v>2</v>
      </c>
      <c r="F58" s="674">
        <v>20</v>
      </c>
      <c r="G58" s="13">
        <v>21.5</v>
      </c>
      <c r="H58" s="308">
        <v>21</v>
      </c>
      <c r="I58" s="14">
        <v>19.2</v>
      </c>
      <c r="J58" s="310">
        <v>8.6999999999999993</v>
      </c>
      <c r="K58" s="13">
        <v>9.15</v>
      </c>
      <c r="L58" s="500">
        <v>7.25</v>
      </c>
      <c r="M58" s="172">
        <v>21.9</v>
      </c>
      <c r="N58" s="309">
        <v>10.199999999999999</v>
      </c>
      <c r="O58" s="14">
        <v>22.8</v>
      </c>
      <c r="P58" s="310">
        <v>24.8</v>
      </c>
      <c r="Q58" s="846">
        <v>83</v>
      </c>
      <c r="R58" s="309">
        <v>66</v>
      </c>
      <c r="S58" s="846">
        <v>92</v>
      </c>
      <c r="T58" s="309">
        <v>99</v>
      </c>
      <c r="U58" s="846">
        <v>62</v>
      </c>
      <c r="V58" s="309">
        <v>67</v>
      </c>
      <c r="W58" s="172">
        <v>30</v>
      </c>
      <c r="X58" s="309">
        <v>32</v>
      </c>
      <c r="Y58" s="13">
        <v>20.9</v>
      </c>
      <c r="Z58" s="847">
        <v>21.3</v>
      </c>
      <c r="AA58" s="14">
        <v>20.9</v>
      </c>
      <c r="AB58" s="310">
        <v>10</v>
      </c>
      <c r="AC58" s="854">
        <v>0</v>
      </c>
      <c r="AD58" s="677">
        <v>190</v>
      </c>
      <c r="AE58" s="885">
        <v>0</v>
      </c>
      <c r="AF58" s="850">
        <v>3820</v>
      </c>
      <c r="AG58" s="851">
        <v>2329</v>
      </c>
      <c r="AH58" s="852">
        <v>976</v>
      </c>
      <c r="AI58" s="499"/>
      <c r="AJ58" s="4" t="s">
        <v>14</v>
      </c>
      <c r="AK58" s="10" t="s">
        <v>371</v>
      </c>
      <c r="AL58" s="217">
        <v>10</v>
      </c>
      <c r="AM58" s="313">
        <v>6.3</v>
      </c>
      <c r="AN58" s="217">
        <v>9.6</v>
      </c>
      <c r="AO58" s="313">
        <v>5.4</v>
      </c>
    </row>
    <row r="59" spans="1:41" x14ac:dyDescent="0.15">
      <c r="A59" s="1171"/>
      <c r="B59" s="547">
        <v>44703</v>
      </c>
      <c r="C59" s="449" t="str">
        <f t="shared" si="20"/>
        <v>(日)</v>
      </c>
      <c r="D59" s="678" t="s">
        <v>337</v>
      </c>
      <c r="E59" s="673">
        <v>1.8</v>
      </c>
      <c r="F59" s="674">
        <v>16</v>
      </c>
      <c r="G59" s="13">
        <v>20</v>
      </c>
      <c r="H59" s="308">
        <v>20.5</v>
      </c>
      <c r="I59" s="14">
        <v>24.5</v>
      </c>
      <c r="J59" s="310">
        <v>8.5</v>
      </c>
      <c r="K59" s="13">
        <v>9.14</v>
      </c>
      <c r="L59" s="500">
        <v>7.27</v>
      </c>
      <c r="M59" s="172">
        <v>29.7</v>
      </c>
      <c r="N59" s="309">
        <v>9.6</v>
      </c>
      <c r="O59" s="14">
        <v>23.2</v>
      </c>
      <c r="P59" s="310">
        <v>25.1</v>
      </c>
      <c r="Q59" s="846">
        <v>80</v>
      </c>
      <c r="R59" s="309">
        <v>60</v>
      </c>
      <c r="S59" s="846">
        <v>94</v>
      </c>
      <c r="T59" s="309">
        <v>94</v>
      </c>
      <c r="U59" s="846">
        <v>63</v>
      </c>
      <c r="V59" s="309">
        <v>62</v>
      </c>
      <c r="W59" s="172">
        <v>31</v>
      </c>
      <c r="X59" s="309">
        <v>32</v>
      </c>
      <c r="Y59" s="13">
        <v>19.899999999999999</v>
      </c>
      <c r="Z59" s="847">
        <v>20.6</v>
      </c>
      <c r="AA59" s="14">
        <v>21.5</v>
      </c>
      <c r="AB59" s="310">
        <v>10</v>
      </c>
      <c r="AC59" s="854">
        <v>0.05</v>
      </c>
      <c r="AD59" s="677">
        <v>180</v>
      </c>
      <c r="AE59" s="885">
        <v>0</v>
      </c>
      <c r="AF59" s="850">
        <v>4273</v>
      </c>
      <c r="AG59" s="851">
        <v>2330</v>
      </c>
      <c r="AH59" s="852">
        <v>1342</v>
      </c>
      <c r="AI59" s="499"/>
      <c r="AJ59" s="4" t="s">
        <v>15</v>
      </c>
      <c r="AK59" s="10" t="s">
        <v>371</v>
      </c>
      <c r="AL59" s="217">
        <v>8.6</v>
      </c>
      <c r="AM59" s="313">
        <v>2.5</v>
      </c>
      <c r="AN59" s="15" t="s">
        <v>24</v>
      </c>
      <c r="AO59" s="312" t="s">
        <v>24</v>
      </c>
    </row>
    <row r="60" spans="1:41" x14ac:dyDescent="0.15">
      <c r="A60" s="1171"/>
      <c r="B60" s="547">
        <v>44704</v>
      </c>
      <c r="C60" s="449" t="str">
        <f t="shared" si="20"/>
        <v>(月)</v>
      </c>
      <c r="D60" s="678" t="s">
        <v>337</v>
      </c>
      <c r="E60" s="673">
        <v>2.4</v>
      </c>
      <c r="F60" s="674">
        <v>17</v>
      </c>
      <c r="G60" s="13">
        <v>21.5</v>
      </c>
      <c r="H60" s="308">
        <v>20.5</v>
      </c>
      <c r="I60" s="14">
        <v>32.200000000000003</v>
      </c>
      <c r="J60" s="310">
        <v>8.3000000000000007</v>
      </c>
      <c r="K60" s="13">
        <v>9.3699999999999992</v>
      </c>
      <c r="L60" s="500">
        <v>7.37</v>
      </c>
      <c r="M60" s="172">
        <v>34.4</v>
      </c>
      <c r="N60" s="309">
        <v>11.4</v>
      </c>
      <c r="O60" s="14">
        <v>22.6</v>
      </c>
      <c r="P60" s="310">
        <v>25.6</v>
      </c>
      <c r="Q60" s="846">
        <v>84</v>
      </c>
      <c r="R60" s="309">
        <v>66</v>
      </c>
      <c r="S60" s="846">
        <v>104</v>
      </c>
      <c r="T60" s="309">
        <v>100</v>
      </c>
      <c r="U60" s="846">
        <v>68</v>
      </c>
      <c r="V60" s="309">
        <v>67</v>
      </c>
      <c r="W60" s="172">
        <v>36</v>
      </c>
      <c r="X60" s="309">
        <v>33</v>
      </c>
      <c r="Y60" s="13">
        <v>21.3</v>
      </c>
      <c r="Z60" s="847">
        <v>25.6</v>
      </c>
      <c r="AA60" s="14">
        <v>22.8</v>
      </c>
      <c r="AB60" s="310">
        <v>10</v>
      </c>
      <c r="AC60" s="854">
        <v>0.05</v>
      </c>
      <c r="AD60" s="677">
        <v>180</v>
      </c>
      <c r="AE60" s="885">
        <v>0</v>
      </c>
      <c r="AF60" s="850">
        <v>4459</v>
      </c>
      <c r="AG60" s="851">
        <v>2655</v>
      </c>
      <c r="AH60" s="852">
        <v>1098</v>
      </c>
      <c r="AI60" s="499"/>
      <c r="AJ60" s="4" t="s">
        <v>214</v>
      </c>
      <c r="AK60" s="10" t="s">
        <v>371</v>
      </c>
      <c r="AL60" s="217">
        <v>15</v>
      </c>
      <c r="AM60" s="313">
        <v>11</v>
      </c>
      <c r="AN60" s="15" t="s">
        <v>24</v>
      </c>
      <c r="AO60" s="312" t="s">
        <v>24</v>
      </c>
    </row>
    <row r="61" spans="1:41" x14ac:dyDescent="0.15">
      <c r="A61" s="1171"/>
      <c r="B61" s="547">
        <v>44705</v>
      </c>
      <c r="C61" s="449" t="str">
        <f t="shared" si="20"/>
        <v>(火)</v>
      </c>
      <c r="D61" s="678" t="s">
        <v>318</v>
      </c>
      <c r="E61" s="673">
        <v>0</v>
      </c>
      <c r="F61" s="674">
        <v>17</v>
      </c>
      <c r="G61" s="13">
        <v>21</v>
      </c>
      <c r="H61" s="308">
        <v>21</v>
      </c>
      <c r="I61" s="14">
        <v>29.3</v>
      </c>
      <c r="J61" s="310">
        <v>8.6</v>
      </c>
      <c r="K61" s="13">
        <v>9.1999999999999993</v>
      </c>
      <c r="L61" s="500">
        <v>7.22</v>
      </c>
      <c r="M61" s="172">
        <v>32.1</v>
      </c>
      <c r="N61" s="309">
        <v>11.2</v>
      </c>
      <c r="O61" s="14">
        <v>23.1</v>
      </c>
      <c r="P61" s="310">
        <v>25</v>
      </c>
      <c r="Q61" s="846">
        <v>84</v>
      </c>
      <c r="R61" s="309">
        <v>60</v>
      </c>
      <c r="S61" s="846">
        <v>100</v>
      </c>
      <c r="T61" s="309">
        <v>108</v>
      </c>
      <c r="U61" s="846">
        <v>64</v>
      </c>
      <c r="V61" s="309">
        <v>64</v>
      </c>
      <c r="W61" s="172">
        <v>36</v>
      </c>
      <c r="X61" s="309">
        <v>44</v>
      </c>
      <c r="Y61" s="13">
        <v>24.1</v>
      </c>
      <c r="Z61" s="847">
        <v>22</v>
      </c>
      <c r="AA61" s="14">
        <v>25.3</v>
      </c>
      <c r="AB61" s="310">
        <v>10</v>
      </c>
      <c r="AC61" s="854">
        <v>0.1</v>
      </c>
      <c r="AD61" s="677">
        <v>180</v>
      </c>
      <c r="AE61" s="885">
        <v>0</v>
      </c>
      <c r="AF61" s="850">
        <v>4135</v>
      </c>
      <c r="AG61" s="851">
        <v>2828</v>
      </c>
      <c r="AH61" s="852">
        <v>1342</v>
      </c>
      <c r="AI61" s="499"/>
      <c r="AJ61" s="4" t="s">
        <v>16</v>
      </c>
      <c r="AK61" s="10" t="s">
        <v>371</v>
      </c>
      <c r="AL61" s="414">
        <v>0</v>
      </c>
      <c r="AM61" s="415">
        <v>0</v>
      </c>
      <c r="AN61" s="391" t="s">
        <v>24</v>
      </c>
      <c r="AO61" s="392" t="s">
        <v>24</v>
      </c>
    </row>
    <row r="62" spans="1:41" x14ac:dyDescent="0.15">
      <c r="A62" s="1171"/>
      <c r="B62" s="547">
        <v>44706</v>
      </c>
      <c r="C62" s="449" t="str">
        <f t="shared" si="20"/>
        <v>(水)</v>
      </c>
      <c r="D62" s="678" t="s">
        <v>318</v>
      </c>
      <c r="E62" s="673">
        <v>0</v>
      </c>
      <c r="F62" s="674">
        <v>23</v>
      </c>
      <c r="G62" s="13">
        <v>22</v>
      </c>
      <c r="H62" s="308">
        <v>22</v>
      </c>
      <c r="I62" s="14">
        <v>30.2</v>
      </c>
      <c r="J62" s="310">
        <v>8.6999999999999993</v>
      </c>
      <c r="K62" s="13">
        <v>8.7799999999999994</v>
      </c>
      <c r="L62" s="500">
        <v>7.17</v>
      </c>
      <c r="M62" s="172">
        <v>34</v>
      </c>
      <c r="N62" s="309">
        <v>10.7</v>
      </c>
      <c r="O62" s="14">
        <v>24.5</v>
      </c>
      <c r="P62" s="310">
        <v>28.5</v>
      </c>
      <c r="Q62" s="846">
        <v>88</v>
      </c>
      <c r="R62" s="309">
        <v>59</v>
      </c>
      <c r="S62" s="846">
        <v>100</v>
      </c>
      <c r="T62" s="309">
        <v>98</v>
      </c>
      <c r="U62" s="846">
        <v>70</v>
      </c>
      <c r="V62" s="309">
        <v>68</v>
      </c>
      <c r="W62" s="172">
        <v>30</v>
      </c>
      <c r="X62" s="309">
        <v>30</v>
      </c>
      <c r="Y62" s="13">
        <v>22.7</v>
      </c>
      <c r="Z62" s="847">
        <v>21.3</v>
      </c>
      <c r="AA62" s="14">
        <v>21.2</v>
      </c>
      <c r="AB62" s="310">
        <v>10</v>
      </c>
      <c r="AC62" s="854">
        <v>0.05</v>
      </c>
      <c r="AD62" s="677">
        <v>190</v>
      </c>
      <c r="AE62" s="885">
        <v>0</v>
      </c>
      <c r="AF62" s="850">
        <v>4645</v>
      </c>
      <c r="AG62" s="851">
        <v>2830</v>
      </c>
      <c r="AH62" s="852">
        <v>1098</v>
      </c>
      <c r="AI62" s="499"/>
      <c r="AJ62" s="4" t="s">
        <v>216</v>
      </c>
      <c r="AK62" s="10" t="s">
        <v>371</v>
      </c>
      <c r="AL62" s="219">
        <v>1.8</v>
      </c>
      <c r="AM62" s="314">
        <v>1.4</v>
      </c>
      <c r="AN62" s="15" t="s">
        <v>24</v>
      </c>
      <c r="AO62" s="312" t="s">
        <v>24</v>
      </c>
    </row>
    <row r="63" spans="1:41" x14ac:dyDescent="0.15">
      <c r="A63" s="1171"/>
      <c r="B63" s="547">
        <v>44707</v>
      </c>
      <c r="C63" s="449" t="str">
        <f t="shared" si="20"/>
        <v>(木)</v>
      </c>
      <c r="D63" s="678" t="s">
        <v>386</v>
      </c>
      <c r="E63" s="673">
        <v>0</v>
      </c>
      <c r="F63" s="674">
        <v>23</v>
      </c>
      <c r="G63" s="13">
        <v>23.5</v>
      </c>
      <c r="H63" s="308">
        <v>23</v>
      </c>
      <c r="I63" s="14">
        <v>31.7</v>
      </c>
      <c r="J63" s="310">
        <v>9.6</v>
      </c>
      <c r="K63" s="13">
        <v>9.18</v>
      </c>
      <c r="L63" s="500">
        <v>7.15</v>
      </c>
      <c r="M63" s="172">
        <v>34.4</v>
      </c>
      <c r="N63" s="309">
        <v>13.5</v>
      </c>
      <c r="O63" s="14">
        <v>22.8</v>
      </c>
      <c r="P63" s="310">
        <v>28.4</v>
      </c>
      <c r="Q63" s="846">
        <v>84</v>
      </c>
      <c r="R63" s="309">
        <v>64</v>
      </c>
      <c r="S63" s="846">
        <v>100</v>
      </c>
      <c r="T63" s="309">
        <v>106</v>
      </c>
      <c r="U63" s="846">
        <v>60</v>
      </c>
      <c r="V63" s="309">
        <v>74</v>
      </c>
      <c r="W63" s="172">
        <v>40</v>
      </c>
      <c r="X63" s="309">
        <v>32</v>
      </c>
      <c r="Y63" s="13">
        <v>23.4</v>
      </c>
      <c r="Z63" s="847">
        <v>23.4</v>
      </c>
      <c r="AA63" s="14">
        <v>25</v>
      </c>
      <c r="AB63" s="310">
        <v>10</v>
      </c>
      <c r="AC63" s="854">
        <v>0</v>
      </c>
      <c r="AD63" s="677">
        <v>190</v>
      </c>
      <c r="AE63" s="885">
        <v>0</v>
      </c>
      <c r="AF63" s="850">
        <v>5145</v>
      </c>
      <c r="AG63" s="851">
        <v>2885</v>
      </c>
      <c r="AH63" s="852">
        <v>1220</v>
      </c>
      <c r="AI63" s="499"/>
      <c r="AJ63" s="4" t="s">
        <v>217</v>
      </c>
      <c r="AK63" s="10" t="s">
        <v>371</v>
      </c>
      <c r="AL63" s="416">
        <v>9.6000000000000002E-2</v>
      </c>
      <c r="AM63" s="417">
        <v>0</v>
      </c>
      <c r="AN63" s="393" t="s">
        <v>24</v>
      </c>
      <c r="AO63" s="394" t="s">
        <v>24</v>
      </c>
    </row>
    <row r="64" spans="1:41" x14ac:dyDescent="0.15">
      <c r="A64" s="1171"/>
      <c r="B64" s="547">
        <v>44708</v>
      </c>
      <c r="C64" s="449" t="str">
        <f t="shared" si="20"/>
        <v>(金)</v>
      </c>
      <c r="D64" s="678" t="s">
        <v>335</v>
      </c>
      <c r="E64" s="673">
        <v>17.3</v>
      </c>
      <c r="F64" s="674">
        <v>20</v>
      </c>
      <c r="G64" s="13">
        <v>20.5</v>
      </c>
      <c r="H64" s="308">
        <v>22</v>
      </c>
      <c r="I64" s="14">
        <v>42.2</v>
      </c>
      <c r="J64" s="310">
        <v>10</v>
      </c>
      <c r="K64" s="13">
        <v>8.94</v>
      </c>
      <c r="L64" s="500">
        <v>7.01</v>
      </c>
      <c r="M64" s="172">
        <v>47.6</v>
      </c>
      <c r="N64" s="309">
        <v>14</v>
      </c>
      <c r="O64" s="14">
        <v>24.6</v>
      </c>
      <c r="P64" s="310">
        <v>28.9</v>
      </c>
      <c r="Q64" s="846">
        <v>97</v>
      </c>
      <c r="R64" s="309">
        <v>56</v>
      </c>
      <c r="S64" s="846">
        <v>98</v>
      </c>
      <c r="T64" s="309">
        <v>100</v>
      </c>
      <c r="U64" s="846">
        <v>64</v>
      </c>
      <c r="V64" s="309">
        <v>64</v>
      </c>
      <c r="W64" s="172">
        <v>34</v>
      </c>
      <c r="X64" s="309">
        <v>36</v>
      </c>
      <c r="Y64" s="13">
        <v>22.7</v>
      </c>
      <c r="Z64" s="847">
        <v>22</v>
      </c>
      <c r="AA64" s="14">
        <v>27.2</v>
      </c>
      <c r="AB64" s="310">
        <v>10</v>
      </c>
      <c r="AC64" s="854">
        <v>0.05</v>
      </c>
      <c r="AD64" s="677">
        <v>200</v>
      </c>
      <c r="AE64" s="885">
        <v>0</v>
      </c>
      <c r="AF64" s="850">
        <v>5574</v>
      </c>
      <c r="AG64" s="851">
        <v>3494</v>
      </c>
      <c r="AH64" s="852">
        <v>1220</v>
      </c>
      <c r="AI64" s="499"/>
      <c r="AJ64" s="4" t="s">
        <v>218</v>
      </c>
      <c r="AK64" s="10" t="s">
        <v>371</v>
      </c>
      <c r="AL64" s="217">
        <v>21</v>
      </c>
      <c r="AM64" s="313">
        <v>45</v>
      </c>
      <c r="AN64" s="13" t="s">
        <v>24</v>
      </c>
      <c r="AO64" s="308" t="s">
        <v>24</v>
      </c>
    </row>
    <row r="65" spans="1:42" x14ac:dyDescent="0.15">
      <c r="A65" s="1171"/>
      <c r="B65" s="547">
        <v>44709</v>
      </c>
      <c r="C65" s="449" t="str">
        <f t="shared" si="20"/>
        <v>(土)</v>
      </c>
      <c r="D65" s="678" t="s">
        <v>318</v>
      </c>
      <c r="E65" s="673">
        <v>0</v>
      </c>
      <c r="F65" s="674">
        <v>25</v>
      </c>
      <c r="G65" s="13">
        <v>24.5</v>
      </c>
      <c r="H65" s="308">
        <v>22.5</v>
      </c>
      <c r="I65" s="14">
        <v>31</v>
      </c>
      <c r="J65" s="310">
        <v>6.8</v>
      </c>
      <c r="K65" s="13">
        <v>9.06</v>
      </c>
      <c r="L65" s="500">
        <v>6.98</v>
      </c>
      <c r="M65" s="172">
        <v>35</v>
      </c>
      <c r="N65" s="309">
        <v>10.5</v>
      </c>
      <c r="O65" s="14">
        <v>27.1</v>
      </c>
      <c r="P65" s="310">
        <v>30.2</v>
      </c>
      <c r="Q65" s="846">
        <v>88</v>
      </c>
      <c r="R65" s="309">
        <v>62</v>
      </c>
      <c r="S65" s="846">
        <v>102</v>
      </c>
      <c r="T65" s="309">
        <v>106</v>
      </c>
      <c r="U65" s="846">
        <v>71</v>
      </c>
      <c r="V65" s="309">
        <v>70</v>
      </c>
      <c r="W65" s="172">
        <v>31</v>
      </c>
      <c r="X65" s="309">
        <v>36</v>
      </c>
      <c r="Y65" s="13">
        <v>24.1</v>
      </c>
      <c r="Z65" s="847">
        <v>24.5</v>
      </c>
      <c r="AA65" s="14">
        <v>23.7</v>
      </c>
      <c r="AB65" s="310">
        <v>10</v>
      </c>
      <c r="AC65" s="854">
        <v>0.05</v>
      </c>
      <c r="AD65" s="677">
        <v>200</v>
      </c>
      <c r="AE65" s="885">
        <v>0</v>
      </c>
      <c r="AF65" s="850">
        <v>6132</v>
      </c>
      <c r="AG65" s="851">
        <v>3161</v>
      </c>
      <c r="AH65" s="852">
        <v>1342</v>
      </c>
      <c r="AI65" s="499"/>
      <c r="AJ65" s="4" t="s">
        <v>17</v>
      </c>
      <c r="AK65" s="10" t="s">
        <v>371</v>
      </c>
      <c r="AL65" s="217">
        <v>11</v>
      </c>
      <c r="AM65" s="313">
        <v>10</v>
      </c>
      <c r="AN65" s="13" t="s">
        <v>24</v>
      </c>
      <c r="AO65" s="308" t="s">
        <v>24</v>
      </c>
    </row>
    <row r="66" spans="1:42" x14ac:dyDescent="0.15">
      <c r="A66" s="1171"/>
      <c r="B66" s="547">
        <v>44710</v>
      </c>
      <c r="C66" s="449" t="str">
        <f t="shared" si="20"/>
        <v>(日)</v>
      </c>
      <c r="D66" s="678" t="s">
        <v>318</v>
      </c>
      <c r="E66" s="673">
        <v>0</v>
      </c>
      <c r="F66" s="674">
        <v>25</v>
      </c>
      <c r="G66" s="13">
        <v>24.5</v>
      </c>
      <c r="H66" s="308">
        <v>22.5</v>
      </c>
      <c r="I66" s="14">
        <v>30.7</v>
      </c>
      <c r="J66" s="310">
        <v>8.9</v>
      </c>
      <c r="K66" s="13">
        <v>9.07</v>
      </c>
      <c r="L66" s="500">
        <v>7.18</v>
      </c>
      <c r="M66" s="172">
        <v>32.9</v>
      </c>
      <c r="N66" s="309">
        <v>11.2</v>
      </c>
      <c r="O66" s="14">
        <v>27.1</v>
      </c>
      <c r="P66" s="310">
        <v>30.3</v>
      </c>
      <c r="Q66" s="846">
        <v>90</v>
      </c>
      <c r="R66" s="309">
        <v>59</v>
      </c>
      <c r="S66" s="846">
        <v>101</v>
      </c>
      <c r="T66" s="309">
        <v>109</v>
      </c>
      <c r="U66" s="846">
        <v>70</v>
      </c>
      <c r="V66" s="309">
        <v>72</v>
      </c>
      <c r="W66" s="172">
        <v>31</v>
      </c>
      <c r="X66" s="309">
        <v>37</v>
      </c>
      <c r="Y66" s="13">
        <v>24.9</v>
      </c>
      <c r="Z66" s="847">
        <v>25.2</v>
      </c>
      <c r="AA66" s="14">
        <v>22.1</v>
      </c>
      <c r="AB66" s="310">
        <v>10</v>
      </c>
      <c r="AC66" s="854">
        <v>0</v>
      </c>
      <c r="AD66" s="677">
        <v>200</v>
      </c>
      <c r="AE66" s="885">
        <v>0</v>
      </c>
      <c r="AF66" s="850">
        <v>6689</v>
      </c>
      <c r="AG66" s="851">
        <v>3412</v>
      </c>
      <c r="AH66" s="852">
        <v>1220</v>
      </c>
      <c r="AI66" s="499"/>
      <c r="AJ66" s="399"/>
      <c r="AK66" s="501"/>
      <c r="AL66" s="477"/>
      <c r="AM66" s="308"/>
      <c r="AN66" s="477"/>
      <c r="AO66" s="308"/>
    </row>
    <row r="67" spans="1:42" x14ac:dyDescent="0.15">
      <c r="A67" s="1171"/>
      <c r="B67" s="547">
        <v>44711</v>
      </c>
      <c r="C67" s="449" t="str">
        <f t="shared" si="20"/>
        <v>(月)</v>
      </c>
      <c r="D67" s="678" t="s">
        <v>318</v>
      </c>
      <c r="E67" s="673">
        <v>0</v>
      </c>
      <c r="F67" s="674">
        <v>22</v>
      </c>
      <c r="G67" s="13">
        <v>23.5</v>
      </c>
      <c r="H67" s="308">
        <v>23</v>
      </c>
      <c r="I67" s="14">
        <v>36.299999999999997</v>
      </c>
      <c r="J67" s="310">
        <v>8.4</v>
      </c>
      <c r="K67" s="13">
        <v>9.1300000000000008</v>
      </c>
      <c r="L67" s="500">
        <v>7.06</v>
      </c>
      <c r="M67" s="172">
        <v>40.200000000000003</v>
      </c>
      <c r="N67" s="309">
        <v>12.2</v>
      </c>
      <c r="O67" s="14">
        <v>27.1</v>
      </c>
      <c r="P67" s="310">
        <v>29.8</v>
      </c>
      <c r="Q67" s="846">
        <v>86</v>
      </c>
      <c r="R67" s="309">
        <v>63</v>
      </c>
      <c r="S67" s="846">
        <v>111</v>
      </c>
      <c r="T67" s="309">
        <v>110</v>
      </c>
      <c r="U67" s="846">
        <v>66</v>
      </c>
      <c r="V67" s="309">
        <v>73</v>
      </c>
      <c r="W67" s="172">
        <v>45</v>
      </c>
      <c r="X67" s="309">
        <v>37</v>
      </c>
      <c r="Y67" s="13">
        <v>27</v>
      </c>
      <c r="Z67" s="847">
        <v>25.6</v>
      </c>
      <c r="AA67" s="14">
        <v>26.2</v>
      </c>
      <c r="AB67" s="310">
        <v>10</v>
      </c>
      <c r="AC67" s="854">
        <v>0</v>
      </c>
      <c r="AD67" s="677">
        <v>220</v>
      </c>
      <c r="AE67" s="885">
        <v>0</v>
      </c>
      <c r="AF67" s="850">
        <v>6234</v>
      </c>
      <c r="AG67" s="851">
        <v>3328</v>
      </c>
      <c r="AH67" s="852">
        <v>1420</v>
      </c>
      <c r="AI67" s="499"/>
      <c r="AJ67" s="402"/>
      <c r="AK67" s="504"/>
      <c r="AL67" s="503"/>
      <c r="AM67" s="409"/>
      <c r="AN67" s="503"/>
      <c r="AO67" s="409"/>
    </row>
    <row r="68" spans="1:42" x14ac:dyDescent="0.15">
      <c r="A68" s="1171"/>
      <c r="B68" s="456">
        <v>44712</v>
      </c>
      <c r="C68" s="450" t="str">
        <f t="shared" si="20"/>
        <v>(火)</v>
      </c>
      <c r="D68" s="716" t="s">
        <v>319</v>
      </c>
      <c r="E68" s="717">
        <v>17.100000000000001</v>
      </c>
      <c r="F68" s="718">
        <v>18</v>
      </c>
      <c r="G68" s="418">
        <v>20.5</v>
      </c>
      <c r="H68" s="719">
        <v>22.5</v>
      </c>
      <c r="I68" s="720">
        <v>45.8</v>
      </c>
      <c r="J68" s="721">
        <v>10.4</v>
      </c>
      <c r="K68" s="418">
        <v>9.0299999999999994</v>
      </c>
      <c r="L68" s="886">
        <v>6.92</v>
      </c>
      <c r="M68" s="887">
        <v>54.2</v>
      </c>
      <c r="N68" s="722">
        <v>13.6</v>
      </c>
      <c r="O68" s="720">
        <v>24.4</v>
      </c>
      <c r="P68" s="721">
        <v>28.8</v>
      </c>
      <c r="Q68" s="888">
        <v>82</v>
      </c>
      <c r="R68" s="722">
        <v>59</v>
      </c>
      <c r="S68" s="888">
        <v>96</v>
      </c>
      <c r="T68" s="722">
        <v>107</v>
      </c>
      <c r="U68" s="888">
        <v>63</v>
      </c>
      <c r="V68" s="722">
        <v>71</v>
      </c>
      <c r="W68" s="887">
        <v>33</v>
      </c>
      <c r="X68" s="722">
        <v>36</v>
      </c>
      <c r="Y68" s="418">
        <v>27.7</v>
      </c>
      <c r="Z68" s="889">
        <v>24.9</v>
      </c>
      <c r="AA68" s="720">
        <v>28.9</v>
      </c>
      <c r="AB68" s="721">
        <v>10</v>
      </c>
      <c r="AC68" s="890">
        <v>0</v>
      </c>
      <c r="AD68" s="724">
        <v>220</v>
      </c>
      <c r="AE68" s="891">
        <v>0</v>
      </c>
      <c r="AF68" s="767">
        <v>6875</v>
      </c>
      <c r="AG68" s="892">
        <v>3244</v>
      </c>
      <c r="AH68" s="893">
        <v>1342</v>
      </c>
      <c r="AI68" s="499"/>
      <c r="AJ68" s="150" t="s">
        <v>273</v>
      </c>
      <c r="AK68" s="982"/>
      <c r="AL68" s="983"/>
      <c r="AM68" s="983"/>
      <c r="AN68" s="983"/>
      <c r="AO68" s="984"/>
    </row>
    <row r="69" spans="1:42" s="1" customFormat="1" ht="13.5" customHeight="1" x14ac:dyDescent="0.15">
      <c r="A69" s="1171"/>
      <c r="B69" s="1192" t="s">
        <v>274</v>
      </c>
      <c r="C69" s="1193"/>
      <c r="D69" s="679"/>
      <c r="E69" s="663">
        <f>MAX(E38:E68)</f>
        <v>38</v>
      </c>
      <c r="F69" s="680">
        <f t="shared" ref="F69:AH69" si="21">IF(COUNT(F38:F68)=0,"",MAX(F38:F68))</f>
        <v>25</v>
      </c>
      <c r="G69" s="12">
        <f t="shared" si="21"/>
        <v>24.5</v>
      </c>
      <c r="H69" s="307">
        <f t="shared" si="21"/>
        <v>23</v>
      </c>
      <c r="I69" s="665">
        <f t="shared" si="21"/>
        <v>45.8</v>
      </c>
      <c r="J69" s="666">
        <f t="shared" si="21"/>
        <v>10.4</v>
      </c>
      <c r="K69" s="12">
        <f t="shared" si="21"/>
        <v>9.5</v>
      </c>
      <c r="L69" s="855">
        <f t="shared" si="21"/>
        <v>7.37</v>
      </c>
      <c r="M69" s="839">
        <f t="shared" ref="M69:N69" si="22">IF(COUNT(M38:M68)=0,"",MAX(M38:M68))</f>
        <v>54.2</v>
      </c>
      <c r="N69" s="838">
        <f t="shared" si="22"/>
        <v>14</v>
      </c>
      <c r="O69" s="665">
        <f t="shared" si="21"/>
        <v>27.1</v>
      </c>
      <c r="P69" s="666">
        <f t="shared" si="21"/>
        <v>30.3</v>
      </c>
      <c r="Q69" s="838">
        <f t="shared" ref="Q69:AC69" si="23">IF(COUNT(Q38:Q68)=0,"",MAX(Q38:Q68))</f>
        <v>97</v>
      </c>
      <c r="R69" s="838">
        <f t="shared" si="23"/>
        <v>66</v>
      </c>
      <c r="S69" s="839">
        <f t="shared" si="23"/>
        <v>111</v>
      </c>
      <c r="T69" s="667">
        <f t="shared" si="23"/>
        <v>110</v>
      </c>
      <c r="U69" s="857">
        <f t="shared" si="23"/>
        <v>71</v>
      </c>
      <c r="V69" s="668">
        <f t="shared" si="23"/>
        <v>74</v>
      </c>
      <c r="W69" s="857">
        <f t="shared" si="23"/>
        <v>45</v>
      </c>
      <c r="X69" s="668">
        <f t="shared" si="23"/>
        <v>44</v>
      </c>
      <c r="Y69" s="12">
        <f t="shared" si="23"/>
        <v>27.7</v>
      </c>
      <c r="Z69" s="840">
        <f t="shared" si="23"/>
        <v>27.7</v>
      </c>
      <c r="AA69" s="665">
        <f t="shared" si="23"/>
        <v>28.9</v>
      </c>
      <c r="AB69" s="666">
        <f t="shared" si="23"/>
        <v>10</v>
      </c>
      <c r="AC69" s="858">
        <f t="shared" si="23"/>
        <v>0.1</v>
      </c>
      <c r="AD69" s="684">
        <f t="shared" si="21"/>
        <v>220</v>
      </c>
      <c r="AE69" s="859">
        <f t="shared" si="21"/>
        <v>0.22</v>
      </c>
      <c r="AF69" s="860">
        <f>IF(COUNT(AF38:AF68)=0,"",MAX(AF38:AF68))</f>
        <v>6875</v>
      </c>
      <c r="AG69" s="861">
        <f>IF(COUNT(AG38:AG68)=0,"",MAX(AG38:AG68))</f>
        <v>3494</v>
      </c>
      <c r="AH69" s="894">
        <f t="shared" si="21"/>
        <v>1464</v>
      </c>
      <c r="AI69" s="183"/>
      <c r="AJ69" s="985" t="s">
        <v>362</v>
      </c>
      <c r="AK69" s="986"/>
      <c r="AL69" s="986"/>
      <c r="AM69" s="986"/>
      <c r="AN69" s="986"/>
      <c r="AO69" s="987"/>
    </row>
    <row r="70" spans="1:42" s="1" customFormat="1" ht="13.5" customHeight="1" x14ac:dyDescent="0.15">
      <c r="A70" s="1171"/>
      <c r="B70" s="1191" t="s">
        <v>275</v>
      </c>
      <c r="C70" s="1152"/>
      <c r="D70" s="687"/>
      <c r="E70" s="688">
        <f>MIN(E38:E68)</f>
        <v>0</v>
      </c>
      <c r="F70" s="689">
        <f t="shared" ref="F70:AE70" si="24">IF(COUNT(F38:F68)=0,"",MIN(F38:F68))</f>
        <v>10</v>
      </c>
      <c r="G70" s="13">
        <f t="shared" si="24"/>
        <v>15.5</v>
      </c>
      <c r="H70" s="308">
        <f t="shared" si="24"/>
        <v>15</v>
      </c>
      <c r="I70" s="14">
        <f t="shared" si="24"/>
        <v>15.1</v>
      </c>
      <c r="J70" s="310">
        <f t="shared" si="24"/>
        <v>3.2</v>
      </c>
      <c r="K70" s="13">
        <f t="shared" si="24"/>
        <v>7.73</v>
      </c>
      <c r="L70" s="500">
        <f t="shared" si="24"/>
        <v>6.87</v>
      </c>
      <c r="M70" s="172">
        <f t="shared" ref="M70:N70" si="25">IF(COUNT(M38:M68)=0,"",MIN(M38:M68))</f>
        <v>20.7</v>
      </c>
      <c r="N70" s="846">
        <f t="shared" si="25"/>
        <v>5.3</v>
      </c>
      <c r="O70" s="14">
        <f t="shared" si="24"/>
        <v>20.399999999999999</v>
      </c>
      <c r="P70" s="310">
        <f t="shared" si="24"/>
        <v>21.8</v>
      </c>
      <c r="Q70" s="846">
        <f t="shared" ref="Q70:AC70" si="26">IF(COUNT(Q38:Q68)=0,"",MIN(Q38:Q68))</f>
        <v>61</v>
      </c>
      <c r="R70" s="846">
        <f t="shared" si="26"/>
        <v>43</v>
      </c>
      <c r="S70" s="172">
        <f t="shared" si="26"/>
        <v>78</v>
      </c>
      <c r="T70" s="333">
        <f t="shared" si="26"/>
        <v>82</v>
      </c>
      <c r="U70" s="17">
        <f t="shared" si="26"/>
        <v>50</v>
      </c>
      <c r="V70" s="864">
        <f t="shared" si="26"/>
        <v>53</v>
      </c>
      <c r="W70" s="17">
        <f t="shared" si="26"/>
        <v>26</v>
      </c>
      <c r="X70" s="864">
        <f t="shared" si="26"/>
        <v>29</v>
      </c>
      <c r="Y70" s="865">
        <f t="shared" si="26"/>
        <v>17.8</v>
      </c>
      <c r="Z70" s="866">
        <f t="shared" si="26"/>
        <v>17.8</v>
      </c>
      <c r="AA70" s="14">
        <f t="shared" si="26"/>
        <v>15.2</v>
      </c>
      <c r="AB70" s="334">
        <f t="shared" si="26"/>
        <v>7.6</v>
      </c>
      <c r="AC70" s="867">
        <f t="shared" si="26"/>
        <v>0</v>
      </c>
      <c r="AD70" s="693">
        <f t="shared" si="24"/>
        <v>160</v>
      </c>
      <c r="AE70" s="868">
        <f t="shared" si="24"/>
        <v>0</v>
      </c>
      <c r="AF70" s="869"/>
      <c r="AG70" s="870"/>
      <c r="AH70" s="871"/>
      <c r="AI70" s="183"/>
      <c r="AJ70" s="988"/>
      <c r="AK70" s="989"/>
      <c r="AL70" s="989"/>
      <c r="AM70" s="989"/>
      <c r="AN70" s="989"/>
      <c r="AO70" s="990"/>
    </row>
    <row r="71" spans="1:42" s="1" customFormat="1" ht="13.5" customHeight="1" x14ac:dyDescent="0.15">
      <c r="A71" s="1171"/>
      <c r="B71" s="1191" t="s">
        <v>276</v>
      </c>
      <c r="C71" s="1152"/>
      <c r="D71" s="687"/>
      <c r="E71" s="696"/>
      <c r="F71" s="697">
        <f t="shared" ref="F71:AE71" si="27">IF(COUNT(F38:F68)=0,"",AVERAGE(F38:F68))</f>
        <v>17.774193548387096</v>
      </c>
      <c r="G71" s="418">
        <f t="shared" si="27"/>
        <v>20.096774193548388</v>
      </c>
      <c r="H71" s="719">
        <f t="shared" si="27"/>
        <v>19.983870967741936</v>
      </c>
      <c r="I71" s="720">
        <f t="shared" si="27"/>
        <v>25.912903225806453</v>
      </c>
      <c r="J71" s="721">
        <f t="shared" si="27"/>
        <v>6.1774193548387109</v>
      </c>
      <c r="K71" s="418">
        <f t="shared" si="27"/>
        <v>8.8545161290322589</v>
      </c>
      <c r="L71" s="886">
        <f t="shared" si="27"/>
        <v>7.1177419354838705</v>
      </c>
      <c r="M71" s="887">
        <f t="shared" ref="M71:N71" si="28">IF(COUNT(M38:M68)=0,"",AVERAGE(M38:M68))</f>
        <v>30.5</v>
      </c>
      <c r="N71" s="888">
        <f t="shared" si="28"/>
        <v>9.0096774193548388</v>
      </c>
      <c r="O71" s="720">
        <f t="shared" si="27"/>
        <v>23.093548387096778</v>
      </c>
      <c r="P71" s="721">
        <f t="shared" si="27"/>
        <v>25.603225806451611</v>
      </c>
      <c r="Q71" s="846">
        <f t="shared" ref="Q71:AC71" si="29">IF(COUNT(Q38:Q68)=0,"",AVERAGE(Q38:Q68))</f>
        <v>79.161290322580641</v>
      </c>
      <c r="R71" s="846">
        <f t="shared" si="29"/>
        <v>56.774193548387096</v>
      </c>
      <c r="S71" s="172">
        <f t="shared" si="29"/>
        <v>94.258064516129039</v>
      </c>
      <c r="T71" s="333">
        <f t="shared" si="29"/>
        <v>97.354838709677423</v>
      </c>
      <c r="U71" s="17">
        <f t="shared" si="29"/>
        <v>61.741935483870968</v>
      </c>
      <c r="V71" s="864">
        <f t="shared" si="29"/>
        <v>64.096774193548384</v>
      </c>
      <c r="W71" s="17">
        <f t="shared" si="29"/>
        <v>32.516129032258064</v>
      </c>
      <c r="X71" s="864">
        <f t="shared" si="29"/>
        <v>33.258064516129032</v>
      </c>
      <c r="Y71" s="865">
        <f t="shared" si="29"/>
        <v>22.000000000000004</v>
      </c>
      <c r="Z71" s="866">
        <f t="shared" si="29"/>
        <v>22.648387096774194</v>
      </c>
      <c r="AA71" s="14">
        <f t="shared" si="29"/>
        <v>20.877419354838711</v>
      </c>
      <c r="AB71" s="334">
        <f t="shared" si="29"/>
        <v>9.7193548387096786</v>
      </c>
      <c r="AC71" s="867">
        <f t="shared" si="29"/>
        <v>2.0967741935483876E-2</v>
      </c>
      <c r="AD71" s="731">
        <f t="shared" si="27"/>
        <v>189.67741935483872</v>
      </c>
      <c r="AE71" s="895">
        <f t="shared" si="27"/>
        <v>7.0967741935483875E-3</v>
      </c>
      <c r="AF71" s="869"/>
      <c r="AG71" s="870"/>
      <c r="AH71" s="896"/>
      <c r="AI71" s="183"/>
      <c r="AJ71" s="988"/>
      <c r="AK71" s="989"/>
      <c r="AL71" s="989"/>
      <c r="AM71" s="989"/>
      <c r="AN71" s="989"/>
      <c r="AO71" s="990"/>
    </row>
    <row r="72" spans="1:42" s="1" customFormat="1" ht="13.5" customHeight="1" x14ac:dyDescent="0.15">
      <c r="A72" s="1171"/>
      <c r="B72" s="1160" t="s">
        <v>277</v>
      </c>
      <c r="C72" s="1161"/>
      <c r="D72" s="699"/>
      <c r="E72" s="700">
        <f>SUM(E38:E68)</f>
        <v>157.6</v>
      </c>
      <c r="F72" s="701"/>
      <c r="G72" s="701"/>
      <c r="H72" s="734"/>
      <c r="I72" s="701"/>
      <c r="J72" s="734"/>
      <c r="K72" s="704"/>
      <c r="L72" s="705"/>
      <c r="M72" s="874"/>
      <c r="N72" s="737"/>
      <c r="O72" s="735"/>
      <c r="P72" s="736"/>
      <c r="Q72" s="873"/>
      <c r="R72" s="737"/>
      <c r="S72" s="873"/>
      <c r="T72" s="737"/>
      <c r="U72" s="873"/>
      <c r="V72" s="737"/>
      <c r="W72" s="874"/>
      <c r="X72" s="737"/>
      <c r="Y72" s="704"/>
      <c r="Z72" s="875"/>
      <c r="AA72" s="876"/>
      <c r="AB72" s="877"/>
      <c r="AC72" s="878"/>
      <c r="AD72" s="711"/>
      <c r="AE72" s="879"/>
      <c r="AF72" s="897">
        <f>SUM(AF38:AF68)</f>
        <v>155998</v>
      </c>
      <c r="AG72" s="881">
        <f>SUM(AG38:AG68)</f>
        <v>82394</v>
      </c>
      <c r="AH72" s="898">
        <f>SUM(AH38:AH68)</f>
        <v>37934</v>
      </c>
      <c r="AI72" s="183"/>
      <c r="AJ72" s="827"/>
      <c r="AK72" s="828"/>
      <c r="AL72" s="828"/>
      <c r="AM72" s="828"/>
      <c r="AN72" s="828"/>
      <c r="AO72" s="829"/>
      <c r="AP72" s="505"/>
    </row>
    <row r="73" spans="1:42" ht="13.5" customHeight="1" x14ac:dyDescent="0.15">
      <c r="A73" s="1171" t="s">
        <v>202</v>
      </c>
      <c r="B73" s="573">
        <v>44713</v>
      </c>
      <c r="C73" s="574" t="str">
        <f>IF(B73="","",IF(WEEKDAY(B73)=1,"(日)",IF(WEEKDAY(B73)=2,"(月)",IF(WEEKDAY(B73)=3,"(火)",IF(WEEKDAY(B73)=4,"(水)",IF(WEEKDAY(B73)=5,"(木)",IF(WEEKDAY(B73)=6,"(金)","(土)")))))))</f>
        <v>(水)</v>
      </c>
      <c r="D73" s="740" t="s">
        <v>318</v>
      </c>
      <c r="E73" s="663">
        <v>0</v>
      </c>
      <c r="F73" s="664">
        <v>21</v>
      </c>
      <c r="G73" s="12">
        <v>21.5</v>
      </c>
      <c r="H73" s="666">
        <v>21.5</v>
      </c>
      <c r="I73" s="665">
        <v>26.5</v>
      </c>
      <c r="J73" s="307">
        <v>5.5</v>
      </c>
      <c r="K73" s="12">
        <v>8.08</v>
      </c>
      <c r="L73" s="855">
        <v>6.92</v>
      </c>
      <c r="M73" s="839">
        <v>38.200000000000003</v>
      </c>
      <c r="N73" s="667">
        <v>10.1</v>
      </c>
      <c r="O73" s="665">
        <v>29</v>
      </c>
      <c r="P73" s="666">
        <v>28.9</v>
      </c>
      <c r="Q73" s="838">
        <v>83</v>
      </c>
      <c r="R73" s="667">
        <v>55</v>
      </c>
      <c r="S73" s="838">
        <v>102</v>
      </c>
      <c r="T73" s="667">
        <v>108</v>
      </c>
      <c r="U73" s="838">
        <v>66</v>
      </c>
      <c r="V73" s="667">
        <v>68</v>
      </c>
      <c r="W73" s="839">
        <v>36</v>
      </c>
      <c r="X73" s="667">
        <v>40</v>
      </c>
      <c r="Y73" s="12">
        <v>28.4</v>
      </c>
      <c r="Z73" s="840">
        <v>26.3</v>
      </c>
      <c r="AA73" s="665">
        <v>20.9</v>
      </c>
      <c r="AB73" s="666">
        <v>10</v>
      </c>
      <c r="AC73" s="883">
        <v>0</v>
      </c>
      <c r="AD73" s="671">
        <v>220</v>
      </c>
      <c r="AE73" s="884">
        <v>0</v>
      </c>
      <c r="AF73" s="843">
        <v>7500</v>
      </c>
      <c r="AG73" s="844">
        <v>3052</v>
      </c>
      <c r="AH73" s="845">
        <v>1586</v>
      </c>
      <c r="AI73" s="499"/>
      <c r="AJ73" s="374" t="s">
        <v>344</v>
      </c>
      <c r="AK73" s="467"/>
      <c r="AL73" s="1201">
        <v>44720</v>
      </c>
      <c r="AM73" s="1202"/>
      <c r="AN73" s="1203">
        <v>44734</v>
      </c>
      <c r="AO73" s="1204"/>
    </row>
    <row r="74" spans="1:42" ht="13.5" customHeight="1" x14ac:dyDescent="0.15">
      <c r="A74" s="1171"/>
      <c r="B74" s="124">
        <v>44714</v>
      </c>
      <c r="C74" s="5" t="str">
        <f t="shared" ref="C74:C102" si="30">IF(B74="","",IF(WEEKDAY(B74)=1,"(日)",IF(WEEKDAY(B74)=2,"(月)",IF(WEEKDAY(B74)=3,"(火)",IF(WEEKDAY(B74)=4,"(水)",IF(WEEKDAY(B74)=5,"(木)",IF(WEEKDAY(B74)=6,"(金)","(土)")))))))</f>
        <v>(木)</v>
      </c>
      <c r="D74" s="742" t="s">
        <v>318</v>
      </c>
      <c r="E74" s="673">
        <v>0</v>
      </c>
      <c r="F74" s="674">
        <v>23</v>
      </c>
      <c r="G74" s="13">
        <v>23.5</v>
      </c>
      <c r="H74" s="310">
        <v>23</v>
      </c>
      <c r="I74" s="14">
        <v>39.200000000000003</v>
      </c>
      <c r="J74" s="308">
        <v>7.7</v>
      </c>
      <c r="K74" s="13">
        <v>9.1</v>
      </c>
      <c r="L74" s="500">
        <v>7.14</v>
      </c>
      <c r="M74" s="172">
        <v>46</v>
      </c>
      <c r="N74" s="309">
        <v>11.2</v>
      </c>
      <c r="O74" s="14">
        <v>26.6</v>
      </c>
      <c r="P74" s="310">
        <v>29.4</v>
      </c>
      <c r="Q74" s="846">
        <v>84</v>
      </c>
      <c r="R74" s="309">
        <v>52</v>
      </c>
      <c r="S74" s="846">
        <v>98</v>
      </c>
      <c r="T74" s="309">
        <v>98</v>
      </c>
      <c r="U74" s="846">
        <v>64</v>
      </c>
      <c r="V74" s="309">
        <v>66</v>
      </c>
      <c r="W74" s="172">
        <v>34</v>
      </c>
      <c r="X74" s="309">
        <v>32</v>
      </c>
      <c r="Y74" s="13">
        <v>24.1</v>
      </c>
      <c r="Z74" s="847">
        <v>26.3</v>
      </c>
      <c r="AA74" s="14">
        <v>28.1</v>
      </c>
      <c r="AB74" s="310">
        <v>10</v>
      </c>
      <c r="AC74" s="854">
        <v>0</v>
      </c>
      <c r="AD74" s="677">
        <v>220</v>
      </c>
      <c r="AE74" s="885">
        <v>0</v>
      </c>
      <c r="AF74" s="850">
        <v>7433</v>
      </c>
      <c r="AG74" s="851">
        <v>3078</v>
      </c>
      <c r="AH74" s="852">
        <v>1342</v>
      </c>
      <c r="AI74" s="499"/>
      <c r="AJ74" s="422" t="s">
        <v>2</v>
      </c>
      <c r="AK74" s="489" t="s">
        <v>363</v>
      </c>
      <c r="AL74" s="1199">
        <v>16</v>
      </c>
      <c r="AM74" s="1200"/>
      <c r="AN74" s="1199">
        <v>21</v>
      </c>
      <c r="AO74" s="1200"/>
    </row>
    <row r="75" spans="1:42" x14ac:dyDescent="0.15">
      <c r="A75" s="1171"/>
      <c r="B75" s="124">
        <v>44715</v>
      </c>
      <c r="C75" s="5" t="str">
        <f t="shared" si="30"/>
        <v>(金)</v>
      </c>
      <c r="D75" s="742" t="s">
        <v>384</v>
      </c>
      <c r="E75" s="673">
        <v>18</v>
      </c>
      <c r="F75" s="674">
        <v>23</v>
      </c>
      <c r="G75" s="13">
        <v>23</v>
      </c>
      <c r="H75" s="310">
        <v>22.5</v>
      </c>
      <c r="I75" s="14">
        <v>26.2</v>
      </c>
      <c r="J75" s="308">
        <v>6.2</v>
      </c>
      <c r="K75" s="13">
        <v>8.9600000000000009</v>
      </c>
      <c r="L75" s="500">
        <v>7.01</v>
      </c>
      <c r="M75" s="172">
        <v>34.9</v>
      </c>
      <c r="N75" s="309">
        <v>10.7</v>
      </c>
      <c r="O75" s="14">
        <v>24.6</v>
      </c>
      <c r="P75" s="310">
        <v>30.2</v>
      </c>
      <c r="Q75" s="846">
        <v>86</v>
      </c>
      <c r="R75" s="309">
        <v>60</v>
      </c>
      <c r="S75" s="846">
        <v>102</v>
      </c>
      <c r="T75" s="309">
        <v>110</v>
      </c>
      <c r="U75" s="846">
        <v>64</v>
      </c>
      <c r="V75" s="309">
        <v>73</v>
      </c>
      <c r="W75" s="172">
        <v>38</v>
      </c>
      <c r="X75" s="309">
        <v>37</v>
      </c>
      <c r="Y75" s="13">
        <v>24.9</v>
      </c>
      <c r="Z75" s="847">
        <v>27.8</v>
      </c>
      <c r="AA75" s="14">
        <v>24</v>
      </c>
      <c r="AB75" s="310">
        <v>10</v>
      </c>
      <c r="AC75" s="854">
        <v>0.1</v>
      </c>
      <c r="AD75" s="677">
        <v>220</v>
      </c>
      <c r="AE75" s="885">
        <v>0</v>
      </c>
      <c r="AF75" s="850">
        <v>7340</v>
      </c>
      <c r="AG75" s="851">
        <v>3048</v>
      </c>
      <c r="AH75" s="852">
        <v>1464</v>
      </c>
      <c r="AI75" s="499"/>
      <c r="AJ75" s="6" t="s">
        <v>19</v>
      </c>
      <c r="AK75" s="7" t="s">
        <v>20</v>
      </c>
      <c r="AL75" s="8" t="s">
        <v>21</v>
      </c>
      <c r="AM75" s="7" t="s">
        <v>22</v>
      </c>
      <c r="AN75" s="8" t="s">
        <v>21</v>
      </c>
      <c r="AO75" s="7" t="s">
        <v>22</v>
      </c>
    </row>
    <row r="76" spans="1:42" x14ac:dyDescent="0.15">
      <c r="A76" s="1171"/>
      <c r="B76" s="124">
        <v>44716</v>
      </c>
      <c r="C76" s="5" t="str">
        <f t="shared" si="30"/>
        <v>(土)</v>
      </c>
      <c r="D76" s="742" t="s">
        <v>318</v>
      </c>
      <c r="E76" s="673"/>
      <c r="F76" s="674">
        <v>19</v>
      </c>
      <c r="G76" s="13">
        <v>22.5</v>
      </c>
      <c r="H76" s="310">
        <v>22.5</v>
      </c>
      <c r="I76" s="14">
        <v>32.9</v>
      </c>
      <c r="J76" s="308">
        <v>6.3</v>
      </c>
      <c r="K76" s="13">
        <v>8.93</v>
      </c>
      <c r="L76" s="500">
        <v>7.01</v>
      </c>
      <c r="M76" s="172">
        <v>39.700000000000003</v>
      </c>
      <c r="N76" s="309">
        <v>9.4</v>
      </c>
      <c r="O76" s="14">
        <v>23.9</v>
      </c>
      <c r="P76" s="310">
        <v>28.9</v>
      </c>
      <c r="Q76" s="846">
        <v>82</v>
      </c>
      <c r="R76" s="309">
        <v>54</v>
      </c>
      <c r="S76" s="846">
        <v>99</v>
      </c>
      <c r="T76" s="309">
        <v>100</v>
      </c>
      <c r="U76" s="846">
        <v>64</v>
      </c>
      <c r="V76" s="309">
        <v>64</v>
      </c>
      <c r="W76" s="172">
        <v>35</v>
      </c>
      <c r="X76" s="309">
        <v>36</v>
      </c>
      <c r="Y76" s="13">
        <v>25.2</v>
      </c>
      <c r="Z76" s="847">
        <v>25.9</v>
      </c>
      <c r="AA76" s="14">
        <v>24.6</v>
      </c>
      <c r="AB76" s="310">
        <v>10</v>
      </c>
      <c r="AC76" s="854">
        <v>0</v>
      </c>
      <c r="AD76" s="677">
        <v>220</v>
      </c>
      <c r="AE76" s="885">
        <v>0</v>
      </c>
      <c r="AF76" s="850">
        <v>6917</v>
      </c>
      <c r="AG76" s="851">
        <v>3168</v>
      </c>
      <c r="AH76" s="852">
        <v>1220</v>
      </c>
      <c r="AI76" s="499"/>
      <c r="AJ76" s="3" t="s">
        <v>203</v>
      </c>
      <c r="AK76" s="9" t="s">
        <v>11</v>
      </c>
      <c r="AL76" s="12">
        <v>18.5</v>
      </c>
      <c r="AM76" s="307">
        <v>19.5</v>
      </c>
      <c r="AN76" s="12">
        <v>23</v>
      </c>
      <c r="AO76" s="307">
        <v>24</v>
      </c>
    </row>
    <row r="77" spans="1:42" x14ac:dyDescent="0.15">
      <c r="A77" s="1171"/>
      <c r="B77" s="124">
        <v>44717</v>
      </c>
      <c r="C77" s="5" t="str">
        <f t="shared" si="30"/>
        <v>(日)</v>
      </c>
      <c r="D77" s="742" t="s">
        <v>338</v>
      </c>
      <c r="E77" s="673">
        <v>0.1</v>
      </c>
      <c r="F77" s="674">
        <v>19</v>
      </c>
      <c r="G77" s="13">
        <v>23</v>
      </c>
      <c r="H77" s="310">
        <v>23</v>
      </c>
      <c r="I77" s="14">
        <v>36.5</v>
      </c>
      <c r="J77" s="308">
        <v>10</v>
      </c>
      <c r="K77" s="13">
        <v>8.9</v>
      </c>
      <c r="L77" s="500">
        <v>7</v>
      </c>
      <c r="M77" s="172">
        <v>45.4</v>
      </c>
      <c r="N77" s="309">
        <v>14</v>
      </c>
      <c r="O77" s="14">
        <v>23.6</v>
      </c>
      <c r="P77" s="310">
        <v>28</v>
      </c>
      <c r="Q77" s="846">
        <v>81</v>
      </c>
      <c r="R77" s="309">
        <v>60</v>
      </c>
      <c r="S77" s="846">
        <v>98</v>
      </c>
      <c r="T77" s="309">
        <v>98</v>
      </c>
      <c r="U77" s="846">
        <v>64</v>
      </c>
      <c r="V77" s="309">
        <v>65</v>
      </c>
      <c r="W77" s="172">
        <v>34</v>
      </c>
      <c r="X77" s="309">
        <v>33</v>
      </c>
      <c r="Y77" s="13">
        <v>24.1</v>
      </c>
      <c r="Z77" s="847">
        <v>26.3</v>
      </c>
      <c r="AA77" s="14">
        <v>25.9</v>
      </c>
      <c r="AB77" s="310">
        <v>10</v>
      </c>
      <c r="AC77" s="854">
        <v>0.05</v>
      </c>
      <c r="AD77" s="677">
        <v>220</v>
      </c>
      <c r="AE77" s="885">
        <v>0</v>
      </c>
      <c r="AF77" s="850">
        <v>7061</v>
      </c>
      <c r="AG77" s="851">
        <v>3162</v>
      </c>
      <c r="AH77" s="852">
        <v>1342</v>
      </c>
      <c r="AI77" s="499"/>
      <c r="AJ77" s="4" t="s">
        <v>204</v>
      </c>
      <c r="AK77" s="10" t="s">
        <v>205</v>
      </c>
      <c r="AL77" s="13">
        <v>37.4</v>
      </c>
      <c r="AM77" s="308">
        <v>4</v>
      </c>
      <c r="AN77" s="13">
        <v>45.1</v>
      </c>
      <c r="AO77" s="308">
        <v>6.1</v>
      </c>
    </row>
    <row r="78" spans="1:42" x14ac:dyDescent="0.15">
      <c r="A78" s="1171"/>
      <c r="B78" s="124">
        <v>44718</v>
      </c>
      <c r="C78" s="5" t="str">
        <f t="shared" si="30"/>
        <v>(月)</v>
      </c>
      <c r="D78" s="742" t="s">
        <v>319</v>
      </c>
      <c r="E78" s="673">
        <v>15.2</v>
      </c>
      <c r="F78" s="674">
        <v>16</v>
      </c>
      <c r="G78" s="13">
        <v>19</v>
      </c>
      <c r="H78" s="310">
        <v>22</v>
      </c>
      <c r="I78" s="14">
        <v>55.1</v>
      </c>
      <c r="J78" s="308">
        <v>6.8</v>
      </c>
      <c r="K78" s="13">
        <v>8.59</v>
      </c>
      <c r="L78" s="500">
        <v>6.8</v>
      </c>
      <c r="M78" s="172">
        <v>69.900000000000006</v>
      </c>
      <c r="N78" s="309">
        <v>10.5</v>
      </c>
      <c r="O78" s="14">
        <v>24.9</v>
      </c>
      <c r="P78" s="310">
        <v>27.6</v>
      </c>
      <c r="Q78" s="846">
        <v>80</v>
      </c>
      <c r="R78" s="309">
        <v>54</v>
      </c>
      <c r="S78" s="846">
        <v>110</v>
      </c>
      <c r="T78" s="309">
        <v>104</v>
      </c>
      <c r="U78" s="846">
        <v>64</v>
      </c>
      <c r="V78" s="309">
        <v>70</v>
      </c>
      <c r="W78" s="172">
        <v>46</v>
      </c>
      <c r="X78" s="309">
        <v>34</v>
      </c>
      <c r="Y78" s="13">
        <v>25.6</v>
      </c>
      <c r="Z78" s="847">
        <v>24.9</v>
      </c>
      <c r="AA78" s="14">
        <v>31</v>
      </c>
      <c r="AB78" s="310">
        <v>10</v>
      </c>
      <c r="AC78" s="854">
        <v>0.05</v>
      </c>
      <c r="AD78" s="677">
        <v>200</v>
      </c>
      <c r="AE78" s="885">
        <v>0</v>
      </c>
      <c r="AF78" s="850">
        <v>7846</v>
      </c>
      <c r="AG78" s="851">
        <v>2912</v>
      </c>
      <c r="AH78" s="852">
        <v>1032</v>
      </c>
      <c r="AI78" s="499"/>
      <c r="AJ78" s="4" t="s">
        <v>12</v>
      </c>
      <c r="AK78" s="10"/>
      <c r="AL78" s="13">
        <v>8.48</v>
      </c>
      <c r="AM78" s="308">
        <v>6.92</v>
      </c>
      <c r="AN78" s="13">
        <v>8.89</v>
      </c>
      <c r="AO78" s="308">
        <v>7.01</v>
      </c>
    </row>
    <row r="79" spans="1:42" x14ac:dyDescent="0.15">
      <c r="A79" s="1171"/>
      <c r="B79" s="124">
        <v>44719</v>
      </c>
      <c r="C79" s="5" t="str">
        <f t="shared" si="30"/>
        <v>(火)</v>
      </c>
      <c r="D79" s="742" t="s">
        <v>338</v>
      </c>
      <c r="E79" s="673">
        <v>1.5</v>
      </c>
      <c r="F79" s="674">
        <v>17</v>
      </c>
      <c r="G79" s="13">
        <v>19.5</v>
      </c>
      <c r="H79" s="310">
        <v>20.5</v>
      </c>
      <c r="I79" s="14">
        <v>32</v>
      </c>
      <c r="J79" s="308">
        <v>5.6</v>
      </c>
      <c r="K79" s="13">
        <v>8.36</v>
      </c>
      <c r="L79" s="500">
        <v>7.01</v>
      </c>
      <c r="M79" s="172">
        <v>46.9</v>
      </c>
      <c r="N79" s="309">
        <v>13.1</v>
      </c>
      <c r="O79" s="14">
        <v>24.9</v>
      </c>
      <c r="P79" s="310">
        <v>28.8</v>
      </c>
      <c r="Q79" s="846">
        <v>84</v>
      </c>
      <c r="R79" s="309">
        <v>58</v>
      </c>
      <c r="S79" s="846">
        <v>102</v>
      </c>
      <c r="T79" s="309">
        <v>102</v>
      </c>
      <c r="U79" s="846">
        <v>70</v>
      </c>
      <c r="V79" s="309">
        <v>67</v>
      </c>
      <c r="W79" s="172">
        <v>32</v>
      </c>
      <c r="X79" s="309">
        <v>35</v>
      </c>
      <c r="Y79" s="13">
        <v>25.6</v>
      </c>
      <c r="Z79" s="847">
        <v>26.6</v>
      </c>
      <c r="AA79" s="14">
        <v>25.6</v>
      </c>
      <c r="AB79" s="310">
        <v>10</v>
      </c>
      <c r="AC79" s="854">
        <v>0</v>
      </c>
      <c r="AD79" s="677">
        <v>210</v>
      </c>
      <c r="AE79" s="885">
        <v>0</v>
      </c>
      <c r="AF79" s="850">
        <v>8918</v>
      </c>
      <c r="AG79" s="851">
        <v>2745</v>
      </c>
      <c r="AH79" s="852">
        <v>2074</v>
      </c>
      <c r="AI79" s="499"/>
      <c r="AJ79" s="4" t="s">
        <v>219</v>
      </c>
      <c r="AK79" s="10" t="s">
        <v>205</v>
      </c>
      <c r="AL79" s="172">
        <v>48.7</v>
      </c>
      <c r="AM79" s="309">
        <v>7.7</v>
      </c>
      <c r="AN79" s="172">
        <v>56.6</v>
      </c>
      <c r="AO79" s="309">
        <v>10.4</v>
      </c>
    </row>
    <row r="80" spans="1:42" x14ac:dyDescent="0.15">
      <c r="A80" s="1171"/>
      <c r="B80" s="124">
        <v>44720</v>
      </c>
      <c r="C80" s="5" t="str">
        <f t="shared" si="30"/>
        <v>(水)</v>
      </c>
      <c r="D80" s="742" t="s">
        <v>336</v>
      </c>
      <c r="E80" s="673">
        <v>1</v>
      </c>
      <c r="F80" s="674">
        <v>16</v>
      </c>
      <c r="G80" s="13">
        <v>18.5</v>
      </c>
      <c r="H80" s="310">
        <v>19.5</v>
      </c>
      <c r="I80" s="14">
        <v>37.4</v>
      </c>
      <c r="J80" s="308">
        <v>4</v>
      </c>
      <c r="K80" s="13">
        <v>8.48</v>
      </c>
      <c r="L80" s="500">
        <v>6.92</v>
      </c>
      <c r="M80" s="172">
        <v>48.7</v>
      </c>
      <c r="N80" s="309">
        <v>7.7</v>
      </c>
      <c r="O80" s="14">
        <v>24.3</v>
      </c>
      <c r="P80" s="310">
        <v>26.2</v>
      </c>
      <c r="Q80" s="846">
        <v>81</v>
      </c>
      <c r="R80" s="309">
        <v>56</v>
      </c>
      <c r="S80" s="846">
        <v>97</v>
      </c>
      <c r="T80" s="309">
        <v>104</v>
      </c>
      <c r="U80" s="846">
        <v>62</v>
      </c>
      <c r="V80" s="309">
        <v>69</v>
      </c>
      <c r="W80" s="172">
        <v>35</v>
      </c>
      <c r="X80" s="309">
        <v>35</v>
      </c>
      <c r="Y80" s="13">
        <v>25.9</v>
      </c>
      <c r="Z80" s="847">
        <v>25.6</v>
      </c>
      <c r="AA80" s="14">
        <v>24.6</v>
      </c>
      <c r="AB80" s="310">
        <v>9.8000000000000007</v>
      </c>
      <c r="AC80" s="854">
        <v>0</v>
      </c>
      <c r="AD80" s="677">
        <v>220</v>
      </c>
      <c r="AE80" s="885">
        <v>0</v>
      </c>
      <c r="AF80" s="850">
        <v>7433</v>
      </c>
      <c r="AG80" s="851">
        <v>2329</v>
      </c>
      <c r="AH80" s="852">
        <v>1342</v>
      </c>
      <c r="AI80" s="499"/>
      <c r="AJ80" s="4" t="s">
        <v>206</v>
      </c>
      <c r="AK80" s="10" t="s">
        <v>13</v>
      </c>
      <c r="AL80" s="13">
        <v>24.3</v>
      </c>
      <c r="AM80" s="308">
        <v>26.2</v>
      </c>
      <c r="AN80" s="13">
        <v>22</v>
      </c>
      <c r="AO80" s="308">
        <v>28</v>
      </c>
    </row>
    <row r="81" spans="1:41" x14ac:dyDescent="0.15">
      <c r="A81" s="1171"/>
      <c r="B81" s="124">
        <v>44721</v>
      </c>
      <c r="C81" s="5" t="str">
        <f t="shared" si="30"/>
        <v>(木)</v>
      </c>
      <c r="D81" s="742" t="s">
        <v>337</v>
      </c>
      <c r="E81" s="673">
        <v>0.9</v>
      </c>
      <c r="F81" s="674">
        <v>17</v>
      </c>
      <c r="G81" s="13">
        <v>18.5</v>
      </c>
      <c r="H81" s="310">
        <v>19</v>
      </c>
      <c r="I81" s="14">
        <v>35.1</v>
      </c>
      <c r="J81" s="308">
        <v>5.2</v>
      </c>
      <c r="K81" s="13">
        <v>8.61</v>
      </c>
      <c r="L81" s="500">
        <v>7.02</v>
      </c>
      <c r="M81" s="172">
        <v>41.9</v>
      </c>
      <c r="N81" s="309">
        <v>9.4</v>
      </c>
      <c r="O81" s="14">
        <v>24.4</v>
      </c>
      <c r="P81" s="310">
        <v>26.8</v>
      </c>
      <c r="Q81" s="846">
        <v>82</v>
      </c>
      <c r="R81" s="309">
        <v>56</v>
      </c>
      <c r="S81" s="846">
        <v>100</v>
      </c>
      <c r="T81" s="309">
        <v>101</v>
      </c>
      <c r="U81" s="846">
        <v>64</v>
      </c>
      <c r="V81" s="309">
        <v>67</v>
      </c>
      <c r="W81" s="172">
        <v>36</v>
      </c>
      <c r="X81" s="309">
        <v>34</v>
      </c>
      <c r="Y81" s="13">
        <v>20.2</v>
      </c>
      <c r="Z81" s="847">
        <v>25.2</v>
      </c>
      <c r="AA81" s="14">
        <v>25.8</v>
      </c>
      <c r="AB81" s="310">
        <v>10</v>
      </c>
      <c r="AC81" s="854">
        <v>0</v>
      </c>
      <c r="AD81" s="677">
        <v>220</v>
      </c>
      <c r="AE81" s="885">
        <v>0</v>
      </c>
      <c r="AF81" s="850">
        <v>6972</v>
      </c>
      <c r="AG81" s="851">
        <v>2497</v>
      </c>
      <c r="AH81" s="852">
        <v>1342</v>
      </c>
      <c r="AI81" s="499"/>
      <c r="AJ81" s="4" t="s">
        <v>207</v>
      </c>
      <c r="AK81" s="10" t="s">
        <v>371</v>
      </c>
      <c r="AL81" s="172">
        <v>81</v>
      </c>
      <c r="AM81" s="309">
        <v>56</v>
      </c>
      <c r="AN81" s="172">
        <v>76</v>
      </c>
      <c r="AO81" s="309">
        <v>56</v>
      </c>
    </row>
    <row r="82" spans="1:41" x14ac:dyDescent="0.15">
      <c r="A82" s="1171"/>
      <c r="B82" s="124">
        <v>44722</v>
      </c>
      <c r="C82" s="5" t="str">
        <f t="shared" si="30"/>
        <v>(金)</v>
      </c>
      <c r="D82" s="742" t="s">
        <v>384</v>
      </c>
      <c r="E82" s="673">
        <v>0.1</v>
      </c>
      <c r="F82" s="674">
        <v>22</v>
      </c>
      <c r="G82" s="13">
        <v>21</v>
      </c>
      <c r="H82" s="310">
        <v>20</v>
      </c>
      <c r="I82" s="14">
        <v>34.5</v>
      </c>
      <c r="J82" s="308">
        <v>5.0999999999999996</v>
      </c>
      <c r="K82" s="13">
        <v>9.08</v>
      </c>
      <c r="L82" s="500">
        <v>7.11</v>
      </c>
      <c r="M82" s="172">
        <v>44.1</v>
      </c>
      <c r="N82" s="309">
        <v>9.3000000000000007</v>
      </c>
      <c r="O82" s="14">
        <v>24.4</v>
      </c>
      <c r="P82" s="310">
        <v>29.2</v>
      </c>
      <c r="Q82" s="846">
        <v>78</v>
      </c>
      <c r="R82" s="309">
        <v>57</v>
      </c>
      <c r="S82" s="846">
        <v>106</v>
      </c>
      <c r="T82" s="309">
        <v>102</v>
      </c>
      <c r="U82" s="846">
        <v>62</v>
      </c>
      <c r="V82" s="309">
        <v>66</v>
      </c>
      <c r="W82" s="172">
        <v>44</v>
      </c>
      <c r="X82" s="309">
        <v>36</v>
      </c>
      <c r="Y82" s="13">
        <v>26.3</v>
      </c>
      <c r="Z82" s="847">
        <v>27.3</v>
      </c>
      <c r="AA82" s="14">
        <v>24.3</v>
      </c>
      <c r="AB82" s="310">
        <v>10</v>
      </c>
      <c r="AC82" s="854">
        <v>0</v>
      </c>
      <c r="AD82" s="677">
        <v>220</v>
      </c>
      <c r="AE82" s="885">
        <v>0</v>
      </c>
      <c r="AF82" s="850">
        <v>8227</v>
      </c>
      <c r="AG82" s="851">
        <v>2612</v>
      </c>
      <c r="AH82" s="852">
        <v>1464</v>
      </c>
      <c r="AI82" s="499"/>
      <c r="AJ82" s="4" t="s">
        <v>208</v>
      </c>
      <c r="AK82" s="10" t="s">
        <v>371</v>
      </c>
      <c r="AL82" s="172">
        <v>97</v>
      </c>
      <c r="AM82" s="309">
        <v>104</v>
      </c>
      <c r="AN82" s="172">
        <v>90</v>
      </c>
      <c r="AO82" s="309">
        <v>98</v>
      </c>
    </row>
    <row r="83" spans="1:41" x14ac:dyDescent="0.15">
      <c r="A83" s="1171"/>
      <c r="B83" s="124">
        <v>44723</v>
      </c>
      <c r="C83" s="5" t="str">
        <f t="shared" si="30"/>
        <v>(土)</v>
      </c>
      <c r="D83" s="742" t="s">
        <v>338</v>
      </c>
      <c r="E83" s="673">
        <v>1.1000000000000001</v>
      </c>
      <c r="F83" s="674">
        <v>22</v>
      </c>
      <c r="G83" s="13">
        <v>21</v>
      </c>
      <c r="H83" s="310">
        <v>21</v>
      </c>
      <c r="I83" s="14">
        <v>24.5</v>
      </c>
      <c r="J83" s="308">
        <v>6.3</v>
      </c>
      <c r="K83" s="13">
        <v>8.5500000000000007</v>
      </c>
      <c r="L83" s="500">
        <v>7.09</v>
      </c>
      <c r="M83" s="172">
        <v>31.8</v>
      </c>
      <c r="N83" s="309">
        <v>9.9</v>
      </c>
      <c r="O83" s="14">
        <v>25.4</v>
      </c>
      <c r="P83" s="310">
        <v>25</v>
      </c>
      <c r="Q83" s="846">
        <v>82</v>
      </c>
      <c r="R83" s="309">
        <v>62</v>
      </c>
      <c r="S83" s="846">
        <v>106</v>
      </c>
      <c r="T83" s="309">
        <v>110</v>
      </c>
      <c r="U83" s="846">
        <v>68</v>
      </c>
      <c r="V83" s="309">
        <v>72</v>
      </c>
      <c r="W83" s="172">
        <v>38</v>
      </c>
      <c r="X83" s="309">
        <v>38</v>
      </c>
      <c r="Y83" s="13">
        <v>24.1</v>
      </c>
      <c r="Z83" s="847">
        <v>24.9</v>
      </c>
      <c r="AA83" s="14">
        <v>22.8</v>
      </c>
      <c r="AB83" s="310">
        <v>10</v>
      </c>
      <c r="AC83" s="854">
        <v>0</v>
      </c>
      <c r="AD83" s="677">
        <v>220</v>
      </c>
      <c r="AE83" s="885">
        <v>0</v>
      </c>
      <c r="AF83" s="850">
        <v>7953</v>
      </c>
      <c r="AG83" s="851">
        <v>2466</v>
      </c>
      <c r="AH83" s="852">
        <v>1220</v>
      </c>
      <c r="AI83" s="499"/>
      <c r="AJ83" s="4" t="s">
        <v>209</v>
      </c>
      <c r="AK83" s="10" t="s">
        <v>371</v>
      </c>
      <c r="AL83" s="172">
        <v>62</v>
      </c>
      <c r="AM83" s="309">
        <v>69</v>
      </c>
      <c r="AN83" s="172">
        <v>54</v>
      </c>
      <c r="AO83" s="309">
        <v>60</v>
      </c>
    </row>
    <row r="84" spans="1:41" x14ac:dyDescent="0.15">
      <c r="A84" s="1171"/>
      <c r="B84" s="124">
        <v>44724</v>
      </c>
      <c r="C84" s="5" t="str">
        <f t="shared" si="30"/>
        <v>(日)</v>
      </c>
      <c r="D84" s="742" t="s">
        <v>400</v>
      </c>
      <c r="E84" s="673">
        <v>10.199999999999999</v>
      </c>
      <c r="F84" s="674">
        <v>20</v>
      </c>
      <c r="G84" s="13">
        <v>21</v>
      </c>
      <c r="H84" s="310">
        <v>21</v>
      </c>
      <c r="I84" s="14">
        <v>34.299999999999997</v>
      </c>
      <c r="J84" s="308">
        <v>5.0999999999999996</v>
      </c>
      <c r="K84" s="13">
        <v>8.66</v>
      </c>
      <c r="L84" s="500">
        <v>6.81</v>
      </c>
      <c r="M84" s="172">
        <v>40.1</v>
      </c>
      <c r="N84" s="309">
        <v>9.4</v>
      </c>
      <c r="O84" s="14">
        <v>25.1</v>
      </c>
      <c r="P84" s="310">
        <v>29</v>
      </c>
      <c r="Q84" s="846">
        <v>88</v>
      </c>
      <c r="R84" s="309">
        <v>57</v>
      </c>
      <c r="S84" s="846">
        <v>102</v>
      </c>
      <c r="T84" s="309">
        <v>104</v>
      </c>
      <c r="U84" s="846">
        <v>68</v>
      </c>
      <c r="V84" s="309">
        <v>70</v>
      </c>
      <c r="W84" s="172">
        <v>34</v>
      </c>
      <c r="X84" s="309">
        <v>34</v>
      </c>
      <c r="Y84" s="13">
        <v>21.3</v>
      </c>
      <c r="Z84" s="847">
        <v>24.9</v>
      </c>
      <c r="AA84" s="14">
        <v>25.3</v>
      </c>
      <c r="AB84" s="310">
        <v>9.8000000000000007</v>
      </c>
      <c r="AC84" s="854">
        <v>0.05</v>
      </c>
      <c r="AD84" s="677">
        <v>210</v>
      </c>
      <c r="AE84" s="885">
        <v>0</v>
      </c>
      <c r="AF84" s="850">
        <v>7989</v>
      </c>
      <c r="AG84" s="851">
        <v>2745</v>
      </c>
      <c r="AH84" s="852">
        <v>1342</v>
      </c>
      <c r="AI84" s="499"/>
      <c r="AJ84" s="4" t="s">
        <v>210</v>
      </c>
      <c r="AK84" s="10" t="s">
        <v>371</v>
      </c>
      <c r="AL84" s="172">
        <v>35</v>
      </c>
      <c r="AM84" s="309">
        <v>35</v>
      </c>
      <c r="AN84" s="172">
        <v>36</v>
      </c>
      <c r="AO84" s="309">
        <v>38</v>
      </c>
    </row>
    <row r="85" spans="1:41" x14ac:dyDescent="0.15">
      <c r="A85" s="1171"/>
      <c r="B85" s="124">
        <v>44725</v>
      </c>
      <c r="C85" s="5" t="str">
        <f t="shared" si="30"/>
        <v>(月)</v>
      </c>
      <c r="D85" s="742" t="s">
        <v>318</v>
      </c>
      <c r="E85" s="673"/>
      <c r="F85" s="674">
        <v>19</v>
      </c>
      <c r="G85" s="13">
        <v>21</v>
      </c>
      <c r="H85" s="310">
        <v>21</v>
      </c>
      <c r="I85" s="14">
        <v>29.1</v>
      </c>
      <c r="J85" s="308">
        <v>7.1</v>
      </c>
      <c r="K85" s="13">
        <v>8.4499999999999993</v>
      </c>
      <c r="L85" s="500">
        <v>6.92</v>
      </c>
      <c r="M85" s="172">
        <v>36.6</v>
      </c>
      <c r="N85" s="309">
        <v>11.3</v>
      </c>
      <c r="O85" s="14">
        <v>25.2</v>
      </c>
      <c r="P85" s="310">
        <v>28.9</v>
      </c>
      <c r="Q85" s="846">
        <v>90</v>
      </c>
      <c r="R85" s="309">
        <v>63</v>
      </c>
      <c r="S85" s="846">
        <v>112</v>
      </c>
      <c r="T85" s="309">
        <v>107</v>
      </c>
      <c r="U85" s="846">
        <v>71</v>
      </c>
      <c r="V85" s="309">
        <v>72</v>
      </c>
      <c r="W85" s="172">
        <v>41</v>
      </c>
      <c r="X85" s="309">
        <v>35</v>
      </c>
      <c r="Y85" s="13">
        <v>23.1</v>
      </c>
      <c r="Z85" s="847">
        <v>22.7</v>
      </c>
      <c r="AA85" s="14">
        <v>25.6</v>
      </c>
      <c r="AB85" s="310">
        <v>10</v>
      </c>
      <c r="AC85" s="854">
        <v>0</v>
      </c>
      <c r="AD85" s="677">
        <v>190</v>
      </c>
      <c r="AE85" s="885">
        <v>0</v>
      </c>
      <c r="AF85" s="850">
        <v>7953</v>
      </c>
      <c r="AG85" s="851">
        <v>2496</v>
      </c>
      <c r="AH85" s="852">
        <v>792</v>
      </c>
      <c r="AI85" s="499"/>
      <c r="AJ85" s="4" t="s">
        <v>211</v>
      </c>
      <c r="AK85" s="10" t="s">
        <v>371</v>
      </c>
      <c r="AL85" s="13">
        <v>25.9</v>
      </c>
      <c r="AM85" s="310">
        <v>25.6</v>
      </c>
      <c r="AN85" s="14">
        <v>22.7</v>
      </c>
      <c r="AO85" s="310">
        <v>24.8</v>
      </c>
    </row>
    <row r="86" spans="1:41" x14ac:dyDescent="0.15">
      <c r="A86" s="1171"/>
      <c r="B86" s="124">
        <v>44726</v>
      </c>
      <c r="C86" s="5" t="str">
        <f t="shared" si="30"/>
        <v>(火)</v>
      </c>
      <c r="D86" s="742" t="s">
        <v>338</v>
      </c>
      <c r="E86" s="673">
        <v>0.3</v>
      </c>
      <c r="F86" s="674">
        <v>17</v>
      </c>
      <c r="G86" s="13">
        <v>19.5</v>
      </c>
      <c r="H86" s="310">
        <v>21</v>
      </c>
      <c r="I86" s="14">
        <v>49.2</v>
      </c>
      <c r="J86" s="308">
        <v>6.3</v>
      </c>
      <c r="K86" s="13">
        <v>8.64</v>
      </c>
      <c r="L86" s="500">
        <v>6.92</v>
      </c>
      <c r="M86" s="172">
        <v>66.900000000000006</v>
      </c>
      <c r="N86" s="309">
        <v>10.6</v>
      </c>
      <c r="O86" s="14">
        <v>23.8</v>
      </c>
      <c r="P86" s="310">
        <v>24.9</v>
      </c>
      <c r="Q86" s="846">
        <v>86</v>
      </c>
      <c r="R86" s="309">
        <v>58</v>
      </c>
      <c r="S86" s="846">
        <v>100</v>
      </c>
      <c r="T86" s="309">
        <v>104</v>
      </c>
      <c r="U86" s="846">
        <v>70</v>
      </c>
      <c r="V86" s="309">
        <v>70</v>
      </c>
      <c r="W86" s="172">
        <v>30</v>
      </c>
      <c r="X86" s="309">
        <v>34</v>
      </c>
      <c r="Y86" s="13">
        <v>23.4</v>
      </c>
      <c r="Z86" s="847">
        <v>22.7</v>
      </c>
      <c r="AA86" s="14">
        <v>28.4</v>
      </c>
      <c r="AB86" s="310">
        <v>10</v>
      </c>
      <c r="AC86" s="854">
        <v>0</v>
      </c>
      <c r="AD86" s="677">
        <v>190</v>
      </c>
      <c r="AE86" s="885">
        <v>0</v>
      </c>
      <c r="AF86" s="850">
        <v>7803</v>
      </c>
      <c r="AG86" s="851">
        <v>2579</v>
      </c>
      <c r="AH86" s="852">
        <v>1342</v>
      </c>
      <c r="AI86" s="499"/>
      <c r="AJ86" s="4" t="s">
        <v>346</v>
      </c>
      <c r="AK86" s="10" t="s">
        <v>371</v>
      </c>
      <c r="AL86" s="13">
        <v>24.6</v>
      </c>
      <c r="AM86" s="310">
        <v>9.8000000000000007</v>
      </c>
      <c r="AN86" s="14">
        <v>28.4</v>
      </c>
      <c r="AO86" s="310">
        <v>10</v>
      </c>
    </row>
    <row r="87" spans="1:41" x14ac:dyDescent="0.15">
      <c r="A87" s="1171"/>
      <c r="B87" s="124">
        <v>44727</v>
      </c>
      <c r="C87" s="5" t="str">
        <f t="shared" si="30"/>
        <v>(水)</v>
      </c>
      <c r="D87" s="742" t="s">
        <v>340</v>
      </c>
      <c r="E87" s="673">
        <v>4.5</v>
      </c>
      <c r="F87" s="674">
        <v>17</v>
      </c>
      <c r="G87" s="13">
        <v>19</v>
      </c>
      <c r="H87" s="310">
        <v>20</v>
      </c>
      <c r="I87" s="14">
        <v>40.6</v>
      </c>
      <c r="J87" s="308">
        <v>6.3</v>
      </c>
      <c r="K87" s="13">
        <v>8.6999999999999993</v>
      </c>
      <c r="L87" s="500">
        <v>6.84</v>
      </c>
      <c r="M87" s="172">
        <v>47.9</v>
      </c>
      <c r="N87" s="309">
        <v>10.8</v>
      </c>
      <c r="O87" s="14">
        <v>24.6</v>
      </c>
      <c r="P87" s="310">
        <v>28.9</v>
      </c>
      <c r="Q87" s="846">
        <v>80</v>
      </c>
      <c r="R87" s="309">
        <v>56</v>
      </c>
      <c r="S87" s="846">
        <v>96</v>
      </c>
      <c r="T87" s="309">
        <v>102</v>
      </c>
      <c r="U87" s="846">
        <v>54</v>
      </c>
      <c r="V87" s="309">
        <v>62</v>
      </c>
      <c r="W87" s="172">
        <v>42</v>
      </c>
      <c r="X87" s="309">
        <v>40</v>
      </c>
      <c r="Y87" s="13">
        <v>22.7</v>
      </c>
      <c r="Z87" s="847">
        <v>24.9</v>
      </c>
      <c r="AA87" s="14">
        <v>25.3</v>
      </c>
      <c r="AB87" s="310">
        <v>10</v>
      </c>
      <c r="AC87" s="854">
        <v>0</v>
      </c>
      <c r="AD87" s="677">
        <v>210</v>
      </c>
      <c r="AE87" s="885">
        <v>0</v>
      </c>
      <c r="AF87" s="850">
        <v>7990</v>
      </c>
      <c r="AG87" s="851">
        <v>2579</v>
      </c>
      <c r="AH87" s="852">
        <v>1098</v>
      </c>
      <c r="AI87" s="499"/>
      <c r="AJ87" s="4" t="s">
        <v>347</v>
      </c>
      <c r="AK87" s="10" t="s">
        <v>371</v>
      </c>
      <c r="AL87" s="620"/>
      <c r="AM87" s="621">
        <v>0</v>
      </c>
      <c r="AN87" s="620"/>
      <c r="AO87" s="621">
        <v>0</v>
      </c>
    </row>
    <row r="88" spans="1:41" x14ac:dyDescent="0.15">
      <c r="A88" s="1171"/>
      <c r="B88" s="124">
        <v>44728</v>
      </c>
      <c r="C88" s="5" t="str">
        <f t="shared" si="30"/>
        <v>(木)</v>
      </c>
      <c r="D88" s="742" t="s">
        <v>317</v>
      </c>
      <c r="E88" s="673"/>
      <c r="F88" s="674">
        <v>20</v>
      </c>
      <c r="G88" s="13">
        <v>20</v>
      </c>
      <c r="H88" s="310">
        <v>20</v>
      </c>
      <c r="I88" s="14">
        <v>32.700000000000003</v>
      </c>
      <c r="J88" s="308">
        <v>5.9</v>
      </c>
      <c r="K88" s="13">
        <v>8.86</v>
      </c>
      <c r="L88" s="500">
        <v>6.86</v>
      </c>
      <c r="M88" s="172">
        <v>38.5</v>
      </c>
      <c r="N88" s="309">
        <v>10.3</v>
      </c>
      <c r="O88" s="14">
        <v>24.4</v>
      </c>
      <c r="P88" s="310">
        <v>29.2</v>
      </c>
      <c r="Q88" s="846">
        <v>79</v>
      </c>
      <c r="R88" s="309">
        <v>62</v>
      </c>
      <c r="S88" s="846">
        <v>107</v>
      </c>
      <c r="T88" s="309">
        <v>109</v>
      </c>
      <c r="U88" s="846">
        <v>69</v>
      </c>
      <c r="V88" s="309">
        <v>71</v>
      </c>
      <c r="W88" s="172">
        <v>38</v>
      </c>
      <c r="X88" s="309">
        <v>38</v>
      </c>
      <c r="Y88" s="13">
        <v>24.5</v>
      </c>
      <c r="Z88" s="847">
        <v>24.5</v>
      </c>
      <c r="AA88" s="14">
        <v>25.6</v>
      </c>
      <c r="AB88" s="310">
        <v>10</v>
      </c>
      <c r="AC88" s="854">
        <v>0</v>
      </c>
      <c r="AD88" s="677">
        <v>210</v>
      </c>
      <c r="AE88" s="885">
        <v>0</v>
      </c>
      <c r="AF88" s="850">
        <v>7373</v>
      </c>
      <c r="AG88" s="851">
        <v>2580</v>
      </c>
      <c r="AH88" s="852">
        <v>1220</v>
      </c>
      <c r="AI88" s="499"/>
      <c r="AJ88" s="4" t="s">
        <v>212</v>
      </c>
      <c r="AK88" s="10" t="s">
        <v>371</v>
      </c>
      <c r="AL88" s="172" t="s">
        <v>24</v>
      </c>
      <c r="AM88" s="309">
        <v>220</v>
      </c>
      <c r="AN88" s="383">
        <v>240</v>
      </c>
      <c r="AO88" s="309">
        <v>190</v>
      </c>
    </row>
    <row r="89" spans="1:41" x14ac:dyDescent="0.15">
      <c r="A89" s="1171"/>
      <c r="B89" s="124">
        <v>44729</v>
      </c>
      <c r="C89" s="5" t="str">
        <f t="shared" si="30"/>
        <v>(金)</v>
      </c>
      <c r="D89" s="742" t="s">
        <v>317</v>
      </c>
      <c r="E89" s="673"/>
      <c r="F89" s="674">
        <v>23</v>
      </c>
      <c r="G89" s="13">
        <v>21.5</v>
      </c>
      <c r="H89" s="310">
        <v>21</v>
      </c>
      <c r="I89" s="14">
        <v>30.3</v>
      </c>
      <c r="J89" s="308">
        <v>5</v>
      </c>
      <c r="K89" s="13">
        <v>8.73</v>
      </c>
      <c r="L89" s="500">
        <v>6.81</v>
      </c>
      <c r="M89" s="172">
        <v>37.1</v>
      </c>
      <c r="N89" s="309">
        <v>9.5</v>
      </c>
      <c r="O89" s="14">
        <v>27.8</v>
      </c>
      <c r="P89" s="310">
        <v>30.3</v>
      </c>
      <c r="Q89" s="846">
        <v>82</v>
      </c>
      <c r="R89" s="309">
        <v>60</v>
      </c>
      <c r="S89" s="846">
        <v>102</v>
      </c>
      <c r="T89" s="309">
        <v>108</v>
      </c>
      <c r="U89" s="846">
        <v>66</v>
      </c>
      <c r="V89" s="309">
        <v>68</v>
      </c>
      <c r="W89" s="172">
        <v>36</v>
      </c>
      <c r="X89" s="309">
        <v>40</v>
      </c>
      <c r="Y89" s="13">
        <v>24.9</v>
      </c>
      <c r="Z89" s="847">
        <v>24.1</v>
      </c>
      <c r="AA89" s="14">
        <v>24.3</v>
      </c>
      <c r="AB89" s="310">
        <v>10</v>
      </c>
      <c r="AC89" s="854">
        <v>0</v>
      </c>
      <c r="AD89" s="677">
        <v>210</v>
      </c>
      <c r="AE89" s="885">
        <v>0</v>
      </c>
      <c r="AF89" s="850">
        <v>7803</v>
      </c>
      <c r="AG89" s="851">
        <v>2745</v>
      </c>
      <c r="AH89" s="852">
        <v>1220</v>
      </c>
      <c r="AI89" s="499"/>
      <c r="AJ89" s="4" t="s">
        <v>213</v>
      </c>
      <c r="AK89" s="10" t="s">
        <v>371</v>
      </c>
      <c r="AL89" s="388" t="s">
        <v>24</v>
      </c>
      <c r="AM89" s="378">
        <v>0</v>
      </c>
      <c r="AN89" s="377">
        <v>1.1000000000000001</v>
      </c>
      <c r="AO89" s="378">
        <v>0</v>
      </c>
    </row>
    <row r="90" spans="1:41" x14ac:dyDescent="0.15">
      <c r="A90" s="1171"/>
      <c r="B90" s="124">
        <v>44730</v>
      </c>
      <c r="C90" s="5" t="str">
        <f t="shared" si="30"/>
        <v>(土)</v>
      </c>
      <c r="D90" s="742" t="s">
        <v>338</v>
      </c>
      <c r="E90" s="673">
        <v>2.5</v>
      </c>
      <c r="F90" s="674">
        <v>24</v>
      </c>
      <c r="G90" s="13">
        <v>22.5</v>
      </c>
      <c r="H90" s="310">
        <v>21.5</v>
      </c>
      <c r="I90" s="14">
        <v>17.8</v>
      </c>
      <c r="J90" s="308">
        <v>4.2</v>
      </c>
      <c r="K90" s="13">
        <v>8.9700000000000006</v>
      </c>
      <c r="L90" s="500">
        <v>6.9</v>
      </c>
      <c r="M90" s="172">
        <v>25.7</v>
      </c>
      <c r="N90" s="309">
        <v>7.6</v>
      </c>
      <c r="O90" s="14">
        <v>27.1</v>
      </c>
      <c r="P90" s="310">
        <v>30.7</v>
      </c>
      <c r="Q90" s="846">
        <v>92</v>
      </c>
      <c r="R90" s="309">
        <v>60</v>
      </c>
      <c r="S90" s="846">
        <v>112</v>
      </c>
      <c r="T90" s="309">
        <v>110</v>
      </c>
      <c r="U90" s="846">
        <v>71</v>
      </c>
      <c r="V90" s="309">
        <v>72</v>
      </c>
      <c r="W90" s="172">
        <v>41</v>
      </c>
      <c r="X90" s="309">
        <v>38</v>
      </c>
      <c r="Y90" s="13">
        <v>23.8</v>
      </c>
      <c r="Z90" s="847">
        <v>28</v>
      </c>
      <c r="AA90" s="14">
        <v>21.6</v>
      </c>
      <c r="AB90" s="310">
        <v>10</v>
      </c>
      <c r="AC90" s="854">
        <v>0</v>
      </c>
      <c r="AD90" s="677">
        <v>210</v>
      </c>
      <c r="AE90" s="885">
        <v>0</v>
      </c>
      <c r="AF90" s="850">
        <v>7373</v>
      </c>
      <c r="AG90" s="851">
        <v>2759</v>
      </c>
      <c r="AH90" s="852">
        <v>1464</v>
      </c>
      <c r="AI90" s="499"/>
      <c r="AJ90" s="4" t="s">
        <v>348</v>
      </c>
      <c r="AK90" s="10" t="s">
        <v>371</v>
      </c>
      <c r="AL90" s="389" t="s">
        <v>24</v>
      </c>
      <c r="AM90" s="390" t="s">
        <v>24</v>
      </c>
      <c r="AN90" s="589">
        <v>0.43</v>
      </c>
      <c r="AO90" s="376">
        <v>0</v>
      </c>
    </row>
    <row r="91" spans="1:41" x14ac:dyDescent="0.15">
      <c r="A91" s="1171"/>
      <c r="B91" s="124">
        <v>44731</v>
      </c>
      <c r="C91" s="5" t="str">
        <f t="shared" si="30"/>
        <v>(日)</v>
      </c>
      <c r="D91" s="742" t="s">
        <v>384</v>
      </c>
      <c r="E91" s="673">
        <v>0.3</v>
      </c>
      <c r="F91" s="674">
        <v>25</v>
      </c>
      <c r="G91" s="13">
        <v>24.5</v>
      </c>
      <c r="H91" s="310">
        <v>22</v>
      </c>
      <c r="I91" s="14">
        <v>25</v>
      </c>
      <c r="J91" s="308">
        <v>5.4</v>
      </c>
      <c r="K91" s="13">
        <v>9.02</v>
      </c>
      <c r="L91" s="500">
        <v>6.92</v>
      </c>
      <c r="M91" s="172">
        <v>30.6</v>
      </c>
      <c r="N91" s="309">
        <v>8.6999999999999993</v>
      </c>
      <c r="O91" s="14">
        <v>27.4</v>
      </c>
      <c r="P91" s="310">
        <v>30.7</v>
      </c>
      <c r="Q91" s="846">
        <v>93</v>
      </c>
      <c r="R91" s="309">
        <v>69</v>
      </c>
      <c r="S91" s="846">
        <v>109</v>
      </c>
      <c r="T91" s="309">
        <v>117</v>
      </c>
      <c r="U91" s="846">
        <v>73</v>
      </c>
      <c r="V91" s="309">
        <v>73</v>
      </c>
      <c r="W91" s="172">
        <v>36</v>
      </c>
      <c r="X91" s="309">
        <v>44</v>
      </c>
      <c r="Y91" s="13">
        <v>24.1</v>
      </c>
      <c r="Z91" s="847">
        <v>26.3</v>
      </c>
      <c r="AA91" s="14">
        <v>25</v>
      </c>
      <c r="AB91" s="310">
        <v>10</v>
      </c>
      <c r="AC91" s="854">
        <v>0</v>
      </c>
      <c r="AD91" s="677">
        <v>220</v>
      </c>
      <c r="AE91" s="885">
        <v>0</v>
      </c>
      <c r="AF91" s="850">
        <v>6875</v>
      </c>
      <c r="AG91" s="851">
        <v>2579</v>
      </c>
      <c r="AH91" s="852">
        <v>1464</v>
      </c>
      <c r="AI91" s="499"/>
      <c r="AJ91" s="4" t="s">
        <v>220</v>
      </c>
      <c r="AK91" s="10" t="s">
        <v>371</v>
      </c>
      <c r="AL91" s="13" t="s">
        <v>24</v>
      </c>
      <c r="AM91" s="308" t="s">
        <v>24</v>
      </c>
      <c r="AN91" s="383">
        <v>72.5</v>
      </c>
      <c r="AO91" s="396">
        <v>8.1999999999999993</v>
      </c>
    </row>
    <row r="92" spans="1:41" x14ac:dyDescent="0.15">
      <c r="A92" s="1171"/>
      <c r="B92" s="124">
        <v>44732</v>
      </c>
      <c r="C92" s="5" t="str">
        <f t="shared" si="30"/>
        <v>(月)</v>
      </c>
      <c r="D92" s="742" t="s">
        <v>317</v>
      </c>
      <c r="E92" s="673"/>
      <c r="F92" s="674">
        <v>25</v>
      </c>
      <c r="G92" s="13">
        <v>23.5</v>
      </c>
      <c r="H92" s="310">
        <v>23</v>
      </c>
      <c r="I92" s="14">
        <v>37.6</v>
      </c>
      <c r="J92" s="308">
        <v>5.0999999999999996</v>
      </c>
      <c r="K92" s="13">
        <v>8.4700000000000006</v>
      </c>
      <c r="L92" s="500">
        <v>6.99</v>
      </c>
      <c r="M92" s="172">
        <v>42.3</v>
      </c>
      <c r="N92" s="309">
        <v>8</v>
      </c>
      <c r="O92" s="14">
        <v>28.2</v>
      </c>
      <c r="P92" s="310">
        <v>31.7</v>
      </c>
      <c r="Q92" s="846">
        <v>98</v>
      </c>
      <c r="R92" s="309">
        <v>68</v>
      </c>
      <c r="S92" s="846">
        <v>109</v>
      </c>
      <c r="T92" s="309">
        <v>111</v>
      </c>
      <c r="U92" s="846">
        <v>74</v>
      </c>
      <c r="V92" s="309">
        <v>72</v>
      </c>
      <c r="W92" s="172">
        <v>35</v>
      </c>
      <c r="X92" s="309">
        <v>39</v>
      </c>
      <c r="Y92" s="13">
        <v>26.6</v>
      </c>
      <c r="Z92" s="847">
        <v>28.8</v>
      </c>
      <c r="AA92" s="14">
        <v>25.8</v>
      </c>
      <c r="AB92" s="310">
        <v>10</v>
      </c>
      <c r="AC92" s="854">
        <v>0.1</v>
      </c>
      <c r="AD92" s="677">
        <v>220</v>
      </c>
      <c r="AE92" s="885">
        <v>0</v>
      </c>
      <c r="AF92" s="850">
        <v>7803</v>
      </c>
      <c r="AG92" s="851">
        <v>2739</v>
      </c>
      <c r="AH92" s="852">
        <v>2196</v>
      </c>
      <c r="AI92" s="499"/>
      <c r="AJ92" s="4" t="s">
        <v>349</v>
      </c>
      <c r="AK92" s="10"/>
      <c r="AL92" s="13" t="s">
        <v>24</v>
      </c>
      <c r="AM92" s="308" t="s">
        <v>24</v>
      </c>
      <c r="AN92" s="217">
        <v>0.6</v>
      </c>
      <c r="AO92" s="313">
        <v>-1.3</v>
      </c>
    </row>
    <row r="93" spans="1:41" x14ac:dyDescent="0.15">
      <c r="A93" s="1171"/>
      <c r="B93" s="124">
        <v>44733</v>
      </c>
      <c r="C93" s="5" t="str">
        <f t="shared" si="30"/>
        <v>(火)</v>
      </c>
      <c r="D93" s="742" t="s">
        <v>384</v>
      </c>
      <c r="E93" s="673">
        <v>0.7</v>
      </c>
      <c r="F93" s="674">
        <v>24</v>
      </c>
      <c r="G93" s="13">
        <v>24</v>
      </c>
      <c r="H93" s="310">
        <v>24</v>
      </c>
      <c r="I93" s="14">
        <v>33.299999999999997</v>
      </c>
      <c r="J93" s="308">
        <v>6.6</v>
      </c>
      <c r="K93" s="13">
        <v>9.02</v>
      </c>
      <c r="L93" s="500">
        <v>7</v>
      </c>
      <c r="M93" s="172">
        <v>39.299999999999997</v>
      </c>
      <c r="N93" s="309">
        <v>10.7</v>
      </c>
      <c r="O93" s="14">
        <v>23.9</v>
      </c>
      <c r="P93" s="310">
        <v>30.3</v>
      </c>
      <c r="Q93" s="846">
        <v>90</v>
      </c>
      <c r="R93" s="309">
        <v>63</v>
      </c>
      <c r="S93" s="846">
        <v>100</v>
      </c>
      <c r="T93" s="309">
        <v>112</v>
      </c>
      <c r="U93" s="846">
        <v>66</v>
      </c>
      <c r="V93" s="309">
        <v>72</v>
      </c>
      <c r="W93" s="172">
        <v>34</v>
      </c>
      <c r="X93" s="309">
        <v>40</v>
      </c>
      <c r="Y93" s="13">
        <v>25.6</v>
      </c>
      <c r="Z93" s="847">
        <v>27.3</v>
      </c>
      <c r="AA93" s="14">
        <v>23.7</v>
      </c>
      <c r="AB93" s="310">
        <v>10</v>
      </c>
      <c r="AC93" s="854">
        <v>0.1</v>
      </c>
      <c r="AD93" s="677">
        <v>220</v>
      </c>
      <c r="AE93" s="885">
        <v>0</v>
      </c>
      <c r="AF93" s="850">
        <v>8201</v>
      </c>
      <c r="AG93" s="851">
        <v>3077</v>
      </c>
      <c r="AH93" s="852">
        <v>1928</v>
      </c>
      <c r="AI93" s="499"/>
      <c r="AJ93" s="4" t="s">
        <v>14</v>
      </c>
      <c r="AK93" s="10" t="s">
        <v>371</v>
      </c>
      <c r="AL93" s="217">
        <v>12</v>
      </c>
      <c r="AM93" s="313">
        <v>4.8</v>
      </c>
      <c r="AN93" s="217">
        <v>12.4</v>
      </c>
      <c r="AO93" s="313">
        <v>6.2</v>
      </c>
    </row>
    <row r="94" spans="1:41" x14ac:dyDescent="0.15">
      <c r="A94" s="1171"/>
      <c r="B94" s="124">
        <v>44734</v>
      </c>
      <c r="C94" s="5" t="str">
        <f t="shared" si="30"/>
        <v>(水)</v>
      </c>
      <c r="D94" s="742" t="s">
        <v>384</v>
      </c>
      <c r="E94" s="673">
        <v>4.3</v>
      </c>
      <c r="F94" s="674">
        <v>21</v>
      </c>
      <c r="G94" s="13">
        <v>23</v>
      </c>
      <c r="H94" s="310">
        <v>24</v>
      </c>
      <c r="I94" s="14">
        <v>45.1</v>
      </c>
      <c r="J94" s="308">
        <v>6.1</v>
      </c>
      <c r="K94" s="13">
        <v>8.89</v>
      </c>
      <c r="L94" s="500">
        <v>7.01</v>
      </c>
      <c r="M94" s="172">
        <v>56.6</v>
      </c>
      <c r="N94" s="309">
        <v>10.4</v>
      </c>
      <c r="O94" s="14">
        <v>22</v>
      </c>
      <c r="P94" s="310">
        <v>28</v>
      </c>
      <c r="Q94" s="846">
        <v>76</v>
      </c>
      <c r="R94" s="309">
        <v>56</v>
      </c>
      <c r="S94" s="846">
        <v>90</v>
      </c>
      <c r="T94" s="309">
        <v>98</v>
      </c>
      <c r="U94" s="846">
        <v>54</v>
      </c>
      <c r="V94" s="309">
        <v>60</v>
      </c>
      <c r="W94" s="172">
        <v>36</v>
      </c>
      <c r="X94" s="309">
        <v>38</v>
      </c>
      <c r="Y94" s="13">
        <v>22.7</v>
      </c>
      <c r="Z94" s="847">
        <v>24.8</v>
      </c>
      <c r="AA94" s="14">
        <v>28.4</v>
      </c>
      <c r="AB94" s="310">
        <v>10</v>
      </c>
      <c r="AC94" s="854">
        <v>0</v>
      </c>
      <c r="AD94" s="677">
        <v>190</v>
      </c>
      <c r="AE94" s="885">
        <v>0</v>
      </c>
      <c r="AF94" s="850">
        <v>8118</v>
      </c>
      <c r="AG94" s="851">
        <v>3079</v>
      </c>
      <c r="AH94" s="852">
        <v>2074</v>
      </c>
      <c r="AI94" s="499"/>
      <c r="AJ94" s="4" t="s">
        <v>15</v>
      </c>
      <c r="AK94" s="10" t="s">
        <v>371</v>
      </c>
      <c r="AL94" s="217">
        <v>4.7</v>
      </c>
      <c r="AM94" s="313">
        <v>0.51</v>
      </c>
      <c r="AN94" s="15" t="s">
        <v>24</v>
      </c>
      <c r="AO94" s="312" t="s">
        <v>24</v>
      </c>
    </row>
    <row r="95" spans="1:41" x14ac:dyDescent="0.15">
      <c r="A95" s="1171"/>
      <c r="B95" s="124">
        <v>44735</v>
      </c>
      <c r="C95" s="5" t="str">
        <f t="shared" si="30"/>
        <v>(木)</v>
      </c>
      <c r="D95" s="742" t="s">
        <v>317</v>
      </c>
      <c r="E95" s="673"/>
      <c r="F95" s="674">
        <v>22</v>
      </c>
      <c r="G95" s="13">
        <v>24</v>
      </c>
      <c r="H95" s="310">
        <v>24</v>
      </c>
      <c r="I95" s="14">
        <v>42.2</v>
      </c>
      <c r="J95" s="308">
        <v>7.4</v>
      </c>
      <c r="K95" s="13">
        <v>8.8000000000000007</v>
      </c>
      <c r="L95" s="500">
        <v>6.99</v>
      </c>
      <c r="M95" s="172">
        <v>49.4</v>
      </c>
      <c r="N95" s="309">
        <v>11.4</v>
      </c>
      <c r="O95" s="14">
        <v>23.7</v>
      </c>
      <c r="P95" s="310">
        <v>29.7</v>
      </c>
      <c r="Q95" s="846">
        <v>84</v>
      </c>
      <c r="R95" s="309">
        <v>54</v>
      </c>
      <c r="S95" s="846">
        <v>98</v>
      </c>
      <c r="T95" s="309">
        <v>100</v>
      </c>
      <c r="U95" s="846">
        <v>64</v>
      </c>
      <c r="V95" s="309">
        <v>62</v>
      </c>
      <c r="W95" s="172">
        <v>34</v>
      </c>
      <c r="X95" s="309">
        <v>38</v>
      </c>
      <c r="Y95" s="13">
        <v>24.9</v>
      </c>
      <c r="Z95" s="847">
        <v>25.6</v>
      </c>
      <c r="AA95" s="14">
        <v>29.1</v>
      </c>
      <c r="AB95" s="310">
        <v>10</v>
      </c>
      <c r="AC95" s="854">
        <v>0.05</v>
      </c>
      <c r="AD95" s="677">
        <v>200</v>
      </c>
      <c r="AE95" s="885">
        <v>0</v>
      </c>
      <c r="AF95" s="850">
        <v>7618</v>
      </c>
      <c r="AG95" s="851">
        <v>2746</v>
      </c>
      <c r="AH95" s="852">
        <v>1586</v>
      </c>
      <c r="AI95" s="499"/>
      <c r="AJ95" s="4" t="s">
        <v>214</v>
      </c>
      <c r="AK95" s="10" t="s">
        <v>371</v>
      </c>
      <c r="AL95" s="217">
        <v>8.3000000000000007</v>
      </c>
      <c r="AM95" s="313">
        <v>8.6</v>
      </c>
      <c r="AN95" s="15" t="s">
        <v>24</v>
      </c>
      <c r="AO95" s="312" t="s">
        <v>24</v>
      </c>
    </row>
    <row r="96" spans="1:41" x14ac:dyDescent="0.15">
      <c r="A96" s="1171"/>
      <c r="B96" s="124">
        <v>44736</v>
      </c>
      <c r="C96" s="5" t="str">
        <f t="shared" si="30"/>
        <v>(金)</v>
      </c>
      <c r="D96" s="742" t="s">
        <v>318</v>
      </c>
      <c r="E96" s="673"/>
      <c r="F96" s="674">
        <v>24</v>
      </c>
      <c r="G96" s="13">
        <v>24.5</v>
      </c>
      <c r="H96" s="310">
        <v>23.5</v>
      </c>
      <c r="I96" s="14">
        <v>38.5</v>
      </c>
      <c r="J96" s="308">
        <v>6</v>
      </c>
      <c r="K96" s="13">
        <v>8.89</v>
      </c>
      <c r="L96" s="500">
        <v>7.05</v>
      </c>
      <c r="M96" s="172">
        <v>52.5</v>
      </c>
      <c r="N96" s="309">
        <v>12</v>
      </c>
      <c r="O96" s="14">
        <v>26.7</v>
      </c>
      <c r="P96" s="310">
        <v>30.4</v>
      </c>
      <c r="Q96" s="846">
        <v>90</v>
      </c>
      <c r="R96" s="309">
        <v>64</v>
      </c>
      <c r="S96" s="846">
        <v>106</v>
      </c>
      <c r="T96" s="309">
        <v>106</v>
      </c>
      <c r="U96" s="846">
        <v>68</v>
      </c>
      <c r="V96" s="309">
        <v>69</v>
      </c>
      <c r="W96" s="172">
        <v>38</v>
      </c>
      <c r="X96" s="309">
        <v>37</v>
      </c>
      <c r="Y96" s="13">
        <v>27.7</v>
      </c>
      <c r="Z96" s="847">
        <v>27.7</v>
      </c>
      <c r="AA96" s="14">
        <v>25.6</v>
      </c>
      <c r="AB96" s="310">
        <v>10</v>
      </c>
      <c r="AC96" s="854">
        <v>0.05</v>
      </c>
      <c r="AD96" s="677">
        <v>200</v>
      </c>
      <c r="AE96" s="885">
        <v>0</v>
      </c>
      <c r="AF96" s="850">
        <v>8176</v>
      </c>
      <c r="AG96" s="851">
        <v>2662</v>
      </c>
      <c r="AH96" s="852">
        <v>1072</v>
      </c>
      <c r="AI96" s="499"/>
      <c r="AJ96" s="4" t="s">
        <v>16</v>
      </c>
      <c r="AK96" s="10" t="s">
        <v>371</v>
      </c>
      <c r="AL96" s="414">
        <v>0</v>
      </c>
      <c r="AM96" s="415">
        <v>0.15</v>
      </c>
      <c r="AN96" s="391" t="s">
        <v>24</v>
      </c>
      <c r="AO96" s="392" t="s">
        <v>24</v>
      </c>
    </row>
    <row r="97" spans="1:41" x14ac:dyDescent="0.15">
      <c r="A97" s="1171"/>
      <c r="B97" s="124">
        <v>44737</v>
      </c>
      <c r="C97" s="5" t="str">
        <f t="shared" si="30"/>
        <v>(土)</v>
      </c>
      <c r="D97" s="742" t="s">
        <v>318</v>
      </c>
      <c r="E97" s="673"/>
      <c r="F97" s="674">
        <v>28</v>
      </c>
      <c r="G97" s="13">
        <v>26.5</v>
      </c>
      <c r="H97" s="310">
        <v>25.5</v>
      </c>
      <c r="I97" s="14">
        <v>34.299999999999997</v>
      </c>
      <c r="J97" s="308">
        <v>6.6</v>
      </c>
      <c r="K97" s="13">
        <v>8.56</v>
      </c>
      <c r="L97" s="500">
        <v>6.96</v>
      </c>
      <c r="M97" s="172">
        <v>42.9</v>
      </c>
      <c r="N97" s="309">
        <v>10.6</v>
      </c>
      <c r="O97" s="14">
        <v>27.9</v>
      </c>
      <c r="P97" s="310">
        <v>31.6</v>
      </c>
      <c r="Q97" s="846">
        <v>86</v>
      </c>
      <c r="R97" s="309">
        <v>60</v>
      </c>
      <c r="S97" s="846">
        <v>106</v>
      </c>
      <c r="T97" s="309">
        <v>113</v>
      </c>
      <c r="U97" s="846">
        <v>70</v>
      </c>
      <c r="V97" s="309">
        <v>70</v>
      </c>
      <c r="W97" s="172">
        <v>36</v>
      </c>
      <c r="X97" s="309">
        <v>43</v>
      </c>
      <c r="Y97" s="13">
        <v>28.4</v>
      </c>
      <c r="Z97" s="847">
        <v>27</v>
      </c>
      <c r="AA97" s="14">
        <v>24.6</v>
      </c>
      <c r="AB97" s="310">
        <v>10</v>
      </c>
      <c r="AC97" s="854">
        <v>0.05</v>
      </c>
      <c r="AD97" s="677">
        <v>200</v>
      </c>
      <c r="AE97" s="885">
        <v>0</v>
      </c>
      <c r="AF97" s="850">
        <v>8402</v>
      </c>
      <c r="AG97" s="851">
        <v>2802</v>
      </c>
      <c r="AH97" s="852">
        <v>1586</v>
      </c>
      <c r="AI97" s="499"/>
      <c r="AJ97" s="4" t="s">
        <v>216</v>
      </c>
      <c r="AK97" s="10" t="s">
        <v>371</v>
      </c>
      <c r="AL97" s="219">
        <v>2.2000000000000002</v>
      </c>
      <c r="AM97" s="314">
        <v>1.3</v>
      </c>
      <c r="AN97" s="15" t="s">
        <v>24</v>
      </c>
      <c r="AO97" s="312" t="s">
        <v>24</v>
      </c>
    </row>
    <row r="98" spans="1:41" x14ac:dyDescent="0.15">
      <c r="A98" s="1171"/>
      <c r="B98" s="124">
        <v>44738</v>
      </c>
      <c r="C98" s="5" t="str">
        <f t="shared" si="30"/>
        <v>(日)</v>
      </c>
      <c r="D98" s="742" t="s">
        <v>318</v>
      </c>
      <c r="E98" s="673"/>
      <c r="F98" s="674">
        <v>30</v>
      </c>
      <c r="G98" s="13">
        <v>28.3</v>
      </c>
      <c r="H98" s="310">
        <v>25</v>
      </c>
      <c r="I98" s="14">
        <v>38.6</v>
      </c>
      <c r="J98" s="308">
        <v>7.2</v>
      </c>
      <c r="K98" s="13">
        <v>8.8800000000000008</v>
      </c>
      <c r="L98" s="500">
        <v>7.06</v>
      </c>
      <c r="M98" s="172">
        <v>48.1</v>
      </c>
      <c r="N98" s="309">
        <v>12.1</v>
      </c>
      <c r="O98" s="14">
        <v>29.4</v>
      </c>
      <c r="P98" s="310">
        <v>32.200000000000003</v>
      </c>
      <c r="Q98" s="846">
        <v>86</v>
      </c>
      <c r="R98" s="309">
        <v>66</v>
      </c>
      <c r="S98" s="846">
        <v>106</v>
      </c>
      <c r="T98" s="309">
        <v>109</v>
      </c>
      <c r="U98" s="846">
        <v>69</v>
      </c>
      <c r="V98" s="309">
        <v>70</v>
      </c>
      <c r="W98" s="172">
        <v>37</v>
      </c>
      <c r="X98" s="309">
        <v>39</v>
      </c>
      <c r="Y98" s="13">
        <v>32.299999999999997</v>
      </c>
      <c r="Z98" s="847">
        <v>30.9</v>
      </c>
      <c r="AA98" s="14">
        <v>28.8</v>
      </c>
      <c r="AB98" s="310">
        <v>10</v>
      </c>
      <c r="AC98" s="854">
        <v>0</v>
      </c>
      <c r="AD98" s="677">
        <v>210</v>
      </c>
      <c r="AE98" s="885">
        <v>0</v>
      </c>
      <c r="AF98" s="850">
        <v>7989</v>
      </c>
      <c r="AG98" s="851">
        <v>2911</v>
      </c>
      <c r="AH98" s="852">
        <v>1220</v>
      </c>
      <c r="AI98" s="499"/>
      <c r="AJ98" s="4" t="s">
        <v>217</v>
      </c>
      <c r="AK98" s="10" t="s">
        <v>371</v>
      </c>
      <c r="AL98" s="416">
        <v>0.19</v>
      </c>
      <c r="AM98" s="417">
        <v>0</v>
      </c>
      <c r="AN98" s="393" t="s">
        <v>24</v>
      </c>
      <c r="AO98" s="394" t="s">
        <v>24</v>
      </c>
    </row>
    <row r="99" spans="1:41" x14ac:dyDescent="0.15">
      <c r="A99" s="1171"/>
      <c r="B99" s="124">
        <v>44739</v>
      </c>
      <c r="C99" s="5" t="str">
        <f t="shared" si="30"/>
        <v>(月)</v>
      </c>
      <c r="D99" s="742" t="s">
        <v>318</v>
      </c>
      <c r="E99" s="673"/>
      <c r="F99" s="674">
        <v>30</v>
      </c>
      <c r="G99" s="13">
        <v>28.5</v>
      </c>
      <c r="H99" s="310">
        <v>26.5</v>
      </c>
      <c r="I99" s="14">
        <v>38</v>
      </c>
      <c r="J99" s="308">
        <v>8</v>
      </c>
      <c r="K99" s="13">
        <v>9.06</v>
      </c>
      <c r="L99" s="500">
        <v>7.01</v>
      </c>
      <c r="M99" s="172">
        <v>47.4</v>
      </c>
      <c r="N99" s="309">
        <v>13.3</v>
      </c>
      <c r="O99" s="14">
        <v>28.6</v>
      </c>
      <c r="P99" s="310">
        <v>31.2</v>
      </c>
      <c r="Q99" s="846">
        <v>91</v>
      </c>
      <c r="R99" s="309">
        <v>64</v>
      </c>
      <c r="S99" s="846">
        <v>108</v>
      </c>
      <c r="T99" s="309">
        <v>114</v>
      </c>
      <c r="U99" s="846">
        <v>69</v>
      </c>
      <c r="V99" s="309">
        <v>73</v>
      </c>
      <c r="W99" s="172">
        <v>39</v>
      </c>
      <c r="X99" s="309">
        <v>41</v>
      </c>
      <c r="Y99" s="13">
        <v>27.3</v>
      </c>
      <c r="Z99" s="847">
        <v>30.2</v>
      </c>
      <c r="AA99" s="14">
        <v>29.1</v>
      </c>
      <c r="AB99" s="310">
        <v>10</v>
      </c>
      <c r="AC99" s="854">
        <v>0.05</v>
      </c>
      <c r="AD99" s="677">
        <v>230</v>
      </c>
      <c r="AE99" s="885">
        <v>0</v>
      </c>
      <c r="AF99" s="850">
        <v>9154</v>
      </c>
      <c r="AG99" s="851">
        <v>2822</v>
      </c>
      <c r="AH99" s="852">
        <v>1586</v>
      </c>
      <c r="AI99" s="499"/>
      <c r="AJ99" s="4" t="s">
        <v>218</v>
      </c>
      <c r="AK99" s="10" t="s">
        <v>371</v>
      </c>
      <c r="AL99" s="217">
        <v>18</v>
      </c>
      <c r="AM99" s="313">
        <v>48</v>
      </c>
      <c r="AN99" s="13" t="s">
        <v>24</v>
      </c>
      <c r="AO99" s="308" t="s">
        <v>24</v>
      </c>
    </row>
    <row r="100" spans="1:41" x14ac:dyDescent="0.15">
      <c r="A100" s="1171"/>
      <c r="B100" s="124">
        <v>44740</v>
      </c>
      <c r="C100" s="5" t="str">
        <f t="shared" si="30"/>
        <v>(火)</v>
      </c>
      <c r="D100" s="742" t="s">
        <v>318</v>
      </c>
      <c r="E100" s="673"/>
      <c r="F100" s="674">
        <v>28</v>
      </c>
      <c r="G100" s="13">
        <v>29</v>
      </c>
      <c r="H100" s="310">
        <v>26</v>
      </c>
      <c r="I100" s="14">
        <v>28.9</v>
      </c>
      <c r="J100" s="308">
        <v>6.1</v>
      </c>
      <c r="K100" s="13">
        <v>9.2100000000000009</v>
      </c>
      <c r="L100" s="500">
        <v>6.96</v>
      </c>
      <c r="M100" s="172">
        <v>38.799999999999997</v>
      </c>
      <c r="N100" s="309">
        <v>10.8</v>
      </c>
      <c r="O100" s="14">
        <v>27.8</v>
      </c>
      <c r="P100" s="310">
        <v>31.5</v>
      </c>
      <c r="Q100" s="846">
        <v>84</v>
      </c>
      <c r="R100" s="309">
        <v>59</v>
      </c>
      <c r="S100" s="846">
        <v>103</v>
      </c>
      <c r="T100" s="309">
        <v>108</v>
      </c>
      <c r="U100" s="846">
        <v>66</v>
      </c>
      <c r="V100" s="309">
        <v>70</v>
      </c>
      <c r="W100" s="172">
        <v>37</v>
      </c>
      <c r="X100" s="309">
        <v>38</v>
      </c>
      <c r="Y100" s="13">
        <v>29.1</v>
      </c>
      <c r="Z100" s="847">
        <v>33.4</v>
      </c>
      <c r="AA100" s="14">
        <v>27.2</v>
      </c>
      <c r="AB100" s="310">
        <v>10</v>
      </c>
      <c r="AC100" s="854">
        <v>0</v>
      </c>
      <c r="AD100" s="677">
        <v>240</v>
      </c>
      <c r="AE100" s="885">
        <v>0</v>
      </c>
      <c r="AF100" s="850">
        <v>10983</v>
      </c>
      <c r="AG100" s="851">
        <v>2829</v>
      </c>
      <c r="AH100" s="852">
        <v>1586</v>
      </c>
      <c r="AI100" s="499"/>
      <c r="AJ100" s="4" t="s">
        <v>17</v>
      </c>
      <c r="AK100" s="10" t="s">
        <v>371</v>
      </c>
      <c r="AL100" s="217">
        <v>13</v>
      </c>
      <c r="AM100" s="313">
        <v>13</v>
      </c>
      <c r="AN100" s="13" t="s">
        <v>24</v>
      </c>
      <c r="AO100" s="308" t="s">
        <v>24</v>
      </c>
    </row>
    <row r="101" spans="1:41" x14ac:dyDescent="0.15">
      <c r="A101" s="1171"/>
      <c r="B101" s="124">
        <v>44741</v>
      </c>
      <c r="C101" s="5" t="str">
        <f t="shared" si="30"/>
        <v>(水)</v>
      </c>
      <c r="D101" s="742" t="s">
        <v>318</v>
      </c>
      <c r="E101" s="673"/>
      <c r="F101" s="674">
        <v>28</v>
      </c>
      <c r="G101" s="13">
        <v>27</v>
      </c>
      <c r="H101" s="310">
        <v>26.5</v>
      </c>
      <c r="I101" s="14">
        <v>35.6</v>
      </c>
      <c r="J101" s="308">
        <v>6.9</v>
      </c>
      <c r="K101" s="13">
        <v>8.57</v>
      </c>
      <c r="L101" s="500">
        <v>6.93</v>
      </c>
      <c r="M101" s="172">
        <v>45.2</v>
      </c>
      <c r="N101" s="309">
        <v>11.6</v>
      </c>
      <c r="O101" s="14">
        <v>28.1</v>
      </c>
      <c r="P101" s="310">
        <v>32</v>
      </c>
      <c r="Q101" s="846">
        <v>87</v>
      </c>
      <c r="R101" s="309">
        <v>62</v>
      </c>
      <c r="S101" s="846">
        <v>102</v>
      </c>
      <c r="T101" s="309">
        <v>113</v>
      </c>
      <c r="U101" s="846">
        <v>65</v>
      </c>
      <c r="V101" s="309">
        <v>73</v>
      </c>
      <c r="W101" s="172">
        <v>37</v>
      </c>
      <c r="X101" s="309">
        <v>40</v>
      </c>
      <c r="Y101" s="13">
        <v>28.8</v>
      </c>
      <c r="Z101" s="847">
        <v>29.8</v>
      </c>
      <c r="AA101" s="14">
        <v>26.5</v>
      </c>
      <c r="AB101" s="310">
        <v>10</v>
      </c>
      <c r="AC101" s="854">
        <v>0.05</v>
      </c>
      <c r="AD101" s="677">
        <v>240</v>
      </c>
      <c r="AE101" s="885">
        <v>0</v>
      </c>
      <c r="AF101" s="850">
        <v>11587</v>
      </c>
      <c r="AG101" s="851">
        <v>3078</v>
      </c>
      <c r="AH101" s="852">
        <v>1586</v>
      </c>
      <c r="AI101" s="499"/>
      <c r="AJ101" s="399"/>
      <c r="AK101" s="501"/>
      <c r="AL101" s="477"/>
      <c r="AM101" s="308"/>
      <c r="AN101" s="477"/>
      <c r="AO101" s="308"/>
    </row>
    <row r="102" spans="1:41" x14ac:dyDescent="0.15">
      <c r="A102" s="1171"/>
      <c r="B102" s="124">
        <v>44742</v>
      </c>
      <c r="C102" s="5" t="str">
        <f t="shared" si="30"/>
        <v>(木)</v>
      </c>
      <c r="D102" s="745" t="s">
        <v>318</v>
      </c>
      <c r="E102" s="700"/>
      <c r="F102" s="746">
        <v>29</v>
      </c>
      <c r="G102" s="498">
        <v>29.5</v>
      </c>
      <c r="H102" s="747">
        <v>26.5</v>
      </c>
      <c r="I102" s="748">
        <v>25.7</v>
      </c>
      <c r="J102" s="409">
        <v>6.4</v>
      </c>
      <c r="K102" s="498">
        <v>9.0500000000000007</v>
      </c>
      <c r="L102" s="506">
        <v>6.91</v>
      </c>
      <c r="M102" s="899">
        <v>37</v>
      </c>
      <c r="N102" s="749">
        <v>10.7</v>
      </c>
      <c r="O102" s="748">
        <v>27.4</v>
      </c>
      <c r="P102" s="747">
        <v>31</v>
      </c>
      <c r="Q102" s="900">
        <v>87</v>
      </c>
      <c r="R102" s="749">
        <v>56</v>
      </c>
      <c r="S102" s="900">
        <v>106</v>
      </c>
      <c r="T102" s="749">
        <v>107</v>
      </c>
      <c r="U102" s="900">
        <v>54</v>
      </c>
      <c r="V102" s="749">
        <v>66</v>
      </c>
      <c r="W102" s="899">
        <v>52</v>
      </c>
      <c r="X102" s="749">
        <v>41</v>
      </c>
      <c r="Y102" s="498">
        <v>33</v>
      </c>
      <c r="Z102" s="901">
        <v>29.8</v>
      </c>
      <c r="AA102" s="748">
        <v>25.3</v>
      </c>
      <c r="AB102" s="747">
        <v>10</v>
      </c>
      <c r="AC102" s="902">
        <v>0.1</v>
      </c>
      <c r="AD102" s="751">
        <v>220</v>
      </c>
      <c r="AE102" s="903">
        <v>0</v>
      </c>
      <c r="AF102" s="757">
        <v>10590</v>
      </c>
      <c r="AG102" s="904">
        <v>2912</v>
      </c>
      <c r="AH102" s="905">
        <v>1342</v>
      </c>
      <c r="AI102" s="499"/>
      <c r="AJ102" s="402"/>
      <c r="AK102" s="504"/>
      <c r="AL102" s="503"/>
      <c r="AM102" s="409"/>
      <c r="AN102" s="503"/>
      <c r="AO102" s="409"/>
    </row>
    <row r="103" spans="1:41" s="1" customFormat="1" ht="13.5" customHeight="1" x14ac:dyDescent="0.15">
      <c r="A103" s="1171"/>
      <c r="B103" s="1192" t="s">
        <v>274</v>
      </c>
      <c r="C103" s="1193"/>
      <c r="D103" s="679"/>
      <c r="E103" s="663">
        <f>MAX(E73:E102)</f>
        <v>18</v>
      </c>
      <c r="F103" s="680">
        <f t="shared" ref="F103:AE103" si="31">IF(COUNT(F73:F102)=0,"",MAX(F73:F102))</f>
        <v>30</v>
      </c>
      <c r="G103" s="12">
        <f t="shared" si="31"/>
        <v>29.5</v>
      </c>
      <c r="H103" s="307">
        <f t="shared" si="31"/>
        <v>26.5</v>
      </c>
      <c r="I103" s="665">
        <f t="shared" si="31"/>
        <v>55.1</v>
      </c>
      <c r="J103" s="666">
        <f t="shared" si="31"/>
        <v>10</v>
      </c>
      <c r="K103" s="12">
        <f t="shared" si="31"/>
        <v>9.2100000000000009</v>
      </c>
      <c r="L103" s="855">
        <f t="shared" si="31"/>
        <v>7.14</v>
      </c>
      <c r="M103" s="839">
        <f t="shared" ref="M103:N103" si="32">IF(COUNT(M73:M102)=0,"",MAX(M73:M102))</f>
        <v>69.900000000000006</v>
      </c>
      <c r="N103" s="838">
        <f t="shared" si="32"/>
        <v>14</v>
      </c>
      <c r="O103" s="665">
        <f t="shared" si="31"/>
        <v>29.4</v>
      </c>
      <c r="P103" s="666">
        <f t="shared" si="31"/>
        <v>32.200000000000003</v>
      </c>
      <c r="Q103" s="838">
        <f t="shared" ref="Q103" si="33">IF(COUNT(Q73:Q102)=0,"",MAX(Q73:Q102))</f>
        <v>98</v>
      </c>
      <c r="R103" s="667">
        <f t="shared" si="31"/>
        <v>69</v>
      </c>
      <c r="S103" s="764">
        <f t="shared" ref="S103:V103" si="34">IF(COUNT(S73:S102)=0,"",MAX(S73:S102))</f>
        <v>112</v>
      </c>
      <c r="T103" s="667">
        <f t="shared" si="31"/>
        <v>117</v>
      </c>
      <c r="U103" s="838">
        <f t="shared" si="34"/>
        <v>74</v>
      </c>
      <c r="V103" s="667">
        <f t="shared" si="34"/>
        <v>73</v>
      </c>
      <c r="W103" s="681">
        <f t="shared" ref="W103:Y103" si="35">IF(COUNT(W73:W102)=0,"",MAX(W73:W102))</f>
        <v>52</v>
      </c>
      <c r="X103" s="667">
        <f t="shared" si="35"/>
        <v>44</v>
      </c>
      <c r="Y103" s="840">
        <f t="shared" si="35"/>
        <v>33</v>
      </c>
      <c r="Z103" s="307">
        <f t="shared" si="31"/>
        <v>33.4</v>
      </c>
      <c r="AA103" s="683">
        <f t="shared" si="31"/>
        <v>31</v>
      </c>
      <c r="AB103" s="666">
        <f t="shared" ref="AB103" si="36">IF(COUNT(AB73:AB102)=0,"",MAX(AB73:AB102))</f>
        <v>10</v>
      </c>
      <c r="AC103" s="906">
        <f t="shared" si="31"/>
        <v>0.1</v>
      </c>
      <c r="AD103" s="684">
        <f t="shared" si="31"/>
        <v>240</v>
      </c>
      <c r="AE103" s="859">
        <f t="shared" si="31"/>
        <v>0</v>
      </c>
      <c r="AF103" s="860">
        <f>IF(COUNT(AF73:AF102)=0,"",MAX(AF73:AF102))</f>
        <v>11587</v>
      </c>
      <c r="AG103" s="861">
        <f>IF(COUNT(AG73:AG102)=0,"",MAX(AG73:AG102))</f>
        <v>3168</v>
      </c>
      <c r="AH103" s="894">
        <f>IF(COUNT(AH73:AH102)=0,"",MAX(AH73:AH102))</f>
        <v>2196</v>
      </c>
      <c r="AI103" s="183"/>
      <c r="AJ103" s="150" t="s">
        <v>273</v>
      </c>
      <c r="AK103" s="982"/>
      <c r="AL103" s="983"/>
      <c r="AM103" s="983"/>
      <c r="AN103" s="983"/>
      <c r="AO103" s="984"/>
    </row>
    <row r="104" spans="1:41" s="1" customFormat="1" ht="13.5" customHeight="1" x14ac:dyDescent="0.15">
      <c r="A104" s="1171"/>
      <c r="B104" s="1191" t="s">
        <v>275</v>
      </c>
      <c r="C104" s="1152"/>
      <c r="D104" s="687"/>
      <c r="E104" s="688">
        <f>MIN(E73:E102)</f>
        <v>0</v>
      </c>
      <c r="F104" s="689">
        <f t="shared" ref="F104:AE104" si="37">IF(COUNT(F73:F102)=0,"",MIN(F73:F102))</f>
        <v>16</v>
      </c>
      <c r="G104" s="13">
        <f t="shared" si="37"/>
        <v>18.5</v>
      </c>
      <c r="H104" s="308">
        <f t="shared" si="37"/>
        <v>19</v>
      </c>
      <c r="I104" s="14">
        <f t="shared" si="37"/>
        <v>17.8</v>
      </c>
      <c r="J104" s="334">
        <f t="shared" si="37"/>
        <v>4</v>
      </c>
      <c r="K104" s="13">
        <f t="shared" si="37"/>
        <v>8.08</v>
      </c>
      <c r="L104" s="847">
        <f t="shared" si="37"/>
        <v>6.8</v>
      </c>
      <c r="M104" s="172">
        <f t="shared" ref="M104:N104" si="38">IF(COUNT(M73:M102)=0,"",MIN(M73:M102))</f>
        <v>25.7</v>
      </c>
      <c r="N104" s="690">
        <f t="shared" si="38"/>
        <v>7.6</v>
      </c>
      <c r="O104" s="14">
        <f t="shared" si="37"/>
        <v>22</v>
      </c>
      <c r="P104" s="334">
        <f t="shared" si="37"/>
        <v>24.9</v>
      </c>
      <c r="Q104" s="846">
        <f t="shared" ref="Q104" si="39">IF(COUNT(Q73:Q102)=0,"",MIN(Q73:Q102))</f>
        <v>76</v>
      </c>
      <c r="R104" s="309">
        <f t="shared" si="37"/>
        <v>52</v>
      </c>
      <c r="S104" s="333">
        <f t="shared" ref="S104:V104" si="40">IF(COUNT(S73:S102)=0,"",MIN(S73:S102))</f>
        <v>90</v>
      </c>
      <c r="T104" s="309">
        <f t="shared" si="37"/>
        <v>98</v>
      </c>
      <c r="U104" s="846">
        <f t="shared" si="40"/>
        <v>54</v>
      </c>
      <c r="V104" s="309">
        <f t="shared" si="40"/>
        <v>60</v>
      </c>
      <c r="W104" s="690">
        <f t="shared" ref="W104:Y104" si="41">IF(COUNT(W73:W102)=0,"",MIN(W73:W102))</f>
        <v>30</v>
      </c>
      <c r="X104" s="309">
        <f t="shared" si="41"/>
        <v>32</v>
      </c>
      <c r="Y104" s="866">
        <f t="shared" si="41"/>
        <v>20.2</v>
      </c>
      <c r="Z104" s="907">
        <f t="shared" si="37"/>
        <v>22.7</v>
      </c>
      <c r="AA104" s="692">
        <f t="shared" si="37"/>
        <v>20.9</v>
      </c>
      <c r="AB104" s="908">
        <f t="shared" ref="AB104:AC104" si="42">IF(COUNT(AB73:AB102)=0,"",MIN(AB73:AB102))</f>
        <v>9.8000000000000007</v>
      </c>
      <c r="AC104" s="909">
        <f t="shared" si="42"/>
        <v>0</v>
      </c>
      <c r="AD104" s="693">
        <f t="shared" si="37"/>
        <v>190</v>
      </c>
      <c r="AE104" s="868">
        <f t="shared" si="37"/>
        <v>0</v>
      </c>
      <c r="AF104" s="869"/>
      <c r="AG104" s="870"/>
      <c r="AH104" s="871"/>
      <c r="AI104" s="183"/>
      <c r="AJ104" s="985" t="s">
        <v>362</v>
      </c>
      <c r="AK104" s="986"/>
      <c r="AL104" s="986"/>
      <c r="AM104" s="986"/>
      <c r="AN104" s="986"/>
      <c r="AO104" s="987"/>
    </row>
    <row r="105" spans="1:41" s="1" customFormat="1" ht="13.5" customHeight="1" x14ac:dyDescent="0.15">
      <c r="A105" s="1171"/>
      <c r="B105" s="1191" t="s">
        <v>276</v>
      </c>
      <c r="C105" s="1152"/>
      <c r="D105" s="687"/>
      <c r="E105" s="696"/>
      <c r="F105" s="697">
        <f t="shared" ref="F105:AE105" si="43">IF(COUNT(F73:F102)=0,"",AVERAGE(F73:F102))</f>
        <v>22.3</v>
      </c>
      <c r="G105" s="13">
        <f t="shared" si="43"/>
        <v>22.926666666666666</v>
      </c>
      <c r="H105" s="689">
        <f t="shared" si="43"/>
        <v>22.55</v>
      </c>
      <c r="I105" s="14">
        <f t="shared" si="43"/>
        <v>34.556666666666665</v>
      </c>
      <c r="J105" s="334">
        <f t="shared" si="43"/>
        <v>6.2133333333333329</v>
      </c>
      <c r="K105" s="13">
        <f t="shared" si="43"/>
        <v>8.7690000000000001</v>
      </c>
      <c r="L105" s="847">
        <f t="shared" si="43"/>
        <v>6.9626666666666681</v>
      </c>
      <c r="M105" s="172">
        <f t="shared" ref="M105:N105" si="44">IF(COUNT(M73:M102)=0,"",AVERAGE(M73:M102))</f>
        <v>43.68</v>
      </c>
      <c r="N105" s="690">
        <f t="shared" si="44"/>
        <v>10.503333333333336</v>
      </c>
      <c r="O105" s="14">
        <f t="shared" si="43"/>
        <v>25.836666666666666</v>
      </c>
      <c r="P105" s="334">
        <f t="shared" si="43"/>
        <v>29.373333333333335</v>
      </c>
      <c r="Q105" s="846">
        <f t="shared" ref="Q105" si="45">IF(COUNT(Q73:Q102)=0,"",AVERAGE(Q73:Q102))</f>
        <v>85.066666666666663</v>
      </c>
      <c r="R105" s="309">
        <f t="shared" si="43"/>
        <v>59.366666666666667</v>
      </c>
      <c r="S105" s="333">
        <f t="shared" ref="S105:V105" si="46">IF(COUNT(S73:S102)=0,"",AVERAGE(S73:S102))</f>
        <v>103.13333333333334</v>
      </c>
      <c r="T105" s="309">
        <f t="shared" si="43"/>
        <v>106.3</v>
      </c>
      <c r="U105" s="846">
        <f t="shared" si="46"/>
        <v>65.766666666666666</v>
      </c>
      <c r="V105" s="309">
        <f t="shared" si="46"/>
        <v>68.733333333333334</v>
      </c>
      <c r="W105" s="690">
        <f t="shared" ref="W105:Y105" si="47">IF(COUNT(W73:W102)=0,"",AVERAGE(W73:W102))</f>
        <v>37.366666666666667</v>
      </c>
      <c r="X105" s="309">
        <f t="shared" si="47"/>
        <v>37.56666666666667</v>
      </c>
      <c r="Y105" s="866">
        <f t="shared" si="47"/>
        <v>25.62</v>
      </c>
      <c r="Z105" s="907">
        <f t="shared" si="43"/>
        <v>26.683333333333326</v>
      </c>
      <c r="AA105" s="692">
        <f t="shared" si="43"/>
        <v>25.760000000000005</v>
      </c>
      <c r="AB105" s="908">
        <f t="shared" ref="AB105:AC105" si="48">IF(COUNT(AB73:AB102)=0,"",AVERAGE(AB73:AB102))</f>
        <v>9.9866666666666681</v>
      </c>
      <c r="AC105" s="909">
        <f t="shared" si="48"/>
        <v>2.6666666666666668E-2</v>
      </c>
      <c r="AD105" s="698">
        <f t="shared" si="43"/>
        <v>213.66666666666666</v>
      </c>
      <c r="AE105" s="868">
        <f t="shared" si="43"/>
        <v>0</v>
      </c>
      <c r="AF105" s="869"/>
      <c r="AG105" s="870"/>
      <c r="AH105" s="896"/>
      <c r="AI105" s="183"/>
      <c r="AJ105" s="988"/>
      <c r="AK105" s="989"/>
      <c r="AL105" s="989"/>
      <c r="AM105" s="989"/>
      <c r="AN105" s="989"/>
      <c r="AO105" s="990"/>
    </row>
    <row r="106" spans="1:41" s="1" customFormat="1" ht="13.5" customHeight="1" x14ac:dyDescent="0.15">
      <c r="A106" s="1171"/>
      <c r="B106" s="1160" t="s">
        <v>277</v>
      </c>
      <c r="C106" s="1161"/>
      <c r="D106" s="699"/>
      <c r="E106" s="700">
        <f>SUM(E73:E102)</f>
        <v>60.699999999999989</v>
      </c>
      <c r="F106" s="701"/>
      <c r="G106" s="702"/>
      <c r="H106" s="703"/>
      <c r="I106" s="702"/>
      <c r="J106" s="703"/>
      <c r="K106" s="704"/>
      <c r="L106" s="705"/>
      <c r="M106" s="874"/>
      <c r="N106" s="737"/>
      <c r="O106" s="706"/>
      <c r="P106" s="707"/>
      <c r="Q106" s="708"/>
      <c r="R106" s="737"/>
      <c r="S106" s="910"/>
      <c r="T106" s="737"/>
      <c r="U106" s="708"/>
      <c r="V106" s="737"/>
      <c r="W106" s="708"/>
      <c r="X106" s="737"/>
      <c r="Y106" s="705"/>
      <c r="Z106" s="911"/>
      <c r="AA106" s="710"/>
      <c r="AB106" s="877"/>
      <c r="AC106" s="878"/>
      <c r="AD106" s="711"/>
      <c r="AE106" s="879"/>
      <c r="AF106" s="897">
        <f>SUM(AF73:AF102)</f>
        <v>243380</v>
      </c>
      <c r="AG106" s="881">
        <f>SUM(AG73:AG102)</f>
        <v>83788</v>
      </c>
      <c r="AH106" s="898">
        <f>SUM(AH73:AH102)</f>
        <v>43132</v>
      </c>
      <c r="AI106" s="183"/>
      <c r="AJ106" s="991"/>
      <c r="AK106" s="992"/>
      <c r="AL106" s="992"/>
      <c r="AM106" s="992"/>
      <c r="AN106" s="992"/>
      <c r="AO106" s="993"/>
    </row>
    <row r="107" spans="1:41" ht="13.5" customHeight="1" x14ac:dyDescent="0.15">
      <c r="A107" s="1162" t="s">
        <v>236</v>
      </c>
      <c r="B107" s="573">
        <v>44743</v>
      </c>
      <c r="C107" s="574" t="str">
        <f>IF(B107="","",IF(WEEKDAY(B107)=1,"(日)",IF(WEEKDAY(B107)=2,"(月)",IF(WEEKDAY(B107)=3,"(火)",IF(WEEKDAY(B107)=4,"(水)",IF(WEEKDAY(B107)=5,"(木)",IF(WEEKDAY(B107)=6,"(金)","(土)")))))))</f>
        <v>(金)</v>
      </c>
      <c r="D107" s="740" t="s">
        <v>318</v>
      </c>
      <c r="E107" s="663">
        <v>0</v>
      </c>
      <c r="F107" s="664">
        <v>28</v>
      </c>
      <c r="G107" s="12">
        <v>28</v>
      </c>
      <c r="H107" s="666">
        <v>28</v>
      </c>
      <c r="I107" s="665">
        <v>33.4</v>
      </c>
      <c r="J107" s="307">
        <v>7.9</v>
      </c>
      <c r="K107" s="12">
        <v>8.9600000000000009</v>
      </c>
      <c r="L107" s="855">
        <v>6.82</v>
      </c>
      <c r="M107" s="839">
        <v>43.2</v>
      </c>
      <c r="N107" s="667">
        <v>13.1</v>
      </c>
      <c r="O107" s="665">
        <v>28.3</v>
      </c>
      <c r="P107" s="666">
        <v>30.9</v>
      </c>
      <c r="Q107" s="838">
        <v>76</v>
      </c>
      <c r="R107" s="667">
        <v>52</v>
      </c>
      <c r="S107" s="838">
        <v>106</v>
      </c>
      <c r="T107" s="667">
        <v>110</v>
      </c>
      <c r="U107" s="838">
        <v>62</v>
      </c>
      <c r="V107" s="667">
        <v>64</v>
      </c>
      <c r="W107" s="839">
        <v>44</v>
      </c>
      <c r="X107" s="667">
        <v>46</v>
      </c>
      <c r="Y107" s="12">
        <v>29.1</v>
      </c>
      <c r="Z107" s="840">
        <v>29.1</v>
      </c>
      <c r="AA107" s="665">
        <v>28.4</v>
      </c>
      <c r="AB107" s="666">
        <v>10</v>
      </c>
      <c r="AC107" s="883">
        <v>0</v>
      </c>
      <c r="AD107" s="671">
        <v>220</v>
      </c>
      <c r="AE107" s="884">
        <v>0</v>
      </c>
      <c r="AF107" s="843">
        <v>10978</v>
      </c>
      <c r="AG107" s="844">
        <v>2995</v>
      </c>
      <c r="AH107" s="845">
        <v>1586</v>
      </c>
      <c r="AI107" s="499"/>
      <c r="AJ107" s="374" t="s">
        <v>344</v>
      </c>
      <c r="AK107" s="488"/>
      <c r="AL107" s="1205">
        <v>44755</v>
      </c>
      <c r="AM107" s="1206"/>
      <c r="AN107" s="1197">
        <v>44770</v>
      </c>
      <c r="AO107" s="1198"/>
    </row>
    <row r="108" spans="1:41" x14ac:dyDescent="0.15">
      <c r="A108" s="1163"/>
      <c r="B108" s="124">
        <v>44744</v>
      </c>
      <c r="C108" s="5" t="str">
        <f t="shared" ref="C108:C137" si="49">IF(B108="","",IF(WEEKDAY(B108)=1,"(日)",IF(WEEKDAY(B108)=2,"(月)",IF(WEEKDAY(B108)=3,"(火)",IF(WEEKDAY(B108)=4,"(水)",IF(WEEKDAY(B108)=5,"(木)",IF(WEEKDAY(B108)=6,"(金)","(土)")))))))</f>
        <v>(土)</v>
      </c>
      <c r="D108" s="742" t="s">
        <v>318</v>
      </c>
      <c r="E108" s="673">
        <v>0</v>
      </c>
      <c r="F108" s="674">
        <v>30</v>
      </c>
      <c r="G108" s="13">
        <v>25</v>
      </c>
      <c r="H108" s="310">
        <v>26</v>
      </c>
      <c r="I108" s="14">
        <v>32.700000000000003</v>
      </c>
      <c r="J108" s="308">
        <v>6.6</v>
      </c>
      <c r="K108" s="13">
        <v>8.73</v>
      </c>
      <c r="L108" s="500">
        <v>6.95</v>
      </c>
      <c r="M108" s="172">
        <v>45</v>
      </c>
      <c r="N108" s="309">
        <v>12.2</v>
      </c>
      <c r="O108" s="14">
        <v>28.3</v>
      </c>
      <c r="P108" s="310">
        <v>27.8</v>
      </c>
      <c r="Q108" s="846">
        <v>84</v>
      </c>
      <c r="R108" s="309">
        <v>50</v>
      </c>
      <c r="S108" s="846">
        <v>104</v>
      </c>
      <c r="T108" s="309">
        <v>108</v>
      </c>
      <c r="U108" s="846">
        <v>60</v>
      </c>
      <c r="V108" s="309">
        <v>62</v>
      </c>
      <c r="W108" s="172">
        <v>44</v>
      </c>
      <c r="X108" s="309">
        <v>46</v>
      </c>
      <c r="Y108" s="13">
        <v>26.3</v>
      </c>
      <c r="Z108" s="847">
        <v>27.7</v>
      </c>
      <c r="AA108" s="14">
        <v>23.4</v>
      </c>
      <c r="AB108" s="310">
        <v>10</v>
      </c>
      <c r="AC108" s="854">
        <v>0.05</v>
      </c>
      <c r="AD108" s="677">
        <v>230</v>
      </c>
      <c r="AE108" s="885">
        <v>0</v>
      </c>
      <c r="AF108" s="850">
        <v>10960</v>
      </c>
      <c r="AG108" s="851">
        <v>2739</v>
      </c>
      <c r="AH108" s="852">
        <v>1464</v>
      </c>
      <c r="AI108" s="499"/>
      <c r="AJ108" s="422" t="s">
        <v>2</v>
      </c>
      <c r="AK108" s="489" t="s">
        <v>363</v>
      </c>
      <c r="AL108" s="1199">
        <v>23</v>
      </c>
      <c r="AM108" s="1200"/>
      <c r="AN108" s="1199">
        <v>29</v>
      </c>
      <c r="AO108" s="1200"/>
    </row>
    <row r="109" spans="1:41" x14ac:dyDescent="0.15">
      <c r="A109" s="1163"/>
      <c r="B109" s="124">
        <v>44745</v>
      </c>
      <c r="C109" s="5" t="str">
        <f t="shared" si="49"/>
        <v>(日)</v>
      </c>
      <c r="D109" s="755" t="s">
        <v>340</v>
      </c>
      <c r="E109" s="673">
        <v>0.1</v>
      </c>
      <c r="F109" s="674">
        <v>30</v>
      </c>
      <c r="G109" s="13">
        <v>27</v>
      </c>
      <c r="H109" s="310">
        <v>27</v>
      </c>
      <c r="I109" s="14">
        <v>36</v>
      </c>
      <c r="J109" s="308">
        <v>7</v>
      </c>
      <c r="K109" s="13">
        <v>8.1</v>
      </c>
      <c r="L109" s="500">
        <v>6.91</v>
      </c>
      <c r="M109" s="172">
        <v>49.3</v>
      </c>
      <c r="N109" s="309">
        <v>11</v>
      </c>
      <c r="O109" s="14">
        <v>29.2</v>
      </c>
      <c r="P109" s="310">
        <v>30.7</v>
      </c>
      <c r="Q109" s="846">
        <v>90</v>
      </c>
      <c r="R109" s="309">
        <v>53</v>
      </c>
      <c r="S109" s="846">
        <v>104</v>
      </c>
      <c r="T109" s="309">
        <v>107</v>
      </c>
      <c r="U109" s="846">
        <v>62</v>
      </c>
      <c r="V109" s="309">
        <v>66</v>
      </c>
      <c r="W109" s="172">
        <v>42</v>
      </c>
      <c r="X109" s="309">
        <v>41</v>
      </c>
      <c r="Y109" s="13">
        <v>29.1</v>
      </c>
      <c r="Z109" s="847">
        <v>29.1</v>
      </c>
      <c r="AA109" s="14">
        <v>28.4</v>
      </c>
      <c r="AB109" s="310">
        <v>10</v>
      </c>
      <c r="AC109" s="854">
        <v>0.05</v>
      </c>
      <c r="AD109" s="677">
        <v>220</v>
      </c>
      <c r="AE109" s="885">
        <v>0</v>
      </c>
      <c r="AF109" s="850">
        <v>11892</v>
      </c>
      <c r="AG109" s="851">
        <v>3078</v>
      </c>
      <c r="AH109" s="852">
        <v>1586</v>
      </c>
      <c r="AI109" s="499"/>
      <c r="AJ109" s="6" t="s">
        <v>19</v>
      </c>
      <c r="AK109" s="7" t="s">
        <v>20</v>
      </c>
      <c r="AL109" s="8" t="s">
        <v>21</v>
      </c>
      <c r="AM109" s="7" t="s">
        <v>22</v>
      </c>
      <c r="AN109" s="8" t="s">
        <v>21</v>
      </c>
      <c r="AO109" s="7" t="s">
        <v>22</v>
      </c>
    </row>
    <row r="110" spans="1:41" x14ac:dyDescent="0.15">
      <c r="A110" s="1163"/>
      <c r="B110" s="124">
        <v>44746</v>
      </c>
      <c r="C110" s="5" t="str">
        <f t="shared" si="49"/>
        <v>(月)</v>
      </c>
      <c r="D110" s="755" t="s">
        <v>340</v>
      </c>
      <c r="E110" s="673">
        <v>0.1</v>
      </c>
      <c r="F110" s="674">
        <v>28</v>
      </c>
      <c r="G110" s="13">
        <v>27.5</v>
      </c>
      <c r="H110" s="310">
        <v>27.5</v>
      </c>
      <c r="I110" s="14">
        <v>30.9</v>
      </c>
      <c r="J110" s="308">
        <v>7.7</v>
      </c>
      <c r="K110" s="13">
        <v>8.02</v>
      </c>
      <c r="L110" s="500">
        <v>6.81</v>
      </c>
      <c r="M110" s="172">
        <v>46.4</v>
      </c>
      <c r="N110" s="309">
        <v>13</v>
      </c>
      <c r="O110" s="14">
        <v>27.3</v>
      </c>
      <c r="P110" s="310">
        <v>31.9</v>
      </c>
      <c r="Q110" s="846">
        <v>88</v>
      </c>
      <c r="R110" s="309">
        <v>57</v>
      </c>
      <c r="S110" s="846">
        <v>106</v>
      </c>
      <c r="T110" s="309">
        <v>108</v>
      </c>
      <c r="U110" s="846">
        <v>66</v>
      </c>
      <c r="V110" s="309">
        <v>65</v>
      </c>
      <c r="W110" s="172">
        <v>40</v>
      </c>
      <c r="X110" s="309">
        <v>43</v>
      </c>
      <c r="Y110" s="13">
        <v>30.5</v>
      </c>
      <c r="Z110" s="847">
        <v>30.2</v>
      </c>
      <c r="AA110" s="14">
        <v>25.6</v>
      </c>
      <c r="AB110" s="310">
        <v>10</v>
      </c>
      <c r="AC110" s="854">
        <v>0.1</v>
      </c>
      <c r="AD110" s="677">
        <v>230</v>
      </c>
      <c r="AE110" s="885">
        <v>0</v>
      </c>
      <c r="AF110" s="850">
        <v>11343</v>
      </c>
      <c r="AG110" s="851">
        <v>2497</v>
      </c>
      <c r="AH110" s="852">
        <v>1342</v>
      </c>
      <c r="AI110" s="499"/>
      <c r="AJ110" s="3" t="s">
        <v>203</v>
      </c>
      <c r="AK110" s="9" t="s">
        <v>11</v>
      </c>
      <c r="AL110" s="12">
        <v>24</v>
      </c>
      <c r="AM110" s="307">
        <v>25</v>
      </c>
      <c r="AN110" s="12">
        <v>27.5</v>
      </c>
      <c r="AO110" s="307">
        <v>25.5</v>
      </c>
    </row>
    <row r="111" spans="1:41" x14ac:dyDescent="0.15">
      <c r="A111" s="1163"/>
      <c r="B111" s="124">
        <v>44747</v>
      </c>
      <c r="C111" s="5" t="str">
        <f t="shared" si="49"/>
        <v>(火)</v>
      </c>
      <c r="D111" s="755" t="s">
        <v>340</v>
      </c>
      <c r="E111" s="673">
        <v>0.1</v>
      </c>
      <c r="F111" s="674">
        <v>27</v>
      </c>
      <c r="G111" s="13">
        <v>28</v>
      </c>
      <c r="H111" s="310">
        <v>27</v>
      </c>
      <c r="I111" s="14">
        <v>37.4</v>
      </c>
      <c r="J111" s="308">
        <v>6.6</v>
      </c>
      <c r="K111" s="13">
        <v>8.5500000000000007</v>
      </c>
      <c r="L111" s="500">
        <v>6.85</v>
      </c>
      <c r="M111" s="172">
        <v>56.3</v>
      </c>
      <c r="N111" s="309">
        <v>14.5</v>
      </c>
      <c r="O111" s="14">
        <v>25.8</v>
      </c>
      <c r="P111" s="310">
        <v>28.2</v>
      </c>
      <c r="Q111" s="846">
        <v>90</v>
      </c>
      <c r="R111" s="309">
        <v>56</v>
      </c>
      <c r="S111" s="846">
        <v>100</v>
      </c>
      <c r="T111" s="309">
        <v>104</v>
      </c>
      <c r="U111" s="846">
        <v>64</v>
      </c>
      <c r="V111" s="309">
        <v>64</v>
      </c>
      <c r="W111" s="172">
        <v>36</v>
      </c>
      <c r="X111" s="309">
        <v>40</v>
      </c>
      <c r="Y111" s="13">
        <v>29.1</v>
      </c>
      <c r="Z111" s="847">
        <v>29.1</v>
      </c>
      <c r="AA111" s="14">
        <v>28.8</v>
      </c>
      <c r="AB111" s="310">
        <v>10</v>
      </c>
      <c r="AC111" s="854">
        <v>0.05</v>
      </c>
      <c r="AD111" s="677">
        <v>230</v>
      </c>
      <c r="AE111" s="885">
        <v>0</v>
      </c>
      <c r="AF111" s="850">
        <v>13526</v>
      </c>
      <c r="AG111" s="851">
        <v>2508</v>
      </c>
      <c r="AH111" s="852">
        <v>1420</v>
      </c>
      <c r="AI111" s="499"/>
      <c r="AJ111" s="4" t="s">
        <v>204</v>
      </c>
      <c r="AK111" s="10" t="s">
        <v>205</v>
      </c>
      <c r="AL111" s="13">
        <v>31.2</v>
      </c>
      <c r="AM111" s="308">
        <v>9.6999999999999993</v>
      </c>
      <c r="AN111" s="13">
        <v>36.299999999999997</v>
      </c>
      <c r="AO111" s="308">
        <v>6.3</v>
      </c>
    </row>
    <row r="112" spans="1:41" x14ac:dyDescent="0.15">
      <c r="A112" s="1163"/>
      <c r="B112" s="124">
        <v>44748</v>
      </c>
      <c r="C112" s="5" t="str">
        <f t="shared" si="49"/>
        <v>(水)</v>
      </c>
      <c r="D112" s="755" t="s">
        <v>338</v>
      </c>
      <c r="E112" s="673">
        <v>2.1</v>
      </c>
      <c r="F112" s="674">
        <v>26</v>
      </c>
      <c r="G112" s="13">
        <v>25</v>
      </c>
      <c r="H112" s="310">
        <v>26</v>
      </c>
      <c r="I112" s="14">
        <v>54.4</v>
      </c>
      <c r="J112" s="308">
        <v>5.9</v>
      </c>
      <c r="K112" s="13">
        <v>8.39</v>
      </c>
      <c r="L112" s="500">
        <v>6.75</v>
      </c>
      <c r="M112" s="172">
        <v>74.2</v>
      </c>
      <c r="N112" s="309">
        <v>12.7</v>
      </c>
      <c r="O112" s="14">
        <v>27.8</v>
      </c>
      <c r="P112" s="310">
        <v>29</v>
      </c>
      <c r="Q112" s="846">
        <v>92</v>
      </c>
      <c r="R112" s="309">
        <v>58</v>
      </c>
      <c r="S112" s="846">
        <v>106</v>
      </c>
      <c r="T112" s="309">
        <v>106</v>
      </c>
      <c r="U112" s="846">
        <v>64</v>
      </c>
      <c r="V112" s="309">
        <v>68</v>
      </c>
      <c r="W112" s="172">
        <v>42</v>
      </c>
      <c r="X112" s="309">
        <v>38</v>
      </c>
      <c r="Y112" s="13">
        <v>29.8</v>
      </c>
      <c r="Z112" s="847">
        <v>27.7</v>
      </c>
      <c r="AA112" s="14">
        <v>32.200000000000003</v>
      </c>
      <c r="AB112" s="310">
        <v>10</v>
      </c>
      <c r="AC112" s="854">
        <v>0.05</v>
      </c>
      <c r="AD112" s="677">
        <v>230</v>
      </c>
      <c r="AE112" s="885">
        <v>0</v>
      </c>
      <c r="AF112" s="850">
        <v>13564</v>
      </c>
      <c r="AG112" s="851">
        <v>2615</v>
      </c>
      <c r="AH112" s="852">
        <v>1586</v>
      </c>
      <c r="AI112" s="499"/>
      <c r="AJ112" s="4" t="s">
        <v>12</v>
      </c>
      <c r="AK112" s="10"/>
      <c r="AL112" s="13">
        <v>8.19</v>
      </c>
      <c r="AM112" s="308">
        <v>6.97</v>
      </c>
      <c r="AN112" s="13">
        <v>8.65</v>
      </c>
      <c r="AO112" s="308">
        <v>6.77</v>
      </c>
    </row>
    <row r="113" spans="1:41" x14ac:dyDescent="0.15">
      <c r="A113" s="1163"/>
      <c r="B113" s="124">
        <v>44749</v>
      </c>
      <c r="C113" s="5" t="str">
        <f t="shared" si="49"/>
        <v>(木)</v>
      </c>
      <c r="D113" s="755" t="s">
        <v>318</v>
      </c>
      <c r="E113" s="673"/>
      <c r="F113" s="674">
        <v>23</v>
      </c>
      <c r="G113" s="13">
        <v>23.5</v>
      </c>
      <c r="H113" s="310">
        <v>24.5</v>
      </c>
      <c r="I113" s="14">
        <v>62.2</v>
      </c>
      <c r="J113" s="308">
        <v>8.1999999999999993</v>
      </c>
      <c r="K113" s="13">
        <v>8.06</v>
      </c>
      <c r="L113" s="500">
        <v>6.71</v>
      </c>
      <c r="M113" s="172">
        <v>79.8</v>
      </c>
      <c r="N113" s="309">
        <v>11.6</v>
      </c>
      <c r="O113" s="14">
        <v>27.5</v>
      </c>
      <c r="P113" s="310">
        <v>31.2</v>
      </c>
      <c r="Q113" s="846">
        <v>87</v>
      </c>
      <c r="R113" s="309">
        <v>52</v>
      </c>
      <c r="S113" s="846">
        <v>102</v>
      </c>
      <c r="T113" s="309">
        <v>110</v>
      </c>
      <c r="U113" s="846">
        <v>63</v>
      </c>
      <c r="V113" s="309">
        <v>68</v>
      </c>
      <c r="W113" s="172">
        <v>39</v>
      </c>
      <c r="X113" s="309">
        <v>42</v>
      </c>
      <c r="Y113" s="13">
        <v>29.5</v>
      </c>
      <c r="Z113" s="847">
        <v>31.6</v>
      </c>
      <c r="AA113" s="14">
        <v>39.5</v>
      </c>
      <c r="AB113" s="310">
        <v>10</v>
      </c>
      <c r="AC113" s="854">
        <v>0.15</v>
      </c>
      <c r="AD113" s="677">
        <v>240</v>
      </c>
      <c r="AE113" s="885">
        <v>0</v>
      </c>
      <c r="AF113" s="850">
        <v>14651</v>
      </c>
      <c r="AG113" s="851">
        <v>2579</v>
      </c>
      <c r="AH113" s="852">
        <v>1464</v>
      </c>
      <c r="AI113" s="499"/>
      <c r="AJ113" s="4" t="s">
        <v>219</v>
      </c>
      <c r="AK113" s="10" t="s">
        <v>205</v>
      </c>
      <c r="AL113" s="172">
        <v>45.4</v>
      </c>
      <c r="AM113" s="309">
        <v>14</v>
      </c>
      <c r="AN113" s="172">
        <v>47.6</v>
      </c>
      <c r="AO113" s="309">
        <v>10.7</v>
      </c>
    </row>
    <row r="114" spans="1:41" x14ac:dyDescent="0.15">
      <c r="A114" s="1163"/>
      <c r="B114" s="124">
        <v>44750</v>
      </c>
      <c r="C114" s="5" t="str">
        <f t="shared" si="49"/>
        <v>(金)</v>
      </c>
      <c r="D114" s="755" t="s">
        <v>318</v>
      </c>
      <c r="E114" s="673"/>
      <c r="F114" s="674">
        <v>25</v>
      </c>
      <c r="G114" s="13">
        <v>23.5</v>
      </c>
      <c r="H114" s="310">
        <v>24</v>
      </c>
      <c r="I114" s="14">
        <v>48.7</v>
      </c>
      <c r="J114" s="308">
        <v>7</v>
      </c>
      <c r="K114" s="13">
        <v>8.35</v>
      </c>
      <c r="L114" s="500">
        <v>6.74</v>
      </c>
      <c r="M114" s="172">
        <v>69</v>
      </c>
      <c r="N114" s="309">
        <v>11.8</v>
      </c>
      <c r="O114" s="14">
        <v>29.5</v>
      </c>
      <c r="P114" s="310">
        <v>32.1</v>
      </c>
      <c r="Q114" s="846">
        <v>88</v>
      </c>
      <c r="R114" s="309">
        <v>54</v>
      </c>
      <c r="S114" s="846">
        <v>104</v>
      </c>
      <c r="T114" s="309">
        <v>106</v>
      </c>
      <c r="U114" s="846">
        <v>65</v>
      </c>
      <c r="V114" s="309">
        <v>68</v>
      </c>
      <c r="W114" s="172">
        <v>39</v>
      </c>
      <c r="X114" s="309">
        <v>38</v>
      </c>
      <c r="Y114" s="13">
        <v>34.1</v>
      </c>
      <c r="Z114" s="847">
        <v>31.6</v>
      </c>
      <c r="AA114" s="14">
        <v>34.799999999999997</v>
      </c>
      <c r="AB114" s="310">
        <v>10</v>
      </c>
      <c r="AC114" s="854">
        <v>0</v>
      </c>
      <c r="AD114" s="677">
        <v>240</v>
      </c>
      <c r="AE114" s="885">
        <v>0</v>
      </c>
      <c r="AF114" s="850">
        <v>14120</v>
      </c>
      <c r="AG114" s="851">
        <v>2247</v>
      </c>
      <c r="AH114" s="852">
        <v>1522</v>
      </c>
      <c r="AI114" s="499"/>
      <c r="AJ114" s="4" t="s">
        <v>206</v>
      </c>
      <c r="AK114" s="10" t="s">
        <v>13</v>
      </c>
      <c r="AL114" s="13">
        <v>26.9</v>
      </c>
      <c r="AM114" s="308">
        <v>31.4</v>
      </c>
      <c r="AN114" s="13">
        <v>24.4</v>
      </c>
      <c r="AO114" s="308">
        <v>27.7</v>
      </c>
    </row>
    <row r="115" spans="1:41" x14ac:dyDescent="0.15">
      <c r="A115" s="1163"/>
      <c r="B115" s="124">
        <v>44751</v>
      </c>
      <c r="C115" s="5" t="str">
        <f t="shared" si="49"/>
        <v>(土)</v>
      </c>
      <c r="D115" s="755" t="s">
        <v>318</v>
      </c>
      <c r="E115" s="673"/>
      <c r="F115" s="674">
        <v>27</v>
      </c>
      <c r="G115" s="13">
        <v>25.5</v>
      </c>
      <c r="H115" s="310">
        <v>25</v>
      </c>
      <c r="I115" s="14">
        <v>34</v>
      </c>
      <c r="J115" s="308">
        <v>6.6</v>
      </c>
      <c r="K115" s="13">
        <v>8.73</v>
      </c>
      <c r="L115" s="500">
        <v>6.79</v>
      </c>
      <c r="M115" s="172">
        <v>45.2</v>
      </c>
      <c r="N115" s="309">
        <v>11.8</v>
      </c>
      <c r="O115" s="14">
        <v>28.1</v>
      </c>
      <c r="P115" s="310">
        <v>32.1</v>
      </c>
      <c r="Q115" s="846">
        <v>92</v>
      </c>
      <c r="R115" s="309">
        <v>62</v>
      </c>
      <c r="S115" s="846">
        <v>111</v>
      </c>
      <c r="T115" s="309">
        <v>112</v>
      </c>
      <c r="U115" s="846">
        <v>72</v>
      </c>
      <c r="V115" s="309">
        <v>71</v>
      </c>
      <c r="W115" s="172">
        <v>39</v>
      </c>
      <c r="X115" s="309">
        <v>41</v>
      </c>
      <c r="Y115" s="13">
        <v>28.8</v>
      </c>
      <c r="Z115" s="847">
        <v>30.2</v>
      </c>
      <c r="AA115" s="14">
        <v>29.4</v>
      </c>
      <c r="AB115" s="310">
        <v>10</v>
      </c>
      <c r="AC115" s="854">
        <v>0</v>
      </c>
      <c r="AD115" s="677">
        <v>230</v>
      </c>
      <c r="AE115" s="885">
        <v>0</v>
      </c>
      <c r="AF115" s="850">
        <v>14443</v>
      </c>
      <c r="AG115" s="851">
        <v>2246</v>
      </c>
      <c r="AH115" s="852">
        <v>1586</v>
      </c>
      <c r="AI115" s="499"/>
      <c r="AJ115" s="4" t="s">
        <v>207</v>
      </c>
      <c r="AK115" s="10" t="s">
        <v>371</v>
      </c>
      <c r="AL115" s="172">
        <v>91</v>
      </c>
      <c r="AM115" s="309">
        <v>67</v>
      </c>
      <c r="AN115" s="172">
        <v>78</v>
      </c>
      <c r="AO115" s="309">
        <v>53</v>
      </c>
    </row>
    <row r="116" spans="1:41" x14ac:dyDescent="0.15">
      <c r="A116" s="1163"/>
      <c r="B116" s="124">
        <v>44752</v>
      </c>
      <c r="C116" s="5" t="str">
        <f t="shared" si="49"/>
        <v>(日)</v>
      </c>
      <c r="D116" s="755" t="s">
        <v>318</v>
      </c>
      <c r="E116" s="673"/>
      <c r="F116" s="674">
        <v>27</v>
      </c>
      <c r="G116" s="13">
        <v>25</v>
      </c>
      <c r="H116" s="310">
        <v>25</v>
      </c>
      <c r="I116" s="14">
        <v>31.7</v>
      </c>
      <c r="J116" s="308">
        <v>6.2</v>
      </c>
      <c r="K116" s="13">
        <v>8.16</v>
      </c>
      <c r="L116" s="500">
        <v>6.8</v>
      </c>
      <c r="M116" s="172">
        <v>47.7</v>
      </c>
      <c r="N116" s="309">
        <v>11.5</v>
      </c>
      <c r="O116" s="14">
        <v>30.3</v>
      </c>
      <c r="P116" s="310">
        <v>32.200000000000003</v>
      </c>
      <c r="Q116" s="846">
        <v>98</v>
      </c>
      <c r="R116" s="309">
        <v>52</v>
      </c>
      <c r="S116" s="846">
        <v>112</v>
      </c>
      <c r="T116" s="309">
        <v>112</v>
      </c>
      <c r="U116" s="846">
        <v>73</v>
      </c>
      <c r="V116" s="309">
        <v>72</v>
      </c>
      <c r="W116" s="172">
        <v>39</v>
      </c>
      <c r="X116" s="309">
        <v>40</v>
      </c>
      <c r="Y116" s="13">
        <v>30.5</v>
      </c>
      <c r="Z116" s="847">
        <v>31.2</v>
      </c>
      <c r="AA116" s="14">
        <v>27.2</v>
      </c>
      <c r="AB116" s="310">
        <v>10</v>
      </c>
      <c r="AC116" s="854">
        <v>0.05</v>
      </c>
      <c r="AD116" s="677">
        <v>230</v>
      </c>
      <c r="AE116" s="885">
        <v>0</v>
      </c>
      <c r="AF116" s="850">
        <v>14307</v>
      </c>
      <c r="AG116" s="851">
        <v>2247</v>
      </c>
      <c r="AH116" s="852">
        <v>1586</v>
      </c>
      <c r="AI116" s="499"/>
      <c r="AJ116" s="4" t="s">
        <v>208</v>
      </c>
      <c r="AK116" s="10" t="s">
        <v>371</v>
      </c>
      <c r="AL116" s="172">
        <v>102</v>
      </c>
      <c r="AM116" s="309">
        <v>114</v>
      </c>
      <c r="AN116" s="172">
        <v>94</v>
      </c>
      <c r="AO116" s="309">
        <v>93</v>
      </c>
    </row>
    <row r="117" spans="1:41" x14ac:dyDescent="0.15">
      <c r="A117" s="1163"/>
      <c r="B117" s="124">
        <v>44753</v>
      </c>
      <c r="C117" s="5" t="str">
        <f t="shared" si="49"/>
        <v>(月)</v>
      </c>
      <c r="D117" s="755" t="s">
        <v>386</v>
      </c>
      <c r="E117" s="673"/>
      <c r="F117" s="674">
        <v>27</v>
      </c>
      <c r="G117" s="13">
        <v>26</v>
      </c>
      <c r="H117" s="310">
        <v>26.5</v>
      </c>
      <c r="I117" s="14">
        <v>28.5</v>
      </c>
      <c r="J117" s="308">
        <v>7.6</v>
      </c>
      <c r="K117" s="13">
        <v>8.5399999999999991</v>
      </c>
      <c r="L117" s="500">
        <v>6.88</v>
      </c>
      <c r="M117" s="172">
        <v>38.4</v>
      </c>
      <c r="N117" s="309">
        <v>11.9</v>
      </c>
      <c r="O117" s="14">
        <v>27.7</v>
      </c>
      <c r="P117" s="310">
        <v>32.200000000000003</v>
      </c>
      <c r="Q117" s="846">
        <v>98</v>
      </c>
      <c r="R117" s="309">
        <v>67</v>
      </c>
      <c r="S117" s="846">
        <v>110</v>
      </c>
      <c r="T117" s="309">
        <v>118</v>
      </c>
      <c r="U117" s="846">
        <v>70</v>
      </c>
      <c r="V117" s="309">
        <v>77</v>
      </c>
      <c r="W117" s="172">
        <v>40</v>
      </c>
      <c r="X117" s="309">
        <v>41</v>
      </c>
      <c r="Y117" s="13">
        <v>28.4</v>
      </c>
      <c r="Z117" s="847">
        <v>32.299999999999997</v>
      </c>
      <c r="AA117" s="14">
        <v>28.4</v>
      </c>
      <c r="AB117" s="310">
        <v>10</v>
      </c>
      <c r="AC117" s="854">
        <v>0.05</v>
      </c>
      <c r="AD117" s="677">
        <v>230</v>
      </c>
      <c r="AE117" s="885">
        <v>0</v>
      </c>
      <c r="AF117" s="850">
        <v>14203</v>
      </c>
      <c r="AG117" s="851">
        <v>2412</v>
      </c>
      <c r="AH117" s="852">
        <v>1464</v>
      </c>
      <c r="AI117" s="499"/>
      <c r="AJ117" s="4" t="s">
        <v>209</v>
      </c>
      <c r="AK117" s="10" t="s">
        <v>371</v>
      </c>
      <c r="AL117" s="172">
        <v>64</v>
      </c>
      <c r="AM117" s="309">
        <v>73</v>
      </c>
      <c r="AN117" s="172">
        <v>62</v>
      </c>
      <c r="AO117" s="309">
        <v>60</v>
      </c>
    </row>
    <row r="118" spans="1:41" x14ac:dyDescent="0.15">
      <c r="A118" s="1163"/>
      <c r="B118" s="124">
        <v>44754</v>
      </c>
      <c r="C118" s="5" t="str">
        <f t="shared" si="49"/>
        <v>(火)</v>
      </c>
      <c r="D118" s="755" t="s">
        <v>338</v>
      </c>
      <c r="E118" s="673">
        <v>4.0999999999999996</v>
      </c>
      <c r="F118" s="674">
        <v>25</v>
      </c>
      <c r="G118" s="13">
        <v>26</v>
      </c>
      <c r="H118" s="310">
        <v>26.5</v>
      </c>
      <c r="I118" s="14">
        <v>33.5</v>
      </c>
      <c r="J118" s="308">
        <v>7.9</v>
      </c>
      <c r="K118" s="13">
        <v>8.64</v>
      </c>
      <c r="L118" s="500">
        <v>6.97</v>
      </c>
      <c r="M118" s="172">
        <v>45</v>
      </c>
      <c r="N118" s="309">
        <v>12.6</v>
      </c>
      <c r="O118" s="14">
        <v>26.4</v>
      </c>
      <c r="P118" s="310">
        <v>32.1</v>
      </c>
      <c r="Q118" s="846">
        <v>90</v>
      </c>
      <c r="R118" s="309">
        <v>56</v>
      </c>
      <c r="S118" s="846">
        <v>106</v>
      </c>
      <c r="T118" s="309">
        <v>105</v>
      </c>
      <c r="U118" s="846">
        <v>65</v>
      </c>
      <c r="V118" s="309">
        <v>66</v>
      </c>
      <c r="W118" s="172">
        <v>41</v>
      </c>
      <c r="X118" s="309">
        <v>39</v>
      </c>
      <c r="Y118" s="13">
        <v>32.700000000000003</v>
      </c>
      <c r="Z118" s="847">
        <v>31.2</v>
      </c>
      <c r="AA118" s="14">
        <v>28.1</v>
      </c>
      <c r="AB118" s="310">
        <v>10</v>
      </c>
      <c r="AC118" s="854">
        <v>0.05</v>
      </c>
      <c r="AD118" s="677">
        <v>220</v>
      </c>
      <c r="AE118" s="885">
        <v>0</v>
      </c>
      <c r="AF118" s="850">
        <v>14711</v>
      </c>
      <c r="AG118" s="851">
        <v>2496</v>
      </c>
      <c r="AH118" s="852">
        <v>1464</v>
      </c>
      <c r="AI118" s="499"/>
      <c r="AJ118" s="4" t="s">
        <v>210</v>
      </c>
      <c r="AK118" s="10" t="s">
        <v>371</v>
      </c>
      <c r="AL118" s="172">
        <v>38</v>
      </c>
      <c r="AM118" s="309">
        <v>41</v>
      </c>
      <c r="AN118" s="172">
        <v>32</v>
      </c>
      <c r="AO118" s="309">
        <v>33</v>
      </c>
    </row>
    <row r="119" spans="1:41" x14ac:dyDescent="0.15">
      <c r="A119" s="1163"/>
      <c r="B119" s="124">
        <v>44755</v>
      </c>
      <c r="C119" s="5" t="str">
        <f t="shared" si="49"/>
        <v>(水)</v>
      </c>
      <c r="D119" s="755" t="s">
        <v>335</v>
      </c>
      <c r="E119" s="673">
        <v>32.799999999999997</v>
      </c>
      <c r="F119" s="674">
        <v>23</v>
      </c>
      <c r="G119" s="13">
        <v>24</v>
      </c>
      <c r="H119" s="310">
        <v>25</v>
      </c>
      <c r="I119" s="14">
        <v>31.2</v>
      </c>
      <c r="J119" s="308">
        <v>9.6999999999999993</v>
      </c>
      <c r="K119" s="13">
        <v>8.19</v>
      </c>
      <c r="L119" s="500">
        <v>6.97</v>
      </c>
      <c r="M119" s="172">
        <v>45.4</v>
      </c>
      <c r="N119" s="309">
        <v>14</v>
      </c>
      <c r="O119" s="14">
        <v>26.9</v>
      </c>
      <c r="P119" s="310">
        <v>31.4</v>
      </c>
      <c r="Q119" s="846">
        <v>91</v>
      </c>
      <c r="R119" s="309">
        <v>67</v>
      </c>
      <c r="S119" s="846">
        <v>102</v>
      </c>
      <c r="T119" s="309">
        <v>114</v>
      </c>
      <c r="U119" s="846">
        <v>64</v>
      </c>
      <c r="V119" s="309">
        <v>73</v>
      </c>
      <c r="W119" s="172">
        <v>38</v>
      </c>
      <c r="X119" s="309">
        <v>41</v>
      </c>
      <c r="Y119" s="13">
        <v>29.8</v>
      </c>
      <c r="Z119" s="847">
        <v>32</v>
      </c>
      <c r="AA119" s="14">
        <v>26.9</v>
      </c>
      <c r="AB119" s="310">
        <v>10</v>
      </c>
      <c r="AC119" s="854">
        <v>0.05</v>
      </c>
      <c r="AD119" s="677">
        <v>230</v>
      </c>
      <c r="AE119" s="885">
        <v>0</v>
      </c>
      <c r="AF119" s="850">
        <v>14121</v>
      </c>
      <c r="AG119" s="851">
        <v>2663</v>
      </c>
      <c r="AH119" s="852">
        <v>1586</v>
      </c>
      <c r="AI119" s="499"/>
      <c r="AJ119" s="4" t="s">
        <v>211</v>
      </c>
      <c r="AK119" s="10" t="s">
        <v>371</v>
      </c>
      <c r="AL119" s="13">
        <v>29.8</v>
      </c>
      <c r="AM119" s="310">
        <v>32</v>
      </c>
      <c r="AN119" s="14">
        <v>24.9</v>
      </c>
      <c r="AO119" s="310">
        <v>26.3</v>
      </c>
    </row>
    <row r="120" spans="1:41" x14ac:dyDescent="0.15">
      <c r="A120" s="1163"/>
      <c r="B120" s="124">
        <v>44756</v>
      </c>
      <c r="C120" s="5" t="str">
        <f t="shared" si="49"/>
        <v>(木)</v>
      </c>
      <c r="D120" s="755" t="s">
        <v>319</v>
      </c>
      <c r="E120" s="673">
        <v>3.7</v>
      </c>
      <c r="F120" s="674">
        <v>25</v>
      </c>
      <c r="G120" s="13">
        <v>25</v>
      </c>
      <c r="H120" s="310">
        <v>24.5</v>
      </c>
      <c r="I120" s="14">
        <v>27.6</v>
      </c>
      <c r="J120" s="308">
        <v>3.3</v>
      </c>
      <c r="K120" s="13">
        <v>8.19</v>
      </c>
      <c r="L120" s="500">
        <v>6.72</v>
      </c>
      <c r="M120" s="172">
        <v>43.7</v>
      </c>
      <c r="N120" s="309">
        <v>8.5</v>
      </c>
      <c r="O120" s="14">
        <v>28</v>
      </c>
      <c r="P120" s="310">
        <v>30</v>
      </c>
      <c r="Q120" s="846">
        <v>86</v>
      </c>
      <c r="R120" s="309">
        <v>50</v>
      </c>
      <c r="S120" s="846">
        <v>102</v>
      </c>
      <c r="T120" s="309">
        <v>100</v>
      </c>
      <c r="U120" s="846">
        <v>62</v>
      </c>
      <c r="V120" s="309">
        <v>63</v>
      </c>
      <c r="W120" s="172">
        <v>40</v>
      </c>
      <c r="X120" s="309">
        <v>37</v>
      </c>
      <c r="Y120" s="13">
        <v>29.1</v>
      </c>
      <c r="Z120" s="847">
        <v>29.1</v>
      </c>
      <c r="AA120" s="14">
        <v>25.3</v>
      </c>
      <c r="AB120" s="310">
        <v>10</v>
      </c>
      <c r="AC120" s="854">
        <v>0</v>
      </c>
      <c r="AD120" s="677">
        <v>220</v>
      </c>
      <c r="AE120" s="885">
        <v>0</v>
      </c>
      <c r="AF120" s="850">
        <v>13748</v>
      </c>
      <c r="AG120" s="851">
        <v>2432</v>
      </c>
      <c r="AH120" s="852">
        <v>1464</v>
      </c>
      <c r="AI120" s="499"/>
      <c r="AJ120" s="4" t="s">
        <v>346</v>
      </c>
      <c r="AK120" s="10" t="s">
        <v>371</v>
      </c>
      <c r="AL120" s="13">
        <v>26.9</v>
      </c>
      <c r="AM120" s="310">
        <v>10</v>
      </c>
      <c r="AN120" s="14">
        <v>25.6</v>
      </c>
      <c r="AO120" s="310">
        <v>10</v>
      </c>
    </row>
    <row r="121" spans="1:41" x14ac:dyDescent="0.15">
      <c r="A121" s="1163"/>
      <c r="B121" s="124">
        <v>44757</v>
      </c>
      <c r="C121" s="5" t="str">
        <f t="shared" si="49"/>
        <v>(金)</v>
      </c>
      <c r="D121" s="755" t="s">
        <v>319</v>
      </c>
      <c r="E121" s="673">
        <v>25.3</v>
      </c>
      <c r="F121" s="674">
        <v>24</v>
      </c>
      <c r="G121" s="13">
        <v>24</v>
      </c>
      <c r="H121" s="310">
        <v>24.5</v>
      </c>
      <c r="I121" s="14">
        <v>23.7</v>
      </c>
      <c r="J121" s="308">
        <v>6.3</v>
      </c>
      <c r="K121" s="13">
        <v>7.76</v>
      </c>
      <c r="L121" s="500">
        <v>6.73</v>
      </c>
      <c r="M121" s="172">
        <v>37</v>
      </c>
      <c r="N121" s="309">
        <v>11</v>
      </c>
      <c r="O121" s="14">
        <v>28.6</v>
      </c>
      <c r="P121" s="310">
        <v>28.7</v>
      </c>
      <c r="Q121" s="846">
        <v>81</v>
      </c>
      <c r="R121" s="309">
        <v>50</v>
      </c>
      <c r="S121" s="846">
        <v>106</v>
      </c>
      <c r="T121" s="309">
        <v>108</v>
      </c>
      <c r="U121" s="846">
        <v>66</v>
      </c>
      <c r="V121" s="309">
        <v>68</v>
      </c>
      <c r="W121" s="172">
        <v>40</v>
      </c>
      <c r="X121" s="309">
        <v>40</v>
      </c>
      <c r="Y121" s="13">
        <v>27</v>
      </c>
      <c r="Z121" s="847">
        <v>27</v>
      </c>
      <c r="AA121" s="14">
        <v>27.8</v>
      </c>
      <c r="AB121" s="310">
        <v>10</v>
      </c>
      <c r="AC121" s="854">
        <v>0.05</v>
      </c>
      <c r="AD121" s="677">
        <v>230</v>
      </c>
      <c r="AE121" s="885">
        <v>0</v>
      </c>
      <c r="AF121" s="850">
        <v>12782</v>
      </c>
      <c r="AG121" s="851">
        <v>2156</v>
      </c>
      <c r="AH121" s="852">
        <v>1464</v>
      </c>
      <c r="AI121" s="499"/>
      <c r="AJ121" s="4" t="s">
        <v>347</v>
      </c>
      <c r="AK121" s="10" t="s">
        <v>371</v>
      </c>
      <c r="AL121" s="620"/>
      <c r="AM121" s="621">
        <v>0.05</v>
      </c>
      <c r="AN121" s="620"/>
      <c r="AO121" s="621">
        <v>0</v>
      </c>
    </row>
    <row r="122" spans="1:41" x14ac:dyDescent="0.15">
      <c r="A122" s="1163"/>
      <c r="B122" s="124">
        <v>44758</v>
      </c>
      <c r="C122" s="5" t="str">
        <f t="shared" si="49"/>
        <v>(土)</v>
      </c>
      <c r="D122" s="755" t="s">
        <v>402</v>
      </c>
      <c r="E122" s="673">
        <v>2</v>
      </c>
      <c r="F122" s="674">
        <v>23</v>
      </c>
      <c r="G122" s="13">
        <v>22</v>
      </c>
      <c r="H122" s="310">
        <v>23.5</v>
      </c>
      <c r="I122" s="14">
        <v>27.3</v>
      </c>
      <c r="J122" s="308">
        <v>10.3</v>
      </c>
      <c r="K122" s="13">
        <v>8</v>
      </c>
      <c r="L122" s="500">
        <v>6.87</v>
      </c>
      <c r="M122" s="172">
        <v>38.5</v>
      </c>
      <c r="N122" s="309">
        <v>14.6</v>
      </c>
      <c r="O122" s="14">
        <v>27</v>
      </c>
      <c r="P122" s="310">
        <v>29.9</v>
      </c>
      <c r="Q122" s="846">
        <v>80</v>
      </c>
      <c r="R122" s="309">
        <v>54</v>
      </c>
      <c r="S122" s="846">
        <v>100</v>
      </c>
      <c r="T122" s="309">
        <v>107</v>
      </c>
      <c r="U122" s="846">
        <v>59</v>
      </c>
      <c r="V122" s="309">
        <v>68</v>
      </c>
      <c r="W122" s="172">
        <v>41</v>
      </c>
      <c r="X122" s="309">
        <v>39</v>
      </c>
      <c r="Y122" s="13">
        <v>25.6</v>
      </c>
      <c r="Z122" s="847">
        <v>27.7</v>
      </c>
      <c r="AA122" s="14">
        <v>27.2</v>
      </c>
      <c r="AB122" s="310">
        <v>10</v>
      </c>
      <c r="AC122" s="854">
        <v>0</v>
      </c>
      <c r="AD122" s="677">
        <v>230</v>
      </c>
      <c r="AE122" s="885">
        <v>0</v>
      </c>
      <c r="AF122" s="850">
        <v>11923</v>
      </c>
      <c r="AG122" s="851">
        <v>1997</v>
      </c>
      <c r="AH122" s="852">
        <v>1236</v>
      </c>
      <c r="AI122" s="499"/>
      <c r="AJ122" s="4" t="s">
        <v>212</v>
      </c>
      <c r="AK122" s="10" t="s">
        <v>371</v>
      </c>
      <c r="AL122" s="172" t="s">
        <v>24</v>
      </c>
      <c r="AM122" s="309">
        <v>230</v>
      </c>
      <c r="AN122" s="383">
        <v>198</v>
      </c>
      <c r="AO122" s="309">
        <v>200</v>
      </c>
    </row>
    <row r="123" spans="1:41" x14ac:dyDescent="0.15">
      <c r="A123" s="1163"/>
      <c r="B123" s="124">
        <v>44759</v>
      </c>
      <c r="C123" s="5" t="str">
        <f t="shared" si="49"/>
        <v>(日)</v>
      </c>
      <c r="D123" s="755" t="s">
        <v>340</v>
      </c>
      <c r="E123" s="673">
        <v>13.6</v>
      </c>
      <c r="F123" s="674">
        <v>24</v>
      </c>
      <c r="G123" s="13">
        <v>25.5</v>
      </c>
      <c r="H123" s="310">
        <v>24</v>
      </c>
      <c r="I123" s="14">
        <v>21.6</v>
      </c>
      <c r="J123" s="308">
        <v>4.3</v>
      </c>
      <c r="K123" s="13">
        <v>7.71</v>
      </c>
      <c r="L123" s="500">
        <v>6.65</v>
      </c>
      <c r="M123" s="172">
        <v>33.9</v>
      </c>
      <c r="N123" s="309">
        <v>8.3000000000000007</v>
      </c>
      <c r="O123" s="14">
        <v>19.899999999999999</v>
      </c>
      <c r="P123" s="310">
        <v>23.6</v>
      </c>
      <c r="Q123" s="846">
        <v>70</v>
      </c>
      <c r="R123" s="309">
        <v>38</v>
      </c>
      <c r="S123" s="846">
        <v>84</v>
      </c>
      <c r="T123" s="309">
        <v>90</v>
      </c>
      <c r="U123" s="846">
        <v>55</v>
      </c>
      <c r="V123" s="309">
        <v>58</v>
      </c>
      <c r="W123" s="172">
        <v>29</v>
      </c>
      <c r="X123" s="309">
        <v>32</v>
      </c>
      <c r="Y123" s="13">
        <v>25.9</v>
      </c>
      <c r="Z123" s="847">
        <v>24.5</v>
      </c>
      <c r="AA123" s="14">
        <v>19.899999999999999</v>
      </c>
      <c r="AB123" s="310">
        <v>9.6</v>
      </c>
      <c r="AC123" s="854">
        <v>0</v>
      </c>
      <c r="AD123" s="677">
        <v>230</v>
      </c>
      <c r="AE123" s="885">
        <v>0</v>
      </c>
      <c r="AF123" s="850">
        <v>10776</v>
      </c>
      <c r="AG123" s="851">
        <v>1498</v>
      </c>
      <c r="AH123" s="852">
        <v>1586</v>
      </c>
      <c r="AI123" s="499"/>
      <c r="AJ123" s="4" t="s">
        <v>213</v>
      </c>
      <c r="AK123" s="10" t="s">
        <v>371</v>
      </c>
      <c r="AL123" s="388" t="s">
        <v>24</v>
      </c>
      <c r="AM123" s="378">
        <v>0</v>
      </c>
      <c r="AN123" s="377">
        <v>0.78</v>
      </c>
      <c r="AO123" s="378">
        <v>0</v>
      </c>
    </row>
    <row r="124" spans="1:41" x14ac:dyDescent="0.15">
      <c r="A124" s="1163"/>
      <c r="B124" s="124">
        <v>44760</v>
      </c>
      <c r="C124" s="5" t="str">
        <f t="shared" si="49"/>
        <v>(月)</v>
      </c>
      <c r="D124" s="755" t="s">
        <v>339</v>
      </c>
      <c r="E124" s="673"/>
      <c r="F124" s="674">
        <v>26</v>
      </c>
      <c r="G124" s="13">
        <v>24.5</v>
      </c>
      <c r="H124" s="310">
        <v>24</v>
      </c>
      <c r="I124" s="14">
        <v>21.4</v>
      </c>
      <c r="J124" s="308">
        <v>4.9000000000000004</v>
      </c>
      <c r="K124" s="13">
        <v>7.85</v>
      </c>
      <c r="L124" s="500">
        <v>6.77</v>
      </c>
      <c r="M124" s="172">
        <v>32.4</v>
      </c>
      <c r="N124" s="309">
        <v>8.6999999999999993</v>
      </c>
      <c r="O124" s="14">
        <v>19.7</v>
      </c>
      <c r="P124" s="310">
        <v>22.8</v>
      </c>
      <c r="Q124" s="846">
        <v>73</v>
      </c>
      <c r="R124" s="309">
        <v>48</v>
      </c>
      <c r="S124" s="846">
        <v>86</v>
      </c>
      <c r="T124" s="309">
        <v>87</v>
      </c>
      <c r="U124" s="846">
        <v>56</v>
      </c>
      <c r="V124" s="309">
        <v>57</v>
      </c>
      <c r="W124" s="172">
        <v>30</v>
      </c>
      <c r="X124" s="309">
        <v>30</v>
      </c>
      <c r="Y124" s="13">
        <v>20.6</v>
      </c>
      <c r="Z124" s="847">
        <v>22.7</v>
      </c>
      <c r="AA124" s="14">
        <v>18.3</v>
      </c>
      <c r="AB124" s="310">
        <v>10</v>
      </c>
      <c r="AC124" s="854">
        <v>0</v>
      </c>
      <c r="AD124" s="677">
        <v>200</v>
      </c>
      <c r="AE124" s="885">
        <v>0</v>
      </c>
      <c r="AF124" s="850">
        <v>11148</v>
      </c>
      <c r="AG124" s="851">
        <v>1330</v>
      </c>
      <c r="AH124" s="852">
        <v>1220</v>
      </c>
      <c r="AI124" s="499"/>
      <c r="AJ124" s="4" t="s">
        <v>348</v>
      </c>
      <c r="AK124" s="10" t="s">
        <v>371</v>
      </c>
      <c r="AL124" s="389" t="s">
        <v>24</v>
      </c>
      <c r="AM124" s="390" t="s">
        <v>24</v>
      </c>
      <c r="AN124" s="375">
        <v>0</v>
      </c>
      <c r="AO124" s="376">
        <v>0</v>
      </c>
    </row>
    <row r="125" spans="1:41" x14ac:dyDescent="0.15">
      <c r="A125" s="1163"/>
      <c r="B125" s="124">
        <v>44761</v>
      </c>
      <c r="C125" s="5" t="str">
        <f t="shared" si="49"/>
        <v>(火)</v>
      </c>
      <c r="D125" s="755" t="s">
        <v>340</v>
      </c>
      <c r="E125" s="673">
        <v>0.1</v>
      </c>
      <c r="F125" s="674">
        <v>28</v>
      </c>
      <c r="G125" s="13">
        <v>26</v>
      </c>
      <c r="H125" s="310">
        <v>25</v>
      </c>
      <c r="I125" s="14">
        <v>32.299999999999997</v>
      </c>
      <c r="J125" s="308">
        <v>8.1999999999999993</v>
      </c>
      <c r="K125" s="13">
        <v>8.0500000000000007</v>
      </c>
      <c r="L125" s="500">
        <v>6.74</v>
      </c>
      <c r="M125" s="172">
        <v>44.1</v>
      </c>
      <c r="N125" s="309">
        <v>14.2</v>
      </c>
      <c r="O125" s="14">
        <v>20.8</v>
      </c>
      <c r="P125" s="310">
        <v>23.5</v>
      </c>
      <c r="Q125" s="846">
        <v>74</v>
      </c>
      <c r="R125" s="309">
        <v>58</v>
      </c>
      <c r="S125" s="846">
        <v>86</v>
      </c>
      <c r="T125" s="309">
        <v>95</v>
      </c>
      <c r="U125" s="846">
        <v>55</v>
      </c>
      <c r="V125" s="309">
        <v>62</v>
      </c>
      <c r="W125" s="172">
        <v>31</v>
      </c>
      <c r="X125" s="309">
        <v>33</v>
      </c>
      <c r="Y125" s="13">
        <v>22.7</v>
      </c>
      <c r="Z125" s="847">
        <v>22</v>
      </c>
      <c r="AA125" s="14">
        <v>20.9</v>
      </c>
      <c r="AB125" s="310">
        <v>10</v>
      </c>
      <c r="AC125" s="854">
        <v>0</v>
      </c>
      <c r="AD125" s="677">
        <v>180</v>
      </c>
      <c r="AE125" s="885">
        <v>0</v>
      </c>
      <c r="AF125" s="850">
        <v>11578</v>
      </c>
      <c r="AG125" s="851">
        <v>1498</v>
      </c>
      <c r="AH125" s="852">
        <v>1464</v>
      </c>
      <c r="AI125" s="499"/>
      <c r="AJ125" s="4" t="s">
        <v>220</v>
      </c>
      <c r="AK125" s="10" t="s">
        <v>371</v>
      </c>
      <c r="AL125" s="13" t="s">
        <v>24</v>
      </c>
      <c r="AM125" s="308" t="s">
        <v>24</v>
      </c>
      <c r="AN125" s="383">
        <v>45</v>
      </c>
      <c r="AO125" s="396">
        <v>8.6</v>
      </c>
    </row>
    <row r="126" spans="1:41" x14ac:dyDescent="0.15">
      <c r="A126" s="1163"/>
      <c r="B126" s="124">
        <v>44762</v>
      </c>
      <c r="C126" s="5" t="str">
        <f t="shared" si="49"/>
        <v>(水)</v>
      </c>
      <c r="D126" s="755" t="s">
        <v>318</v>
      </c>
      <c r="E126" s="673"/>
      <c r="F126" s="674">
        <v>29</v>
      </c>
      <c r="G126" s="13">
        <v>25</v>
      </c>
      <c r="H126" s="310">
        <v>24.5</v>
      </c>
      <c r="I126" s="14">
        <v>28.4</v>
      </c>
      <c r="J126" s="308">
        <v>4.2</v>
      </c>
      <c r="K126" s="13">
        <v>7.94</v>
      </c>
      <c r="L126" s="500">
        <v>6.83</v>
      </c>
      <c r="M126" s="172">
        <v>37.299999999999997</v>
      </c>
      <c r="N126" s="309">
        <v>7.7</v>
      </c>
      <c r="O126" s="14">
        <v>21.6</v>
      </c>
      <c r="P126" s="310">
        <v>25.8</v>
      </c>
      <c r="Q126" s="846">
        <v>77</v>
      </c>
      <c r="R126" s="309">
        <v>54</v>
      </c>
      <c r="S126" s="846">
        <v>89</v>
      </c>
      <c r="T126" s="309">
        <v>92</v>
      </c>
      <c r="U126" s="846">
        <v>54</v>
      </c>
      <c r="V126" s="309">
        <v>61</v>
      </c>
      <c r="W126" s="172">
        <v>35</v>
      </c>
      <c r="X126" s="309">
        <v>31</v>
      </c>
      <c r="Y126" s="13">
        <v>22.7</v>
      </c>
      <c r="Z126" s="847">
        <v>23.1</v>
      </c>
      <c r="AA126" s="14">
        <v>21.2</v>
      </c>
      <c r="AB126" s="310">
        <v>10</v>
      </c>
      <c r="AC126" s="854">
        <v>0</v>
      </c>
      <c r="AD126" s="677">
        <v>170</v>
      </c>
      <c r="AE126" s="885">
        <v>0</v>
      </c>
      <c r="AF126" s="850">
        <v>10603</v>
      </c>
      <c r="AG126" s="851">
        <v>2246</v>
      </c>
      <c r="AH126" s="852">
        <v>1586</v>
      </c>
      <c r="AI126" s="499"/>
      <c r="AJ126" s="4" t="s">
        <v>349</v>
      </c>
      <c r="AK126" s="10"/>
      <c r="AL126" s="13" t="s">
        <v>24</v>
      </c>
      <c r="AM126" s="308" t="s">
        <v>24</v>
      </c>
      <c r="AN126" s="217">
        <v>0.57999999999999996</v>
      </c>
      <c r="AO126" s="313">
        <v>-1.52</v>
      </c>
    </row>
    <row r="127" spans="1:41" x14ac:dyDescent="0.15">
      <c r="A127" s="1163"/>
      <c r="B127" s="124">
        <v>44763</v>
      </c>
      <c r="C127" s="5" t="str">
        <f t="shared" si="49"/>
        <v>(木)</v>
      </c>
      <c r="D127" s="755" t="s">
        <v>318</v>
      </c>
      <c r="E127" s="673"/>
      <c r="F127" s="674">
        <v>29</v>
      </c>
      <c r="G127" s="13">
        <v>27</v>
      </c>
      <c r="H127" s="310">
        <v>26</v>
      </c>
      <c r="I127" s="14">
        <v>27.9</v>
      </c>
      <c r="J127" s="308">
        <v>4.3</v>
      </c>
      <c r="K127" s="13">
        <v>9.01</v>
      </c>
      <c r="L127" s="500">
        <v>6.87</v>
      </c>
      <c r="M127" s="172">
        <v>37.700000000000003</v>
      </c>
      <c r="N127" s="309">
        <v>7.8</v>
      </c>
      <c r="O127" s="14">
        <v>20.2</v>
      </c>
      <c r="P127" s="310">
        <v>25.4</v>
      </c>
      <c r="Q127" s="846">
        <v>80</v>
      </c>
      <c r="R127" s="309">
        <v>52</v>
      </c>
      <c r="S127" s="846">
        <v>86</v>
      </c>
      <c r="T127" s="309">
        <v>86</v>
      </c>
      <c r="U127" s="846">
        <v>62</v>
      </c>
      <c r="V127" s="309">
        <v>60</v>
      </c>
      <c r="W127" s="172">
        <v>24</v>
      </c>
      <c r="X127" s="309">
        <v>26</v>
      </c>
      <c r="Y127" s="13">
        <v>20.6</v>
      </c>
      <c r="Z127" s="847">
        <v>18.5</v>
      </c>
      <c r="AA127" s="14">
        <v>24</v>
      </c>
      <c r="AB127" s="310">
        <v>10</v>
      </c>
      <c r="AC127" s="854">
        <v>0</v>
      </c>
      <c r="AD127" s="677">
        <v>170</v>
      </c>
      <c r="AE127" s="885">
        <v>0</v>
      </c>
      <c r="AF127" s="850">
        <v>11486</v>
      </c>
      <c r="AG127" s="851">
        <v>3175</v>
      </c>
      <c r="AH127" s="852">
        <v>1464</v>
      </c>
      <c r="AI127" s="499"/>
      <c r="AJ127" s="4" t="s">
        <v>14</v>
      </c>
      <c r="AK127" s="10" t="s">
        <v>371</v>
      </c>
      <c r="AL127" s="217">
        <v>18</v>
      </c>
      <c r="AM127" s="313">
        <v>6.6</v>
      </c>
      <c r="AN127" s="217">
        <v>11.2</v>
      </c>
      <c r="AO127" s="313">
        <v>5</v>
      </c>
    </row>
    <row r="128" spans="1:41" x14ac:dyDescent="0.15">
      <c r="A128" s="1163"/>
      <c r="B128" s="124">
        <v>44764</v>
      </c>
      <c r="C128" s="5" t="str">
        <f t="shared" si="49"/>
        <v>(金)</v>
      </c>
      <c r="D128" s="755" t="s">
        <v>318</v>
      </c>
      <c r="E128" s="673"/>
      <c r="F128" s="674">
        <v>28</v>
      </c>
      <c r="G128" s="13">
        <v>27.5</v>
      </c>
      <c r="H128" s="310">
        <v>26</v>
      </c>
      <c r="I128" s="14">
        <v>34.5</v>
      </c>
      <c r="J128" s="308">
        <v>6.4</v>
      </c>
      <c r="K128" s="13">
        <v>8.8800000000000008</v>
      </c>
      <c r="L128" s="500">
        <v>6.75</v>
      </c>
      <c r="M128" s="172">
        <v>46.8</v>
      </c>
      <c r="N128" s="309">
        <v>10</v>
      </c>
      <c r="O128" s="14">
        <v>21.6</v>
      </c>
      <c r="P128" s="310">
        <v>22.7</v>
      </c>
      <c r="Q128" s="846">
        <v>76</v>
      </c>
      <c r="R128" s="309">
        <v>46</v>
      </c>
      <c r="S128" s="846">
        <v>90</v>
      </c>
      <c r="T128" s="309">
        <v>90</v>
      </c>
      <c r="U128" s="846">
        <v>60</v>
      </c>
      <c r="V128" s="309">
        <v>62</v>
      </c>
      <c r="W128" s="172">
        <v>30</v>
      </c>
      <c r="X128" s="309">
        <v>28</v>
      </c>
      <c r="Y128" s="13">
        <v>22.7</v>
      </c>
      <c r="Z128" s="847">
        <v>21.3</v>
      </c>
      <c r="AA128" s="14">
        <v>25.9</v>
      </c>
      <c r="AB128" s="310">
        <v>10</v>
      </c>
      <c r="AC128" s="854">
        <v>0</v>
      </c>
      <c r="AD128" s="677">
        <v>200</v>
      </c>
      <c r="AE128" s="885">
        <v>0</v>
      </c>
      <c r="AF128" s="850">
        <v>11721</v>
      </c>
      <c r="AG128" s="851">
        <v>2579</v>
      </c>
      <c r="AH128" s="852">
        <v>1464</v>
      </c>
      <c r="AI128" s="499"/>
      <c r="AJ128" s="4" t="s">
        <v>15</v>
      </c>
      <c r="AK128" s="10" t="s">
        <v>371</v>
      </c>
      <c r="AL128" s="217">
        <v>7</v>
      </c>
      <c r="AM128" s="313">
        <v>1.4</v>
      </c>
      <c r="AN128" s="15" t="s">
        <v>24</v>
      </c>
      <c r="AO128" s="312" t="s">
        <v>24</v>
      </c>
    </row>
    <row r="129" spans="1:42" x14ac:dyDescent="0.15">
      <c r="A129" s="1163"/>
      <c r="B129" s="124">
        <v>44765</v>
      </c>
      <c r="C129" s="5" t="str">
        <f t="shared" si="49"/>
        <v>(土)</v>
      </c>
      <c r="D129" s="755" t="s">
        <v>318</v>
      </c>
      <c r="E129" s="673"/>
      <c r="F129" s="674">
        <v>30</v>
      </c>
      <c r="G129" s="13">
        <v>27</v>
      </c>
      <c r="H129" s="310">
        <v>26</v>
      </c>
      <c r="I129" s="14">
        <v>35.299999999999997</v>
      </c>
      <c r="J129" s="308">
        <v>4.5</v>
      </c>
      <c r="K129" s="13">
        <v>8.81</v>
      </c>
      <c r="L129" s="500">
        <v>6.75</v>
      </c>
      <c r="M129" s="172">
        <v>47.3</v>
      </c>
      <c r="N129" s="309">
        <v>9.5</v>
      </c>
      <c r="O129" s="14">
        <v>22.1</v>
      </c>
      <c r="P129" s="310">
        <v>27</v>
      </c>
      <c r="Q129" s="846">
        <v>82</v>
      </c>
      <c r="R129" s="309">
        <v>50</v>
      </c>
      <c r="S129" s="846">
        <v>98</v>
      </c>
      <c r="T129" s="309">
        <v>90</v>
      </c>
      <c r="U129" s="846">
        <v>59</v>
      </c>
      <c r="V129" s="309">
        <v>60</v>
      </c>
      <c r="W129" s="172">
        <v>39</v>
      </c>
      <c r="X129" s="309">
        <v>30</v>
      </c>
      <c r="Y129" s="13">
        <v>23.4</v>
      </c>
      <c r="Z129" s="847">
        <v>24.1</v>
      </c>
      <c r="AA129" s="14">
        <v>24.3</v>
      </c>
      <c r="AB129" s="310">
        <v>10</v>
      </c>
      <c r="AC129" s="854">
        <v>0.05</v>
      </c>
      <c r="AD129" s="677">
        <v>200</v>
      </c>
      <c r="AE129" s="885">
        <v>0</v>
      </c>
      <c r="AF129" s="850">
        <v>11600</v>
      </c>
      <c r="AG129" s="851">
        <v>2912</v>
      </c>
      <c r="AH129" s="852">
        <v>1282</v>
      </c>
      <c r="AI129" s="499"/>
      <c r="AJ129" s="4" t="s">
        <v>214</v>
      </c>
      <c r="AK129" s="10" t="s">
        <v>371</v>
      </c>
      <c r="AL129" s="217">
        <v>6.8</v>
      </c>
      <c r="AM129" s="313">
        <v>7.2</v>
      </c>
      <c r="AN129" s="15" t="s">
        <v>24</v>
      </c>
      <c r="AO129" s="312" t="s">
        <v>24</v>
      </c>
    </row>
    <row r="130" spans="1:42" x14ac:dyDescent="0.15">
      <c r="A130" s="1163"/>
      <c r="B130" s="124">
        <v>44766</v>
      </c>
      <c r="C130" s="5" t="str">
        <f t="shared" si="49"/>
        <v>(日)</v>
      </c>
      <c r="D130" s="755" t="s">
        <v>318</v>
      </c>
      <c r="E130" s="673"/>
      <c r="F130" s="674">
        <v>26</v>
      </c>
      <c r="G130" s="13">
        <v>27.5</v>
      </c>
      <c r="H130" s="310">
        <v>26</v>
      </c>
      <c r="I130" s="14">
        <v>27.8</v>
      </c>
      <c r="J130" s="308">
        <v>4.4000000000000004</v>
      </c>
      <c r="K130" s="13">
        <v>8.69</v>
      </c>
      <c r="L130" s="500">
        <v>6.76</v>
      </c>
      <c r="M130" s="172">
        <v>39.4</v>
      </c>
      <c r="N130" s="309">
        <v>7.7</v>
      </c>
      <c r="O130" s="14">
        <v>22.4</v>
      </c>
      <c r="P130" s="310">
        <v>26.7</v>
      </c>
      <c r="Q130" s="846">
        <v>80</v>
      </c>
      <c r="R130" s="309">
        <v>50</v>
      </c>
      <c r="S130" s="846">
        <v>94</v>
      </c>
      <c r="T130" s="309">
        <v>96</v>
      </c>
      <c r="U130" s="846">
        <v>54</v>
      </c>
      <c r="V130" s="309">
        <v>56</v>
      </c>
      <c r="W130" s="172">
        <v>40</v>
      </c>
      <c r="X130" s="309">
        <v>40</v>
      </c>
      <c r="Y130" s="13">
        <v>22.7</v>
      </c>
      <c r="Z130" s="847">
        <v>24.1</v>
      </c>
      <c r="AA130" s="14">
        <v>19.899999999999999</v>
      </c>
      <c r="AB130" s="310">
        <v>10</v>
      </c>
      <c r="AC130" s="854">
        <v>0</v>
      </c>
      <c r="AD130" s="677">
        <v>190</v>
      </c>
      <c r="AE130" s="885">
        <v>0</v>
      </c>
      <c r="AF130" s="850">
        <v>10962</v>
      </c>
      <c r="AG130" s="851">
        <v>2413</v>
      </c>
      <c r="AH130" s="852">
        <v>1220</v>
      </c>
      <c r="AI130" s="499"/>
      <c r="AJ130" s="4" t="s">
        <v>16</v>
      </c>
      <c r="AK130" s="10" t="s">
        <v>371</v>
      </c>
      <c r="AL130" s="414">
        <v>0</v>
      </c>
      <c r="AM130" s="415">
        <v>0</v>
      </c>
      <c r="AN130" s="391" t="s">
        <v>24</v>
      </c>
      <c r="AO130" s="392" t="s">
        <v>24</v>
      </c>
    </row>
    <row r="131" spans="1:42" x14ac:dyDescent="0.15">
      <c r="A131" s="1163"/>
      <c r="B131" s="124">
        <v>44767</v>
      </c>
      <c r="C131" s="5" t="str">
        <f t="shared" si="49"/>
        <v>(月)</v>
      </c>
      <c r="D131" s="755" t="s">
        <v>384</v>
      </c>
      <c r="E131" s="673">
        <v>0.1</v>
      </c>
      <c r="F131" s="674">
        <v>29</v>
      </c>
      <c r="G131" s="13">
        <v>28</v>
      </c>
      <c r="H131" s="310">
        <v>26.5</v>
      </c>
      <c r="I131" s="14">
        <v>37.6</v>
      </c>
      <c r="J131" s="308">
        <v>5.8</v>
      </c>
      <c r="K131" s="13">
        <v>8.84</v>
      </c>
      <c r="L131" s="500">
        <v>6.9</v>
      </c>
      <c r="M131" s="172">
        <v>50.9</v>
      </c>
      <c r="N131" s="309">
        <v>10.9</v>
      </c>
      <c r="O131" s="14">
        <v>20.399999999999999</v>
      </c>
      <c r="P131" s="310">
        <v>26.2</v>
      </c>
      <c r="Q131" s="846">
        <v>77</v>
      </c>
      <c r="R131" s="309">
        <v>52</v>
      </c>
      <c r="S131" s="846">
        <v>92</v>
      </c>
      <c r="T131" s="309">
        <v>90</v>
      </c>
      <c r="U131" s="846">
        <v>62</v>
      </c>
      <c r="V131" s="309">
        <v>60</v>
      </c>
      <c r="W131" s="172">
        <v>30</v>
      </c>
      <c r="X131" s="309">
        <v>30</v>
      </c>
      <c r="Y131" s="13">
        <v>21.7</v>
      </c>
      <c r="Z131" s="847">
        <v>22.7</v>
      </c>
      <c r="AA131" s="14">
        <v>25.6</v>
      </c>
      <c r="AB131" s="310">
        <v>10</v>
      </c>
      <c r="AC131" s="854">
        <v>0</v>
      </c>
      <c r="AD131" s="677">
        <v>180</v>
      </c>
      <c r="AE131" s="885">
        <v>0</v>
      </c>
      <c r="AF131" s="850">
        <v>12089</v>
      </c>
      <c r="AG131" s="851">
        <v>2330</v>
      </c>
      <c r="AH131" s="852">
        <v>1586</v>
      </c>
      <c r="AI131" s="499"/>
      <c r="AJ131" s="4" t="s">
        <v>216</v>
      </c>
      <c r="AK131" s="10" t="s">
        <v>371</v>
      </c>
      <c r="AL131" s="219">
        <v>2</v>
      </c>
      <c r="AM131" s="314">
        <v>0.79</v>
      </c>
      <c r="AN131" s="15" t="s">
        <v>24</v>
      </c>
      <c r="AO131" s="312" t="s">
        <v>24</v>
      </c>
    </row>
    <row r="132" spans="1:42" x14ac:dyDescent="0.15">
      <c r="A132" s="1163"/>
      <c r="B132" s="124">
        <v>44768</v>
      </c>
      <c r="C132" s="5" t="str">
        <f t="shared" si="49"/>
        <v>(火)</v>
      </c>
      <c r="D132" s="755" t="s">
        <v>335</v>
      </c>
      <c r="E132" s="673">
        <v>9.1999999999999993</v>
      </c>
      <c r="F132" s="674">
        <v>27</v>
      </c>
      <c r="G132" s="13">
        <v>25.5</v>
      </c>
      <c r="H132" s="310">
        <v>27</v>
      </c>
      <c r="I132" s="14">
        <v>33.299999999999997</v>
      </c>
      <c r="J132" s="308">
        <v>4.7</v>
      </c>
      <c r="K132" s="13">
        <v>8.77</v>
      </c>
      <c r="L132" s="500">
        <v>6.75</v>
      </c>
      <c r="M132" s="172">
        <v>47</v>
      </c>
      <c r="N132" s="309">
        <v>10.6</v>
      </c>
      <c r="O132" s="14">
        <v>22.1</v>
      </c>
      <c r="P132" s="310">
        <v>26</v>
      </c>
      <c r="Q132" s="846">
        <v>75</v>
      </c>
      <c r="R132" s="309">
        <v>54</v>
      </c>
      <c r="S132" s="846">
        <v>95</v>
      </c>
      <c r="T132" s="309">
        <v>88</v>
      </c>
      <c r="U132" s="846">
        <v>64</v>
      </c>
      <c r="V132" s="309">
        <v>62</v>
      </c>
      <c r="W132" s="172">
        <v>31</v>
      </c>
      <c r="X132" s="309">
        <v>26</v>
      </c>
      <c r="Y132" s="13">
        <v>21.7</v>
      </c>
      <c r="Z132" s="847">
        <v>23.4</v>
      </c>
      <c r="AA132" s="14">
        <v>26.1</v>
      </c>
      <c r="AB132" s="310">
        <v>10</v>
      </c>
      <c r="AC132" s="854">
        <v>0</v>
      </c>
      <c r="AD132" s="677">
        <v>200</v>
      </c>
      <c r="AE132" s="885">
        <v>0</v>
      </c>
      <c r="AF132" s="850">
        <v>12246</v>
      </c>
      <c r="AG132" s="851">
        <v>1823</v>
      </c>
      <c r="AH132" s="852">
        <v>1342</v>
      </c>
      <c r="AI132" s="499"/>
      <c r="AJ132" s="4" t="s">
        <v>217</v>
      </c>
      <c r="AK132" s="10" t="s">
        <v>371</v>
      </c>
      <c r="AL132" s="416">
        <v>0.32</v>
      </c>
      <c r="AM132" s="417">
        <v>0</v>
      </c>
      <c r="AN132" s="393" t="s">
        <v>24</v>
      </c>
      <c r="AO132" s="394" t="s">
        <v>24</v>
      </c>
    </row>
    <row r="133" spans="1:42" x14ac:dyDescent="0.15">
      <c r="A133" s="1163"/>
      <c r="B133" s="124">
        <v>44769</v>
      </c>
      <c r="C133" s="5" t="str">
        <f t="shared" si="49"/>
        <v>(水)</v>
      </c>
      <c r="D133" s="755" t="s">
        <v>318</v>
      </c>
      <c r="E133" s="673"/>
      <c r="F133" s="674">
        <v>30</v>
      </c>
      <c r="G133" s="13">
        <v>26</v>
      </c>
      <c r="H133" s="310">
        <v>27</v>
      </c>
      <c r="I133" s="14">
        <v>29.2</v>
      </c>
      <c r="J133" s="308">
        <v>5.3</v>
      </c>
      <c r="K133" s="13">
        <v>8.48</v>
      </c>
      <c r="L133" s="500">
        <v>6.74</v>
      </c>
      <c r="M133" s="172">
        <v>42.4</v>
      </c>
      <c r="N133" s="309">
        <v>10</v>
      </c>
      <c r="O133" s="14">
        <v>25.6</v>
      </c>
      <c r="P133" s="310">
        <v>27.1</v>
      </c>
      <c r="Q133" s="846">
        <v>79</v>
      </c>
      <c r="R133" s="309">
        <v>52</v>
      </c>
      <c r="S133" s="846">
        <v>89</v>
      </c>
      <c r="T133" s="309">
        <v>93</v>
      </c>
      <c r="U133" s="846">
        <v>60</v>
      </c>
      <c r="V133" s="309">
        <v>61</v>
      </c>
      <c r="W133" s="172">
        <v>29</v>
      </c>
      <c r="X133" s="309">
        <v>32</v>
      </c>
      <c r="Y133" s="13">
        <v>24.1</v>
      </c>
      <c r="Z133" s="847">
        <v>23.4</v>
      </c>
      <c r="AA133" s="14">
        <v>25.6</v>
      </c>
      <c r="AB133" s="310">
        <v>10</v>
      </c>
      <c r="AC133" s="854">
        <v>0</v>
      </c>
      <c r="AD133" s="677">
        <v>200</v>
      </c>
      <c r="AE133" s="885">
        <v>0</v>
      </c>
      <c r="AF133" s="850">
        <v>12798</v>
      </c>
      <c r="AG133" s="851">
        <v>1997</v>
      </c>
      <c r="AH133" s="852">
        <v>1464</v>
      </c>
      <c r="AI133" s="499"/>
      <c r="AJ133" s="4" t="s">
        <v>218</v>
      </c>
      <c r="AK133" s="10" t="s">
        <v>371</v>
      </c>
      <c r="AL133" s="217">
        <v>19</v>
      </c>
      <c r="AM133" s="313">
        <v>58</v>
      </c>
      <c r="AN133" s="13" t="s">
        <v>24</v>
      </c>
      <c r="AO133" s="308" t="s">
        <v>24</v>
      </c>
    </row>
    <row r="134" spans="1:42" x14ac:dyDescent="0.15">
      <c r="A134" s="1163"/>
      <c r="B134" s="124">
        <v>44770</v>
      </c>
      <c r="C134" s="5" t="str">
        <f t="shared" si="49"/>
        <v>(木)</v>
      </c>
      <c r="D134" s="755" t="s">
        <v>384</v>
      </c>
      <c r="E134" s="673">
        <v>0.1</v>
      </c>
      <c r="F134" s="674">
        <v>29</v>
      </c>
      <c r="G134" s="13">
        <v>27.5</v>
      </c>
      <c r="H134" s="310">
        <v>25.5</v>
      </c>
      <c r="I134" s="14">
        <v>36.299999999999997</v>
      </c>
      <c r="J134" s="308">
        <v>6.3</v>
      </c>
      <c r="K134" s="13">
        <v>8.65</v>
      </c>
      <c r="L134" s="500">
        <v>6.77</v>
      </c>
      <c r="M134" s="172">
        <v>47.6</v>
      </c>
      <c r="N134" s="309">
        <v>10.7</v>
      </c>
      <c r="O134" s="14">
        <v>24.4</v>
      </c>
      <c r="P134" s="310">
        <v>27.7</v>
      </c>
      <c r="Q134" s="846">
        <v>78</v>
      </c>
      <c r="R134" s="309">
        <v>53</v>
      </c>
      <c r="S134" s="846">
        <v>94</v>
      </c>
      <c r="T134" s="309">
        <v>93</v>
      </c>
      <c r="U134" s="846">
        <v>62</v>
      </c>
      <c r="V134" s="309">
        <v>60</v>
      </c>
      <c r="W134" s="172">
        <v>32</v>
      </c>
      <c r="X134" s="309">
        <v>33</v>
      </c>
      <c r="Y134" s="13">
        <v>24.9</v>
      </c>
      <c r="Z134" s="847">
        <v>26.3</v>
      </c>
      <c r="AA134" s="14">
        <v>25.6</v>
      </c>
      <c r="AB134" s="310">
        <v>10</v>
      </c>
      <c r="AC134" s="854">
        <v>0</v>
      </c>
      <c r="AD134" s="677">
        <v>200</v>
      </c>
      <c r="AE134" s="885">
        <v>0</v>
      </c>
      <c r="AF134" s="850">
        <v>13450</v>
      </c>
      <c r="AG134" s="851">
        <v>2246</v>
      </c>
      <c r="AH134" s="852">
        <v>1342</v>
      </c>
      <c r="AI134" s="499"/>
      <c r="AJ134" s="4" t="s">
        <v>17</v>
      </c>
      <c r="AK134" s="10" t="s">
        <v>371</v>
      </c>
      <c r="AL134" s="217">
        <v>3.9</v>
      </c>
      <c r="AM134" s="313">
        <v>3</v>
      </c>
      <c r="AN134" s="13" t="s">
        <v>24</v>
      </c>
      <c r="AO134" s="308" t="s">
        <v>24</v>
      </c>
    </row>
    <row r="135" spans="1:42" x14ac:dyDescent="0.15">
      <c r="A135" s="1163"/>
      <c r="B135" s="124">
        <v>44771</v>
      </c>
      <c r="C135" s="5" t="str">
        <f t="shared" si="49"/>
        <v>(金)</v>
      </c>
      <c r="D135" s="755" t="s">
        <v>318</v>
      </c>
      <c r="E135" s="673"/>
      <c r="F135" s="674">
        <v>29</v>
      </c>
      <c r="G135" s="13">
        <v>27</v>
      </c>
      <c r="H135" s="310">
        <v>27.5</v>
      </c>
      <c r="I135" s="14">
        <v>36.5</v>
      </c>
      <c r="J135" s="308">
        <v>6.8</v>
      </c>
      <c r="K135" s="13">
        <v>8.89</v>
      </c>
      <c r="L135" s="500">
        <v>6.74</v>
      </c>
      <c r="M135" s="172">
        <v>47</v>
      </c>
      <c r="N135" s="309">
        <v>11.5</v>
      </c>
      <c r="O135" s="14">
        <v>24.8</v>
      </c>
      <c r="P135" s="310">
        <v>27.4</v>
      </c>
      <c r="Q135" s="846">
        <v>81</v>
      </c>
      <c r="R135" s="309">
        <v>54</v>
      </c>
      <c r="S135" s="846">
        <v>96</v>
      </c>
      <c r="T135" s="309">
        <v>92</v>
      </c>
      <c r="U135" s="846">
        <v>62</v>
      </c>
      <c r="V135" s="309">
        <v>61</v>
      </c>
      <c r="W135" s="172">
        <v>34</v>
      </c>
      <c r="X135" s="309">
        <v>31</v>
      </c>
      <c r="Y135" s="13">
        <v>23.4</v>
      </c>
      <c r="Z135" s="847">
        <v>24.9</v>
      </c>
      <c r="AA135" s="14">
        <v>27.3</v>
      </c>
      <c r="AB135" s="310">
        <v>10</v>
      </c>
      <c r="AC135" s="854">
        <v>0.1</v>
      </c>
      <c r="AD135" s="677">
        <v>190</v>
      </c>
      <c r="AE135" s="885">
        <v>0</v>
      </c>
      <c r="AF135" s="850">
        <v>14092</v>
      </c>
      <c r="AG135" s="851">
        <v>2592</v>
      </c>
      <c r="AH135" s="852">
        <v>1420</v>
      </c>
      <c r="AI135" s="499"/>
      <c r="AJ135" s="399"/>
      <c r="AK135" s="501"/>
      <c r="AL135" s="477"/>
      <c r="AM135" s="308"/>
      <c r="AN135" s="477"/>
      <c r="AO135" s="308"/>
    </row>
    <row r="136" spans="1:42" x14ac:dyDescent="0.15">
      <c r="A136" s="1163"/>
      <c r="B136" s="124">
        <v>44772</v>
      </c>
      <c r="C136" s="5" t="str">
        <f t="shared" si="49"/>
        <v>(土)</v>
      </c>
      <c r="D136" s="755" t="s">
        <v>317</v>
      </c>
      <c r="E136" s="673"/>
      <c r="F136" s="674">
        <v>30</v>
      </c>
      <c r="G136" s="13">
        <v>26.5</v>
      </c>
      <c r="H136" s="310">
        <v>27.5</v>
      </c>
      <c r="I136" s="14">
        <v>33.6</v>
      </c>
      <c r="J136" s="308">
        <v>5</v>
      </c>
      <c r="K136" s="13">
        <v>8.64</v>
      </c>
      <c r="L136" s="500">
        <v>6.67</v>
      </c>
      <c r="M136" s="172">
        <v>47.3</v>
      </c>
      <c r="N136" s="309">
        <v>10.5</v>
      </c>
      <c r="O136" s="14">
        <v>25.2</v>
      </c>
      <c r="P136" s="310">
        <v>27.8</v>
      </c>
      <c r="Q136" s="846">
        <v>78</v>
      </c>
      <c r="R136" s="309">
        <v>47</v>
      </c>
      <c r="S136" s="846">
        <v>90</v>
      </c>
      <c r="T136" s="309">
        <v>92</v>
      </c>
      <c r="U136" s="846">
        <v>58</v>
      </c>
      <c r="V136" s="309">
        <v>60</v>
      </c>
      <c r="W136" s="172">
        <v>32</v>
      </c>
      <c r="X136" s="309">
        <v>32</v>
      </c>
      <c r="Y136" s="13">
        <v>25.2</v>
      </c>
      <c r="Z136" s="847">
        <v>27</v>
      </c>
      <c r="AA136" s="14">
        <v>26.9</v>
      </c>
      <c r="AB136" s="310">
        <v>10</v>
      </c>
      <c r="AC136" s="854">
        <v>0</v>
      </c>
      <c r="AD136" s="677">
        <v>190</v>
      </c>
      <c r="AE136" s="885">
        <v>0</v>
      </c>
      <c r="AF136" s="850">
        <v>12518</v>
      </c>
      <c r="AG136" s="851">
        <v>2412</v>
      </c>
      <c r="AH136" s="852">
        <v>1586</v>
      </c>
      <c r="AI136" s="499"/>
      <c r="AJ136" s="402"/>
      <c r="AK136" s="504"/>
      <c r="AL136" s="503"/>
      <c r="AM136" s="409"/>
      <c r="AN136" s="503"/>
      <c r="AO136" s="409"/>
    </row>
    <row r="137" spans="1:42" x14ac:dyDescent="0.15">
      <c r="A137" s="1163"/>
      <c r="B137" s="124">
        <v>44773</v>
      </c>
      <c r="C137" s="5" t="str">
        <f t="shared" si="49"/>
        <v>(日)</v>
      </c>
      <c r="D137" s="756" t="s">
        <v>318</v>
      </c>
      <c r="E137" s="700"/>
      <c r="F137" s="746">
        <v>32</v>
      </c>
      <c r="G137" s="498">
        <v>28</v>
      </c>
      <c r="H137" s="409">
        <v>29</v>
      </c>
      <c r="I137" s="748">
        <v>26.9</v>
      </c>
      <c r="J137" s="747">
        <v>6.3</v>
      </c>
      <c r="K137" s="498">
        <v>8.5</v>
      </c>
      <c r="L137" s="506">
        <v>6.7</v>
      </c>
      <c r="M137" s="899">
        <v>40.9</v>
      </c>
      <c r="N137" s="749">
        <v>10.8</v>
      </c>
      <c r="O137" s="748">
        <v>25.2</v>
      </c>
      <c r="P137" s="747">
        <v>27.9</v>
      </c>
      <c r="Q137" s="900">
        <v>80</v>
      </c>
      <c r="R137" s="749">
        <v>46</v>
      </c>
      <c r="S137" s="900">
        <v>90</v>
      </c>
      <c r="T137" s="749">
        <v>92</v>
      </c>
      <c r="U137" s="900">
        <v>54</v>
      </c>
      <c r="V137" s="749">
        <v>58</v>
      </c>
      <c r="W137" s="899">
        <v>36</v>
      </c>
      <c r="X137" s="749">
        <v>34</v>
      </c>
      <c r="Y137" s="498">
        <v>26.3</v>
      </c>
      <c r="Z137" s="901">
        <v>23.4</v>
      </c>
      <c r="AA137" s="748">
        <v>26.5</v>
      </c>
      <c r="AB137" s="747">
        <v>10</v>
      </c>
      <c r="AC137" s="902">
        <v>0.05</v>
      </c>
      <c r="AD137" s="751">
        <v>190</v>
      </c>
      <c r="AE137" s="903">
        <v>0</v>
      </c>
      <c r="AF137" s="757">
        <v>13006</v>
      </c>
      <c r="AG137" s="904">
        <v>2413</v>
      </c>
      <c r="AH137" s="893">
        <v>1708</v>
      </c>
      <c r="AI137" s="499"/>
      <c r="AJ137" s="150" t="s">
        <v>273</v>
      </c>
      <c r="AK137" s="982"/>
      <c r="AL137" s="983"/>
      <c r="AM137" s="983"/>
      <c r="AN137" s="983"/>
      <c r="AO137" s="984"/>
    </row>
    <row r="138" spans="1:42" s="1" customFormat="1" ht="13.5" customHeight="1" x14ac:dyDescent="0.15">
      <c r="A138" s="1163"/>
      <c r="B138" s="1192" t="s">
        <v>274</v>
      </c>
      <c r="C138" s="1193"/>
      <c r="D138" s="679"/>
      <c r="E138" s="663">
        <f>MAX(E107:E137)</f>
        <v>32.799999999999997</v>
      </c>
      <c r="F138" s="680">
        <f t="shared" ref="F138:AH138" si="50">IF(COUNT(F107:F137)=0,"",MAX(F107:F137))</f>
        <v>32</v>
      </c>
      <c r="G138" s="12">
        <f t="shared" si="50"/>
        <v>28</v>
      </c>
      <c r="H138" s="307">
        <f t="shared" si="50"/>
        <v>29</v>
      </c>
      <c r="I138" s="665">
        <f t="shared" si="50"/>
        <v>62.2</v>
      </c>
      <c r="J138" s="666">
        <f t="shared" si="50"/>
        <v>10.3</v>
      </c>
      <c r="K138" s="12">
        <f t="shared" si="50"/>
        <v>9.01</v>
      </c>
      <c r="L138" s="855">
        <f t="shared" si="50"/>
        <v>6.97</v>
      </c>
      <c r="M138" s="839">
        <f t="shared" ref="M138:N138" si="51">IF(COUNT(M107:M137)=0,"",MAX(M107:M137))</f>
        <v>79.8</v>
      </c>
      <c r="N138" s="838">
        <f t="shared" si="51"/>
        <v>14.6</v>
      </c>
      <c r="O138" s="665">
        <f t="shared" si="50"/>
        <v>30.3</v>
      </c>
      <c r="P138" s="666">
        <f t="shared" si="50"/>
        <v>32.200000000000003</v>
      </c>
      <c r="Q138" s="838">
        <f t="shared" ref="Q138" si="52">IF(COUNT(Q107:Q137)=0,"",MAX(Q107:Q137))</f>
        <v>98</v>
      </c>
      <c r="R138" s="667">
        <f t="shared" si="50"/>
        <v>67</v>
      </c>
      <c r="S138" s="838">
        <f t="shared" ref="S138:V138" si="53">IF(COUNT(S107:S137)=0,"",MAX(S107:S137))</f>
        <v>112</v>
      </c>
      <c r="T138" s="667">
        <f t="shared" si="50"/>
        <v>118</v>
      </c>
      <c r="U138" s="667">
        <f t="shared" si="53"/>
        <v>73</v>
      </c>
      <c r="V138" s="667">
        <f t="shared" si="53"/>
        <v>77</v>
      </c>
      <c r="W138" s="838">
        <f t="shared" ref="W138:Y138" si="54">IF(COUNT(W107:W137)=0,"",MAX(W107:W137))</f>
        <v>44</v>
      </c>
      <c r="X138" s="667">
        <f t="shared" si="54"/>
        <v>46</v>
      </c>
      <c r="Y138" s="840">
        <f t="shared" si="54"/>
        <v>34.1</v>
      </c>
      <c r="Z138" s="307">
        <f t="shared" si="50"/>
        <v>32.299999999999997</v>
      </c>
      <c r="AA138" s="840">
        <f t="shared" si="50"/>
        <v>39.5</v>
      </c>
      <c r="AB138" s="855">
        <f t="shared" ref="AB138" si="55">IF(COUNT(AB107:AB137)=0,"",MAX(AB107:AB137))</f>
        <v>10</v>
      </c>
      <c r="AC138" s="858">
        <f>IF(COUNT(AC107:AC137)=0,"",MAX(AC107:AC137))</f>
        <v>0.15</v>
      </c>
      <c r="AD138" s="684">
        <f t="shared" si="50"/>
        <v>240</v>
      </c>
      <c r="AE138" s="859">
        <f t="shared" si="50"/>
        <v>0</v>
      </c>
      <c r="AF138" s="912">
        <f t="shared" si="50"/>
        <v>14711</v>
      </c>
      <c r="AG138" s="913">
        <f t="shared" si="50"/>
        <v>3175</v>
      </c>
      <c r="AH138" s="894">
        <f t="shared" si="50"/>
        <v>1708</v>
      </c>
      <c r="AI138" s="183"/>
      <c r="AJ138" s="985" t="s">
        <v>362</v>
      </c>
      <c r="AK138" s="986"/>
      <c r="AL138" s="986"/>
      <c r="AM138" s="986"/>
      <c r="AN138" s="986"/>
      <c r="AO138" s="987"/>
    </row>
    <row r="139" spans="1:42" s="1" customFormat="1" ht="13.5" customHeight="1" x14ac:dyDescent="0.15">
      <c r="A139" s="1163"/>
      <c r="B139" s="1191" t="s">
        <v>275</v>
      </c>
      <c r="C139" s="1152"/>
      <c r="D139" s="687"/>
      <c r="E139" s="688">
        <f>MIN(E107:E137)</f>
        <v>0</v>
      </c>
      <c r="F139" s="689">
        <f t="shared" ref="F139:AE139" si="56">IF(COUNT(F107:F137)=0,"",MIN(F107:F137))</f>
        <v>23</v>
      </c>
      <c r="G139" s="13">
        <f t="shared" si="56"/>
        <v>22</v>
      </c>
      <c r="H139" s="308">
        <f t="shared" si="56"/>
        <v>23.5</v>
      </c>
      <c r="I139" s="14">
        <f t="shared" si="56"/>
        <v>21.4</v>
      </c>
      <c r="J139" s="310">
        <f t="shared" si="56"/>
        <v>3.3</v>
      </c>
      <c r="K139" s="13">
        <f t="shared" si="56"/>
        <v>7.71</v>
      </c>
      <c r="L139" s="500">
        <f t="shared" si="56"/>
        <v>6.65</v>
      </c>
      <c r="M139" s="172">
        <f t="shared" ref="M139:N139" si="57">IF(COUNT(M107:M137)=0,"",MIN(M107:M137))</f>
        <v>32.4</v>
      </c>
      <c r="N139" s="846">
        <f t="shared" si="57"/>
        <v>7.7</v>
      </c>
      <c r="O139" s="14">
        <f t="shared" si="56"/>
        <v>19.7</v>
      </c>
      <c r="P139" s="310">
        <f t="shared" si="56"/>
        <v>22.7</v>
      </c>
      <c r="Q139" s="846">
        <f t="shared" ref="Q139" si="58">IF(COUNT(Q107:Q137)=0,"",MIN(Q107:Q137))</f>
        <v>70</v>
      </c>
      <c r="R139" s="309">
        <f t="shared" si="56"/>
        <v>38</v>
      </c>
      <c r="S139" s="846">
        <f t="shared" ref="S139:V139" si="59">IF(COUNT(S107:S137)=0,"",MIN(S107:S137))</f>
        <v>84</v>
      </c>
      <c r="T139" s="309">
        <f t="shared" si="56"/>
        <v>86</v>
      </c>
      <c r="U139" s="309">
        <f t="shared" si="59"/>
        <v>54</v>
      </c>
      <c r="V139" s="309">
        <f t="shared" si="59"/>
        <v>56</v>
      </c>
      <c r="W139" s="846">
        <f t="shared" ref="W139:Y139" si="60">IF(COUNT(W107:W137)=0,"",MIN(W107:W137))</f>
        <v>24</v>
      </c>
      <c r="X139" s="309">
        <f t="shared" si="60"/>
        <v>26</v>
      </c>
      <c r="Y139" s="866">
        <f t="shared" si="60"/>
        <v>20.6</v>
      </c>
      <c r="Z139" s="907">
        <f t="shared" si="56"/>
        <v>18.5</v>
      </c>
      <c r="AA139" s="866">
        <f t="shared" si="56"/>
        <v>18.3</v>
      </c>
      <c r="AB139" s="914">
        <f t="shared" ref="AB139" si="61">IF(COUNT(AB107:AB137)=0,"",MIN(AB107:AB137))</f>
        <v>9.6</v>
      </c>
      <c r="AC139" s="867">
        <f>IF(COUNT(AC107:AC137)=0,"",MIN(AC107:AC137))</f>
        <v>0</v>
      </c>
      <c r="AD139" s="693">
        <f t="shared" si="56"/>
        <v>170</v>
      </c>
      <c r="AE139" s="868">
        <f t="shared" si="56"/>
        <v>0</v>
      </c>
      <c r="AF139" s="915"/>
      <c r="AG139" s="916"/>
      <c r="AH139" s="871"/>
      <c r="AI139" s="183"/>
      <c r="AJ139" s="988"/>
      <c r="AK139" s="989"/>
      <c r="AL139" s="989"/>
      <c r="AM139" s="989"/>
      <c r="AN139" s="989"/>
      <c r="AO139" s="990"/>
    </row>
    <row r="140" spans="1:42" s="1" customFormat="1" ht="13.5" customHeight="1" x14ac:dyDescent="0.15">
      <c r="A140" s="1163"/>
      <c r="B140" s="1191" t="s">
        <v>276</v>
      </c>
      <c r="C140" s="1152"/>
      <c r="D140" s="687"/>
      <c r="E140" s="696"/>
      <c r="F140" s="697">
        <f t="shared" ref="F140:AE140" si="62">IF(COUNT(F107:F137)=0,"",AVERAGE(F107:F137))</f>
        <v>27.225806451612904</v>
      </c>
      <c r="G140" s="418">
        <f t="shared" si="62"/>
        <v>25.919354838709676</v>
      </c>
      <c r="H140" s="719">
        <f t="shared" si="62"/>
        <v>25.870967741935484</v>
      </c>
      <c r="I140" s="720">
        <f t="shared" si="62"/>
        <v>33.412903225806446</v>
      </c>
      <c r="J140" s="721">
        <f t="shared" si="62"/>
        <v>6.329032258064518</v>
      </c>
      <c r="K140" s="418">
        <f t="shared" si="62"/>
        <v>8.4219354838709677</v>
      </c>
      <c r="L140" s="886">
        <f t="shared" si="62"/>
        <v>6.7954838709677423</v>
      </c>
      <c r="M140" s="887">
        <f t="shared" ref="M140:N140" si="63">IF(COUNT(M107:M137)=0,"",AVERAGE(M107:M137))</f>
        <v>46.648387096774201</v>
      </c>
      <c r="N140" s="888">
        <f t="shared" si="63"/>
        <v>11.119354838709677</v>
      </c>
      <c r="O140" s="720">
        <f t="shared" si="62"/>
        <v>25.248387096774195</v>
      </c>
      <c r="P140" s="721">
        <f t="shared" si="62"/>
        <v>28.322580645161288</v>
      </c>
      <c r="Q140" s="888">
        <f t="shared" ref="Q140" si="64">IF(COUNT(Q107:Q137)=0,"",AVERAGE(Q107:Q137))</f>
        <v>82.935483870967744</v>
      </c>
      <c r="R140" s="309">
        <f t="shared" si="62"/>
        <v>53.032258064516128</v>
      </c>
      <c r="S140" s="888">
        <f t="shared" ref="S140:V140" si="65">IF(COUNT(S107:S137)=0,"",AVERAGE(S107:S137))</f>
        <v>98.064516129032256</v>
      </c>
      <c r="T140" s="309">
        <f t="shared" si="62"/>
        <v>100.03225806451613</v>
      </c>
      <c r="U140" s="722">
        <f t="shared" si="65"/>
        <v>61.741935483870968</v>
      </c>
      <c r="V140" s="722">
        <f t="shared" si="65"/>
        <v>63.903225806451616</v>
      </c>
      <c r="W140" s="888">
        <f t="shared" ref="W140:Y140" si="66">IF(COUNT(W107:W137)=0,"",AVERAGE(W107:W137))</f>
        <v>36.322580645161288</v>
      </c>
      <c r="X140" s="309">
        <f t="shared" si="66"/>
        <v>36.12903225806452</v>
      </c>
      <c r="Y140" s="866">
        <f t="shared" si="66"/>
        <v>26.387096774193555</v>
      </c>
      <c r="Z140" s="907">
        <f t="shared" si="62"/>
        <v>26.716129032258063</v>
      </c>
      <c r="AA140" s="866">
        <f t="shared" si="62"/>
        <v>26.432258064516127</v>
      </c>
      <c r="AB140" s="914">
        <f t="shared" ref="AB140" si="67">IF(COUNT(AB107:AB137)=0,"",AVERAGE(AB107:AB137))</f>
        <v>9.9870967741935495</v>
      </c>
      <c r="AC140" s="867">
        <f>IF(COUNT(AC107:AC137)=0,"",AVERAGE(AC107:AC137))</f>
        <v>2.9032258064516134E-2</v>
      </c>
      <c r="AD140" s="731">
        <f t="shared" si="62"/>
        <v>211.29032258064515</v>
      </c>
      <c r="AE140" s="895">
        <f t="shared" si="62"/>
        <v>0</v>
      </c>
      <c r="AF140" s="917"/>
      <c r="AG140" s="918"/>
      <c r="AH140" s="896"/>
      <c r="AI140" s="183"/>
      <c r="AJ140" s="988"/>
      <c r="AK140" s="989"/>
      <c r="AL140" s="989"/>
      <c r="AM140" s="989"/>
      <c r="AN140" s="989"/>
      <c r="AO140" s="990"/>
    </row>
    <row r="141" spans="1:42" s="1" customFormat="1" ht="13.5" customHeight="1" x14ac:dyDescent="0.15">
      <c r="A141" s="1170"/>
      <c r="B141" s="1160" t="s">
        <v>277</v>
      </c>
      <c r="C141" s="1161"/>
      <c r="D141" s="699"/>
      <c r="E141" s="700">
        <f>SUM(E107:E137)</f>
        <v>93.399999999999977</v>
      </c>
      <c r="F141" s="701"/>
      <c r="G141" s="701"/>
      <c r="H141" s="734"/>
      <c r="I141" s="701"/>
      <c r="J141" s="734"/>
      <c r="K141" s="704"/>
      <c r="L141" s="705"/>
      <c r="M141" s="874"/>
      <c r="N141" s="737"/>
      <c r="O141" s="735"/>
      <c r="P141" s="736"/>
      <c r="Q141" s="873"/>
      <c r="R141" s="737"/>
      <c r="S141" s="873"/>
      <c r="T141" s="737"/>
      <c r="U141" s="873"/>
      <c r="V141" s="737"/>
      <c r="W141" s="874"/>
      <c r="X141" s="737"/>
      <c r="Y141" s="704"/>
      <c r="Z141" s="875"/>
      <c r="AA141" s="876"/>
      <c r="AB141" s="877"/>
      <c r="AC141" s="878"/>
      <c r="AD141" s="711"/>
      <c r="AE141" s="879"/>
      <c r="AF141" s="919">
        <f t="shared" ref="AF141:AG141" si="68">SUM(AF107:AF137)</f>
        <v>391345</v>
      </c>
      <c r="AG141" s="920">
        <f t="shared" si="68"/>
        <v>73371</v>
      </c>
      <c r="AH141" s="898">
        <f>SUM(AH107:AH137)</f>
        <v>45554</v>
      </c>
      <c r="AI141" s="183"/>
      <c r="AJ141" s="827"/>
      <c r="AK141" s="828"/>
      <c r="AL141" s="828"/>
      <c r="AM141" s="828"/>
      <c r="AN141" s="828"/>
      <c r="AO141" s="829"/>
      <c r="AP141" s="505"/>
    </row>
    <row r="142" spans="1:42" ht="13.5" customHeight="1" x14ac:dyDescent="0.15">
      <c r="A142" s="1172" t="s">
        <v>237</v>
      </c>
      <c r="B142" s="573">
        <v>44774</v>
      </c>
      <c r="C142" s="574" t="str">
        <f>IF(B142="","",IF(WEEKDAY(B142)=1,"(日)",IF(WEEKDAY(B142)=2,"(月)",IF(WEEKDAY(B142)=3,"(火)",IF(WEEKDAY(B142)=4,"(水)",IF(WEEKDAY(B142)=5,"(木)",IF(WEEKDAY(B142)=6,"(金)","(土)")))))))</f>
        <v>(月)</v>
      </c>
      <c r="D142" s="740" t="s">
        <v>318</v>
      </c>
      <c r="E142" s="663">
        <v>0</v>
      </c>
      <c r="F142" s="664">
        <v>30</v>
      </c>
      <c r="G142" s="12">
        <v>28</v>
      </c>
      <c r="H142" s="666">
        <v>28</v>
      </c>
      <c r="I142" s="665">
        <v>31.5</v>
      </c>
      <c r="J142" s="307">
        <v>6.1</v>
      </c>
      <c r="K142" s="12">
        <v>8.18</v>
      </c>
      <c r="L142" s="855">
        <v>6.72</v>
      </c>
      <c r="M142" s="839">
        <v>43.5</v>
      </c>
      <c r="N142" s="667">
        <v>11.1</v>
      </c>
      <c r="O142" s="665">
        <v>23.5</v>
      </c>
      <c r="P142" s="666">
        <v>27.5</v>
      </c>
      <c r="Q142" s="838">
        <v>84</v>
      </c>
      <c r="R142" s="667">
        <v>52</v>
      </c>
      <c r="S142" s="838">
        <v>92</v>
      </c>
      <c r="T142" s="667">
        <v>96</v>
      </c>
      <c r="U142" s="838">
        <v>56</v>
      </c>
      <c r="V142" s="667">
        <v>62</v>
      </c>
      <c r="W142" s="839">
        <v>36</v>
      </c>
      <c r="X142" s="667">
        <v>34</v>
      </c>
      <c r="Y142" s="12">
        <v>25.6</v>
      </c>
      <c r="Z142" s="840">
        <v>24.9</v>
      </c>
      <c r="AA142" s="665">
        <v>25.6</v>
      </c>
      <c r="AB142" s="666">
        <v>10</v>
      </c>
      <c r="AC142" s="883">
        <v>0</v>
      </c>
      <c r="AD142" s="671">
        <v>220</v>
      </c>
      <c r="AE142" s="884">
        <v>0</v>
      </c>
      <c r="AF142" s="843">
        <v>15219</v>
      </c>
      <c r="AG142" s="844">
        <v>2331</v>
      </c>
      <c r="AH142" s="845">
        <v>1830</v>
      </c>
      <c r="AI142" s="118"/>
      <c r="AJ142" s="590" t="s">
        <v>344</v>
      </c>
      <c r="AK142" s="591"/>
      <c r="AL142" s="1209">
        <v>44790</v>
      </c>
      <c r="AM142" s="1210"/>
      <c r="AN142" s="1211">
        <v>44799</v>
      </c>
      <c r="AO142" s="1212"/>
    </row>
    <row r="143" spans="1:42" x14ac:dyDescent="0.15">
      <c r="A143" s="1173"/>
      <c r="B143" s="124">
        <v>44775</v>
      </c>
      <c r="C143" s="5" t="str">
        <f t="shared" ref="C143:C172" si="69">IF(B143="","",IF(WEEKDAY(B143)=1,"(日)",IF(WEEKDAY(B143)=2,"(月)",IF(WEEKDAY(B143)=3,"(火)",IF(WEEKDAY(B143)=4,"(水)",IF(WEEKDAY(B143)=5,"(木)",IF(WEEKDAY(B143)=6,"(金)","(土)")))))))</f>
        <v>(火)</v>
      </c>
      <c r="D143" s="742" t="s">
        <v>318</v>
      </c>
      <c r="E143" s="673">
        <v>0</v>
      </c>
      <c r="F143" s="674">
        <v>30</v>
      </c>
      <c r="G143" s="13">
        <v>28.5</v>
      </c>
      <c r="H143" s="310">
        <v>28.5</v>
      </c>
      <c r="I143" s="14">
        <v>35.200000000000003</v>
      </c>
      <c r="J143" s="308">
        <v>6.6</v>
      </c>
      <c r="K143" s="13">
        <v>7.9</v>
      </c>
      <c r="L143" s="500">
        <v>6.74</v>
      </c>
      <c r="M143" s="172">
        <v>46</v>
      </c>
      <c r="N143" s="309">
        <v>11.1</v>
      </c>
      <c r="O143" s="14">
        <v>24.3</v>
      </c>
      <c r="P143" s="310">
        <v>28.7</v>
      </c>
      <c r="Q143" s="846">
        <v>84</v>
      </c>
      <c r="R143" s="309">
        <v>52</v>
      </c>
      <c r="S143" s="846">
        <v>96</v>
      </c>
      <c r="T143" s="309">
        <v>96</v>
      </c>
      <c r="U143" s="846">
        <v>61</v>
      </c>
      <c r="V143" s="309">
        <v>62</v>
      </c>
      <c r="W143" s="172">
        <v>35</v>
      </c>
      <c r="X143" s="309">
        <v>34</v>
      </c>
      <c r="Y143" s="13">
        <v>24.1</v>
      </c>
      <c r="Z143" s="847">
        <v>23.4</v>
      </c>
      <c r="AA143" s="14">
        <v>25.6</v>
      </c>
      <c r="AB143" s="310">
        <v>10</v>
      </c>
      <c r="AC143" s="854">
        <v>0</v>
      </c>
      <c r="AD143" s="677">
        <v>220</v>
      </c>
      <c r="AE143" s="885">
        <v>0</v>
      </c>
      <c r="AF143" s="850">
        <v>16645</v>
      </c>
      <c r="AG143" s="851">
        <v>1747</v>
      </c>
      <c r="AH143" s="852">
        <v>1342</v>
      </c>
      <c r="AI143" s="118"/>
      <c r="AJ143" s="422" t="s">
        <v>2</v>
      </c>
      <c r="AK143" s="489" t="s">
        <v>363</v>
      </c>
      <c r="AL143" s="1199">
        <v>29</v>
      </c>
      <c r="AM143" s="1200"/>
      <c r="AN143" s="1199">
        <v>25</v>
      </c>
      <c r="AO143" s="1200"/>
    </row>
    <row r="144" spans="1:42" x14ac:dyDescent="0.15">
      <c r="A144" s="1173"/>
      <c r="B144" s="124">
        <v>44776</v>
      </c>
      <c r="C144" s="5" t="str">
        <f t="shared" si="69"/>
        <v>(水)</v>
      </c>
      <c r="D144" s="742" t="s">
        <v>318</v>
      </c>
      <c r="E144" s="673">
        <v>0</v>
      </c>
      <c r="F144" s="674">
        <v>30</v>
      </c>
      <c r="G144" s="13">
        <v>31</v>
      </c>
      <c r="H144" s="310">
        <v>28.5</v>
      </c>
      <c r="I144" s="14">
        <v>29</v>
      </c>
      <c r="J144" s="308">
        <v>5.7</v>
      </c>
      <c r="K144" s="13">
        <v>8.2899999999999991</v>
      </c>
      <c r="L144" s="500">
        <v>6.7</v>
      </c>
      <c r="M144" s="172">
        <v>39.4</v>
      </c>
      <c r="N144" s="309">
        <v>10.8</v>
      </c>
      <c r="O144" s="14">
        <v>26.4</v>
      </c>
      <c r="P144" s="310">
        <v>28.2</v>
      </c>
      <c r="Q144" s="846">
        <v>86</v>
      </c>
      <c r="R144" s="309">
        <v>51</v>
      </c>
      <c r="S144" s="846">
        <v>94</v>
      </c>
      <c r="T144" s="309">
        <v>98</v>
      </c>
      <c r="U144" s="846">
        <v>62</v>
      </c>
      <c r="V144" s="309">
        <v>64</v>
      </c>
      <c r="W144" s="172">
        <v>32</v>
      </c>
      <c r="X144" s="309">
        <v>34</v>
      </c>
      <c r="Y144" s="13">
        <v>25.6</v>
      </c>
      <c r="Z144" s="847">
        <v>25.6</v>
      </c>
      <c r="AA144" s="14">
        <v>23.4</v>
      </c>
      <c r="AB144" s="310">
        <v>10</v>
      </c>
      <c r="AC144" s="854">
        <v>0</v>
      </c>
      <c r="AD144" s="677">
        <v>220</v>
      </c>
      <c r="AE144" s="885">
        <v>0</v>
      </c>
      <c r="AF144" s="850">
        <v>16314</v>
      </c>
      <c r="AG144" s="851">
        <v>2246</v>
      </c>
      <c r="AH144" s="852">
        <v>1708</v>
      </c>
      <c r="AI144" s="118"/>
      <c r="AJ144" s="6" t="s">
        <v>19</v>
      </c>
      <c r="AK144" s="7" t="s">
        <v>20</v>
      </c>
      <c r="AL144" s="8" t="s">
        <v>21</v>
      </c>
      <c r="AM144" s="7" t="s">
        <v>22</v>
      </c>
      <c r="AN144" s="8" t="s">
        <v>21</v>
      </c>
      <c r="AO144" s="7" t="s">
        <v>22</v>
      </c>
    </row>
    <row r="145" spans="1:41" x14ac:dyDescent="0.15">
      <c r="A145" s="1173"/>
      <c r="B145" s="124">
        <v>44777</v>
      </c>
      <c r="C145" s="5" t="str">
        <f t="shared" si="69"/>
        <v>(木)</v>
      </c>
      <c r="D145" s="742" t="s">
        <v>319</v>
      </c>
      <c r="E145" s="673">
        <v>32.799999999999997</v>
      </c>
      <c r="F145" s="674">
        <v>22</v>
      </c>
      <c r="G145" s="13">
        <v>26</v>
      </c>
      <c r="H145" s="310">
        <v>26</v>
      </c>
      <c r="I145" s="14">
        <v>42.1</v>
      </c>
      <c r="J145" s="308">
        <v>6.8</v>
      </c>
      <c r="K145" s="13">
        <v>8.01</v>
      </c>
      <c r="L145" s="500">
        <v>6.74</v>
      </c>
      <c r="M145" s="172">
        <v>53.4</v>
      </c>
      <c r="N145" s="309">
        <v>11.3</v>
      </c>
      <c r="O145" s="14">
        <v>26.9</v>
      </c>
      <c r="P145" s="310">
        <v>29.1</v>
      </c>
      <c r="Q145" s="846">
        <v>82</v>
      </c>
      <c r="R145" s="309">
        <v>48</v>
      </c>
      <c r="S145" s="846">
        <v>94</v>
      </c>
      <c r="T145" s="309">
        <v>96</v>
      </c>
      <c r="U145" s="846">
        <v>60</v>
      </c>
      <c r="V145" s="309">
        <v>62</v>
      </c>
      <c r="W145" s="172">
        <v>34</v>
      </c>
      <c r="X145" s="309">
        <v>34</v>
      </c>
      <c r="Y145" s="13">
        <v>22.7</v>
      </c>
      <c r="Z145" s="847">
        <v>19.899999999999999</v>
      </c>
      <c r="AA145" s="14">
        <v>26.9</v>
      </c>
      <c r="AB145" s="310">
        <v>10</v>
      </c>
      <c r="AC145" s="854">
        <v>0</v>
      </c>
      <c r="AD145" s="677">
        <v>220</v>
      </c>
      <c r="AE145" s="885">
        <v>0</v>
      </c>
      <c r="AF145" s="850">
        <v>15445</v>
      </c>
      <c r="AG145" s="851">
        <v>2342</v>
      </c>
      <c r="AH145" s="852">
        <v>1708</v>
      </c>
      <c r="AI145" s="118"/>
      <c r="AJ145" s="3" t="s">
        <v>203</v>
      </c>
      <c r="AK145" s="9" t="s">
        <v>11</v>
      </c>
      <c r="AL145" s="12">
        <v>25.5</v>
      </c>
      <c r="AM145" s="307">
        <v>26.5</v>
      </c>
      <c r="AN145" s="12">
        <v>26</v>
      </c>
      <c r="AO145" s="307">
        <v>26</v>
      </c>
    </row>
    <row r="146" spans="1:41" x14ac:dyDescent="0.15">
      <c r="A146" s="1173"/>
      <c r="B146" s="124">
        <v>44778</v>
      </c>
      <c r="C146" s="5" t="str">
        <f t="shared" si="69"/>
        <v>(金)</v>
      </c>
      <c r="D146" s="742" t="s">
        <v>317</v>
      </c>
      <c r="E146" s="673">
        <v>0</v>
      </c>
      <c r="F146" s="674">
        <v>23</v>
      </c>
      <c r="G146" s="13">
        <v>24</v>
      </c>
      <c r="H146" s="310">
        <v>25.5</v>
      </c>
      <c r="I146" s="14">
        <v>36.799999999999997</v>
      </c>
      <c r="J146" s="308">
        <v>4.5</v>
      </c>
      <c r="K146" s="13">
        <v>7.89</v>
      </c>
      <c r="L146" s="500">
        <v>6.82</v>
      </c>
      <c r="M146" s="172">
        <v>48</v>
      </c>
      <c r="N146" s="309">
        <v>8.6999999999999993</v>
      </c>
      <c r="O146" s="14">
        <v>26.4</v>
      </c>
      <c r="P146" s="310">
        <v>27.6</v>
      </c>
      <c r="Q146" s="846">
        <v>80</v>
      </c>
      <c r="R146" s="309">
        <v>50</v>
      </c>
      <c r="S146" s="846">
        <v>92</v>
      </c>
      <c r="T146" s="309">
        <v>96</v>
      </c>
      <c r="U146" s="846">
        <v>56</v>
      </c>
      <c r="V146" s="309">
        <v>62</v>
      </c>
      <c r="W146" s="172">
        <v>36</v>
      </c>
      <c r="X146" s="309">
        <v>34</v>
      </c>
      <c r="Y146" s="13">
        <v>21.3</v>
      </c>
      <c r="Z146" s="847">
        <v>24.9</v>
      </c>
      <c r="AA146" s="14">
        <v>24.5</v>
      </c>
      <c r="AB146" s="310">
        <v>10</v>
      </c>
      <c r="AC146" s="854">
        <v>0</v>
      </c>
      <c r="AD146" s="677">
        <v>210</v>
      </c>
      <c r="AE146" s="885">
        <v>0</v>
      </c>
      <c r="AF146" s="850">
        <v>13844</v>
      </c>
      <c r="AG146" s="851">
        <v>2592</v>
      </c>
      <c r="AH146" s="852">
        <v>1586</v>
      </c>
      <c r="AI146" s="118"/>
      <c r="AJ146" s="4" t="s">
        <v>204</v>
      </c>
      <c r="AK146" s="10" t="s">
        <v>205</v>
      </c>
      <c r="AL146" s="13">
        <v>32.4</v>
      </c>
      <c r="AM146" s="308">
        <v>4</v>
      </c>
      <c r="AN146" s="13">
        <v>46.4</v>
      </c>
      <c r="AO146" s="308">
        <v>6.4</v>
      </c>
    </row>
    <row r="147" spans="1:41" x14ac:dyDescent="0.15">
      <c r="A147" s="1173"/>
      <c r="B147" s="124">
        <v>44779</v>
      </c>
      <c r="C147" s="5" t="str">
        <f t="shared" si="69"/>
        <v>(土)</v>
      </c>
      <c r="D147" s="742" t="s">
        <v>317</v>
      </c>
      <c r="E147" s="673">
        <v>0</v>
      </c>
      <c r="F147" s="674">
        <v>22</v>
      </c>
      <c r="G147" s="13">
        <v>24</v>
      </c>
      <c r="H147" s="310">
        <v>25</v>
      </c>
      <c r="I147" s="14">
        <v>28.5</v>
      </c>
      <c r="J147" s="308">
        <v>7.6</v>
      </c>
      <c r="K147" s="13">
        <v>7.9</v>
      </c>
      <c r="L147" s="500">
        <v>6.81</v>
      </c>
      <c r="M147" s="172">
        <v>42.5</v>
      </c>
      <c r="N147" s="309">
        <v>12.4</v>
      </c>
      <c r="O147" s="14">
        <v>23.8</v>
      </c>
      <c r="P147" s="310">
        <v>28.2</v>
      </c>
      <c r="Q147" s="846">
        <v>82</v>
      </c>
      <c r="R147" s="309">
        <v>43</v>
      </c>
      <c r="S147" s="846">
        <v>94</v>
      </c>
      <c r="T147" s="309">
        <v>97</v>
      </c>
      <c r="U147" s="846">
        <v>60</v>
      </c>
      <c r="V147" s="309">
        <v>61</v>
      </c>
      <c r="W147" s="172">
        <v>34</v>
      </c>
      <c r="X147" s="309">
        <v>36</v>
      </c>
      <c r="Y147" s="13">
        <v>25.9</v>
      </c>
      <c r="Z147" s="847">
        <v>26.3</v>
      </c>
      <c r="AA147" s="14">
        <v>25.3</v>
      </c>
      <c r="AB147" s="310">
        <v>10</v>
      </c>
      <c r="AC147" s="854">
        <v>0.05</v>
      </c>
      <c r="AD147" s="677">
        <v>210</v>
      </c>
      <c r="AE147" s="885">
        <v>0</v>
      </c>
      <c r="AF147" s="850">
        <v>13935</v>
      </c>
      <c r="AG147" s="851">
        <v>2413</v>
      </c>
      <c r="AH147" s="852">
        <v>1378</v>
      </c>
      <c r="AI147" s="118"/>
      <c r="AJ147" s="4" t="s">
        <v>12</v>
      </c>
      <c r="AK147" s="10"/>
      <c r="AL147" s="13">
        <v>8.2200000000000006</v>
      </c>
      <c r="AM147" s="308">
        <v>6.63</v>
      </c>
      <c r="AN147" s="13">
        <v>9.0299999999999994</v>
      </c>
      <c r="AO147" s="308">
        <v>6.78</v>
      </c>
    </row>
    <row r="148" spans="1:41" x14ac:dyDescent="0.15">
      <c r="A148" s="1173"/>
      <c r="B148" s="124">
        <v>44780</v>
      </c>
      <c r="C148" s="5" t="str">
        <f t="shared" si="69"/>
        <v>(日)</v>
      </c>
      <c r="D148" s="742" t="s">
        <v>338</v>
      </c>
      <c r="E148" s="673">
        <v>18</v>
      </c>
      <c r="F148" s="674">
        <v>23</v>
      </c>
      <c r="G148" s="13">
        <v>23.5</v>
      </c>
      <c r="H148" s="310">
        <v>25.5</v>
      </c>
      <c r="I148" s="14">
        <v>31.6</v>
      </c>
      <c r="J148" s="308">
        <v>4.5</v>
      </c>
      <c r="K148" s="13">
        <v>8.17</v>
      </c>
      <c r="L148" s="500">
        <v>6.67</v>
      </c>
      <c r="M148" s="172">
        <v>40.9</v>
      </c>
      <c r="N148" s="309">
        <v>8.5</v>
      </c>
      <c r="O148" s="14">
        <v>26.6</v>
      </c>
      <c r="P148" s="310">
        <v>27.6</v>
      </c>
      <c r="Q148" s="846">
        <v>84</v>
      </c>
      <c r="R148" s="309">
        <v>47</v>
      </c>
      <c r="S148" s="846">
        <v>94</v>
      </c>
      <c r="T148" s="309">
        <v>96</v>
      </c>
      <c r="U148" s="846">
        <v>61</v>
      </c>
      <c r="V148" s="309">
        <v>63</v>
      </c>
      <c r="W148" s="172">
        <v>33</v>
      </c>
      <c r="X148" s="309">
        <v>33</v>
      </c>
      <c r="Y148" s="13">
        <v>26.6</v>
      </c>
      <c r="Z148" s="847">
        <v>24.9</v>
      </c>
      <c r="AA148" s="14">
        <v>25.8</v>
      </c>
      <c r="AB148" s="310">
        <v>10</v>
      </c>
      <c r="AC148" s="854">
        <v>0.05</v>
      </c>
      <c r="AD148" s="677">
        <v>210</v>
      </c>
      <c r="AE148" s="885">
        <v>0</v>
      </c>
      <c r="AF148" s="850">
        <v>13240</v>
      </c>
      <c r="AG148" s="851">
        <v>2412</v>
      </c>
      <c r="AH148" s="852">
        <v>1586</v>
      </c>
      <c r="AI148" s="118"/>
      <c r="AJ148" s="4" t="s">
        <v>219</v>
      </c>
      <c r="AK148" s="10" t="s">
        <v>205</v>
      </c>
      <c r="AL148" s="172">
        <v>46.3</v>
      </c>
      <c r="AM148" s="309">
        <v>7.2</v>
      </c>
      <c r="AN148" s="172">
        <v>54.3</v>
      </c>
      <c r="AO148" s="309">
        <v>10.9</v>
      </c>
    </row>
    <row r="149" spans="1:41" x14ac:dyDescent="0.15">
      <c r="A149" s="1173"/>
      <c r="B149" s="124">
        <v>44781</v>
      </c>
      <c r="C149" s="5" t="str">
        <f t="shared" si="69"/>
        <v>(月)</v>
      </c>
      <c r="D149" s="742" t="s">
        <v>318</v>
      </c>
      <c r="E149" s="673">
        <v>0</v>
      </c>
      <c r="F149" s="674">
        <v>29</v>
      </c>
      <c r="G149" s="13">
        <v>28</v>
      </c>
      <c r="H149" s="310">
        <v>26.5</v>
      </c>
      <c r="I149" s="14">
        <v>33.5</v>
      </c>
      <c r="J149" s="308">
        <v>3.4</v>
      </c>
      <c r="K149" s="13">
        <v>8.24</v>
      </c>
      <c r="L149" s="500">
        <v>6.73</v>
      </c>
      <c r="M149" s="172">
        <v>44.8</v>
      </c>
      <c r="N149" s="309">
        <v>7.8</v>
      </c>
      <c r="O149" s="14">
        <v>25.3</v>
      </c>
      <c r="P149" s="310">
        <v>28</v>
      </c>
      <c r="Q149" s="846">
        <v>86</v>
      </c>
      <c r="R149" s="309">
        <v>49</v>
      </c>
      <c r="S149" s="846">
        <v>100</v>
      </c>
      <c r="T149" s="309">
        <v>98</v>
      </c>
      <c r="U149" s="846">
        <v>66</v>
      </c>
      <c r="V149" s="309">
        <v>63</v>
      </c>
      <c r="W149" s="172">
        <v>34</v>
      </c>
      <c r="X149" s="309">
        <v>35</v>
      </c>
      <c r="Y149" s="13">
        <v>26.3</v>
      </c>
      <c r="Z149" s="847">
        <v>27</v>
      </c>
      <c r="AA149" s="14">
        <v>25.1</v>
      </c>
      <c r="AB149" s="310">
        <v>10</v>
      </c>
      <c r="AC149" s="854">
        <v>0</v>
      </c>
      <c r="AD149" s="677">
        <v>220</v>
      </c>
      <c r="AE149" s="885">
        <v>0</v>
      </c>
      <c r="AF149" s="850">
        <v>14068</v>
      </c>
      <c r="AG149" s="851">
        <v>2663</v>
      </c>
      <c r="AH149" s="852">
        <v>1830</v>
      </c>
      <c r="AI149" s="118"/>
      <c r="AJ149" s="4" t="s">
        <v>206</v>
      </c>
      <c r="AK149" s="10" t="s">
        <v>13</v>
      </c>
      <c r="AL149" s="13">
        <v>20.6</v>
      </c>
      <c r="AM149" s="308">
        <v>23.1</v>
      </c>
      <c r="AN149" s="13">
        <v>21</v>
      </c>
      <c r="AO149" s="308">
        <v>25.9</v>
      </c>
    </row>
    <row r="150" spans="1:41" x14ac:dyDescent="0.15">
      <c r="A150" s="1173"/>
      <c r="B150" s="124">
        <v>44782</v>
      </c>
      <c r="C150" s="5" t="str">
        <f t="shared" si="69"/>
        <v>(火)</v>
      </c>
      <c r="D150" s="742" t="s">
        <v>318</v>
      </c>
      <c r="E150" s="673">
        <v>0</v>
      </c>
      <c r="F150" s="674">
        <v>32</v>
      </c>
      <c r="G150" s="13">
        <v>28</v>
      </c>
      <c r="H150" s="310">
        <v>27</v>
      </c>
      <c r="I150" s="14">
        <v>35.200000000000003</v>
      </c>
      <c r="J150" s="308">
        <v>4.3</v>
      </c>
      <c r="K150" s="13">
        <v>8.1199999999999992</v>
      </c>
      <c r="L150" s="500">
        <v>6.76</v>
      </c>
      <c r="M150" s="172">
        <v>44.7</v>
      </c>
      <c r="N150" s="309">
        <v>8.8000000000000007</v>
      </c>
      <c r="O150" s="14">
        <v>24.6</v>
      </c>
      <c r="P150" s="310">
        <v>28.3</v>
      </c>
      <c r="Q150" s="846">
        <v>81</v>
      </c>
      <c r="R150" s="309">
        <v>50</v>
      </c>
      <c r="S150" s="846">
        <v>98</v>
      </c>
      <c r="T150" s="309">
        <v>100</v>
      </c>
      <c r="U150" s="846">
        <v>61</v>
      </c>
      <c r="V150" s="309">
        <v>66</v>
      </c>
      <c r="W150" s="172">
        <v>37</v>
      </c>
      <c r="X150" s="309">
        <v>34</v>
      </c>
      <c r="Y150" s="13">
        <v>27.3</v>
      </c>
      <c r="Z150" s="847">
        <v>25.6</v>
      </c>
      <c r="AA150" s="14">
        <v>23.1</v>
      </c>
      <c r="AB150" s="310">
        <v>10</v>
      </c>
      <c r="AC150" s="854">
        <v>0</v>
      </c>
      <c r="AD150" s="677">
        <v>220</v>
      </c>
      <c r="AE150" s="885">
        <v>0</v>
      </c>
      <c r="AF150" s="850">
        <v>13752</v>
      </c>
      <c r="AG150" s="851">
        <v>2413</v>
      </c>
      <c r="AH150" s="852">
        <v>1464</v>
      </c>
      <c r="AI150" s="118"/>
      <c r="AJ150" s="4" t="s">
        <v>207</v>
      </c>
      <c r="AK150" s="10" t="s">
        <v>371</v>
      </c>
      <c r="AL150" s="172">
        <v>64</v>
      </c>
      <c r="AM150" s="309">
        <v>38</v>
      </c>
      <c r="AN150" s="172">
        <v>65</v>
      </c>
      <c r="AO150" s="309">
        <v>58</v>
      </c>
    </row>
    <row r="151" spans="1:41" x14ac:dyDescent="0.15">
      <c r="A151" s="1173"/>
      <c r="B151" s="124">
        <v>44783</v>
      </c>
      <c r="C151" s="5" t="str">
        <f t="shared" si="69"/>
        <v>(水)</v>
      </c>
      <c r="D151" s="742" t="s">
        <v>318</v>
      </c>
      <c r="E151" s="673">
        <v>0</v>
      </c>
      <c r="F151" s="674">
        <v>32</v>
      </c>
      <c r="G151" s="13">
        <v>28</v>
      </c>
      <c r="H151" s="310">
        <v>25</v>
      </c>
      <c r="I151" s="14">
        <v>36.799999999999997</v>
      </c>
      <c r="J151" s="308">
        <v>5.8</v>
      </c>
      <c r="K151" s="13">
        <v>8.2799999999999994</v>
      </c>
      <c r="L151" s="500">
        <v>6.76</v>
      </c>
      <c r="M151" s="172">
        <v>46.1</v>
      </c>
      <c r="N151" s="309">
        <v>8.8000000000000007</v>
      </c>
      <c r="O151" s="14">
        <v>26.1</v>
      </c>
      <c r="P151" s="310">
        <v>30.9</v>
      </c>
      <c r="Q151" s="846">
        <v>84</v>
      </c>
      <c r="R151" s="309">
        <v>45</v>
      </c>
      <c r="S151" s="846">
        <v>100</v>
      </c>
      <c r="T151" s="309">
        <v>100</v>
      </c>
      <c r="U151" s="846">
        <v>62</v>
      </c>
      <c r="V151" s="309">
        <v>66</v>
      </c>
      <c r="W151" s="172">
        <v>38</v>
      </c>
      <c r="X151" s="309">
        <v>34</v>
      </c>
      <c r="Y151" s="13">
        <v>24.9</v>
      </c>
      <c r="Z151" s="847">
        <v>29.1</v>
      </c>
      <c r="AA151" s="14">
        <v>23.7</v>
      </c>
      <c r="AB151" s="310">
        <v>10</v>
      </c>
      <c r="AC151" s="854">
        <v>0</v>
      </c>
      <c r="AD151" s="677">
        <v>210</v>
      </c>
      <c r="AE151" s="885">
        <v>0</v>
      </c>
      <c r="AF151" s="850">
        <v>13947</v>
      </c>
      <c r="AG151" s="851">
        <v>2579</v>
      </c>
      <c r="AH151" s="852">
        <v>1708</v>
      </c>
      <c r="AI151" s="118"/>
      <c r="AJ151" s="4" t="s">
        <v>208</v>
      </c>
      <c r="AK151" s="10" t="s">
        <v>371</v>
      </c>
      <c r="AL151" s="172">
        <v>81</v>
      </c>
      <c r="AM151" s="309">
        <v>86</v>
      </c>
      <c r="AN151" s="172">
        <v>91</v>
      </c>
      <c r="AO151" s="309">
        <v>93</v>
      </c>
    </row>
    <row r="152" spans="1:41" x14ac:dyDescent="0.15">
      <c r="A152" s="1173"/>
      <c r="B152" s="124">
        <v>44784</v>
      </c>
      <c r="C152" s="5" t="str">
        <f t="shared" si="69"/>
        <v>(木)</v>
      </c>
      <c r="D152" s="742" t="s">
        <v>384</v>
      </c>
      <c r="E152" s="673">
        <v>0.1</v>
      </c>
      <c r="F152" s="674">
        <v>31</v>
      </c>
      <c r="G152" s="13">
        <v>24</v>
      </c>
      <c r="H152" s="310">
        <v>25</v>
      </c>
      <c r="I152" s="14">
        <v>34.200000000000003</v>
      </c>
      <c r="J152" s="308">
        <v>5</v>
      </c>
      <c r="K152" s="13">
        <v>8.85</v>
      </c>
      <c r="L152" s="500">
        <v>6.84</v>
      </c>
      <c r="M152" s="172">
        <v>45.7</v>
      </c>
      <c r="N152" s="309">
        <v>8.6999999999999993</v>
      </c>
      <c r="O152" s="14">
        <v>27.1</v>
      </c>
      <c r="P152" s="310">
        <v>27.4</v>
      </c>
      <c r="Q152" s="846">
        <v>82</v>
      </c>
      <c r="R152" s="309">
        <v>52</v>
      </c>
      <c r="S152" s="846">
        <v>102</v>
      </c>
      <c r="T152" s="309">
        <v>106</v>
      </c>
      <c r="U152" s="846">
        <v>68</v>
      </c>
      <c r="V152" s="309">
        <v>66</v>
      </c>
      <c r="W152" s="172">
        <v>34</v>
      </c>
      <c r="X152" s="309">
        <v>40</v>
      </c>
      <c r="Y152" s="13">
        <v>25.6</v>
      </c>
      <c r="Z152" s="847">
        <v>27</v>
      </c>
      <c r="AA152" s="14">
        <v>26.2</v>
      </c>
      <c r="AB152" s="310">
        <v>10</v>
      </c>
      <c r="AC152" s="854">
        <v>0</v>
      </c>
      <c r="AD152" s="677">
        <v>210</v>
      </c>
      <c r="AE152" s="885">
        <v>0</v>
      </c>
      <c r="AF152" s="850">
        <v>12820</v>
      </c>
      <c r="AG152" s="851">
        <v>2912</v>
      </c>
      <c r="AH152" s="852">
        <v>1708</v>
      </c>
      <c r="AI152" s="118"/>
      <c r="AJ152" s="4" t="s">
        <v>209</v>
      </c>
      <c r="AK152" s="10" t="s">
        <v>371</v>
      </c>
      <c r="AL152" s="172">
        <v>53</v>
      </c>
      <c r="AM152" s="309">
        <v>58</v>
      </c>
      <c r="AN152" s="172">
        <v>58</v>
      </c>
      <c r="AO152" s="309">
        <v>61</v>
      </c>
    </row>
    <row r="153" spans="1:41" x14ac:dyDescent="0.15">
      <c r="A153" s="1173"/>
      <c r="B153" s="124">
        <v>44785</v>
      </c>
      <c r="C153" s="5" t="str">
        <f t="shared" si="69"/>
        <v>(金)</v>
      </c>
      <c r="D153" s="742" t="s">
        <v>318</v>
      </c>
      <c r="E153" s="673">
        <v>0</v>
      </c>
      <c r="F153" s="674">
        <v>31</v>
      </c>
      <c r="G153" s="13">
        <v>28</v>
      </c>
      <c r="H153" s="310">
        <v>27</v>
      </c>
      <c r="I153" s="14">
        <v>44.2</v>
      </c>
      <c r="J153" s="308">
        <v>5.6</v>
      </c>
      <c r="K153" s="13">
        <v>8.73</v>
      </c>
      <c r="L153" s="500">
        <v>6.76</v>
      </c>
      <c r="M153" s="172">
        <v>57</v>
      </c>
      <c r="N153" s="309">
        <v>11.4</v>
      </c>
      <c r="O153" s="14">
        <v>24.9</v>
      </c>
      <c r="P153" s="310">
        <v>27.6</v>
      </c>
      <c r="Q153" s="846">
        <v>80</v>
      </c>
      <c r="R153" s="309">
        <v>40</v>
      </c>
      <c r="S153" s="846">
        <v>90</v>
      </c>
      <c r="T153" s="309">
        <v>98</v>
      </c>
      <c r="U153" s="846">
        <v>62</v>
      </c>
      <c r="V153" s="309">
        <v>61</v>
      </c>
      <c r="W153" s="172">
        <v>28</v>
      </c>
      <c r="X153" s="309">
        <v>37</v>
      </c>
      <c r="Y153" s="13">
        <v>24.1</v>
      </c>
      <c r="Z153" s="847">
        <v>28.4</v>
      </c>
      <c r="AA153" s="14">
        <v>29.4</v>
      </c>
      <c r="AB153" s="310">
        <v>10</v>
      </c>
      <c r="AC153" s="854">
        <v>0.05</v>
      </c>
      <c r="AD153" s="677">
        <v>210</v>
      </c>
      <c r="AE153" s="885">
        <v>0</v>
      </c>
      <c r="AF153" s="850">
        <v>13635</v>
      </c>
      <c r="AG153" s="851">
        <v>3162</v>
      </c>
      <c r="AH153" s="852">
        <v>1012</v>
      </c>
      <c r="AI153" s="118"/>
      <c r="AJ153" s="4" t="s">
        <v>210</v>
      </c>
      <c r="AK153" s="10" t="s">
        <v>371</v>
      </c>
      <c r="AL153" s="172">
        <v>28</v>
      </c>
      <c r="AM153" s="309">
        <v>28</v>
      </c>
      <c r="AN153" s="172">
        <v>33</v>
      </c>
      <c r="AO153" s="309">
        <v>32</v>
      </c>
    </row>
    <row r="154" spans="1:41" x14ac:dyDescent="0.15">
      <c r="A154" s="1173"/>
      <c r="B154" s="124">
        <v>44786</v>
      </c>
      <c r="C154" s="5" t="str">
        <f t="shared" si="69"/>
        <v>(土)</v>
      </c>
      <c r="D154" s="742" t="s">
        <v>385</v>
      </c>
      <c r="E154" s="673">
        <v>68.7</v>
      </c>
      <c r="F154" s="674">
        <v>30</v>
      </c>
      <c r="G154" s="13">
        <v>24</v>
      </c>
      <c r="H154" s="310">
        <v>26</v>
      </c>
      <c r="I154" s="14">
        <v>43.6</v>
      </c>
      <c r="J154" s="308">
        <v>6.1</v>
      </c>
      <c r="K154" s="13">
        <v>8.68</v>
      </c>
      <c r="L154" s="500">
        <v>6.82</v>
      </c>
      <c r="M154" s="172">
        <v>55.2</v>
      </c>
      <c r="N154" s="309">
        <v>9.9</v>
      </c>
      <c r="O154" s="14">
        <v>26.7</v>
      </c>
      <c r="P154" s="310">
        <v>28.2</v>
      </c>
      <c r="Q154" s="846">
        <v>80</v>
      </c>
      <c r="R154" s="309">
        <v>48</v>
      </c>
      <c r="S154" s="846">
        <v>101</v>
      </c>
      <c r="T154" s="309">
        <v>100</v>
      </c>
      <c r="U154" s="846">
        <v>62</v>
      </c>
      <c r="V154" s="309">
        <v>62</v>
      </c>
      <c r="W154" s="172">
        <v>39</v>
      </c>
      <c r="X154" s="309">
        <v>38</v>
      </c>
      <c r="Y154" s="13">
        <v>27</v>
      </c>
      <c r="Z154" s="847">
        <v>26.3</v>
      </c>
      <c r="AA154" s="14">
        <v>30</v>
      </c>
      <c r="AB154" s="310">
        <v>10</v>
      </c>
      <c r="AC154" s="854">
        <v>0</v>
      </c>
      <c r="AD154" s="677">
        <v>210</v>
      </c>
      <c r="AE154" s="885">
        <v>0</v>
      </c>
      <c r="AF154" s="850">
        <v>12969</v>
      </c>
      <c r="AG154" s="851">
        <v>2119</v>
      </c>
      <c r="AH154" s="852">
        <v>1586</v>
      </c>
      <c r="AI154" s="118"/>
      <c r="AJ154" s="4" t="s">
        <v>211</v>
      </c>
      <c r="AK154" s="10" t="s">
        <v>371</v>
      </c>
      <c r="AL154" s="13">
        <v>22.4</v>
      </c>
      <c r="AM154" s="310">
        <v>22</v>
      </c>
      <c r="AN154" s="14">
        <v>25.9</v>
      </c>
      <c r="AO154" s="310">
        <v>24.9</v>
      </c>
    </row>
    <row r="155" spans="1:41" x14ac:dyDescent="0.15">
      <c r="A155" s="1173"/>
      <c r="B155" s="124">
        <v>44787</v>
      </c>
      <c r="C155" s="5" t="str">
        <f t="shared" si="69"/>
        <v>(日)</v>
      </c>
      <c r="D155" s="742" t="s">
        <v>339</v>
      </c>
      <c r="E155" s="673">
        <v>0</v>
      </c>
      <c r="F155" s="674">
        <v>27</v>
      </c>
      <c r="G155" s="13">
        <v>23</v>
      </c>
      <c r="H155" s="310">
        <v>25</v>
      </c>
      <c r="I155" s="14">
        <v>37.1</v>
      </c>
      <c r="J155" s="308">
        <v>3.4</v>
      </c>
      <c r="K155" s="13">
        <v>7.89</v>
      </c>
      <c r="L155" s="500">
        <v>6.61</v>
      </c>
      <c r="M155" s="172">
        <v>46.8</v>
      </c>
      <c r="N155" s="309">
        <v>6.6</v>
      </c>
      <c r="O155" s="14">
        <v>18</v>
      </c>
      <c r="P155" s="310">
        <v>23.3</v>
      </c>
      <c r="Q155" s="846">
        <v>60</v>
      </c>
      <c r="R155" s="309">
        <v>36</v>
      </c>
      <c r="S155" s="846">
        <v>70</v>
      </c>
      <c r="T155" s="309">
        <v>80</v>
      </c>
      <c r="U155" s="846">
        <v>44</v>
      </c>
      <c r="V155" s="309">
        <v>48</v>
      </c>
      <c r="W155" s="172">
        <v>26</v>
      </c>
      <c r="X155" s="309">
        <v>32</v>
      </c>
      <c r="Y155" s="13">
        <v>19.899999999999999</v>
      </c>
      <c r="Z155" s="847">
        <v>22</v>
      </c>
      <c r="AA155" s="14">
        <v>24.3</v>
      </c>
      <c r="AB155" s="310">
        <v>8.5</v>
      </c>
      <c r="AC155" s="854">
        <v>0</v>
      </c>
      <c r="AD155" s="677">
        <v>210</v>
      </c>
      <c r="AE155" s="885">
        <v>0</v>
      </c>
      <c r="AF155" s="850">
        <v>12078</v>
      </c>
      <c r="AG155" s="851">
        <v>2246</v>
      </c>
      <c r="AH155" s="852">
        <v>1586</v>
      </c>
      <c r="AI155" s="118"/>
      <c r="AJ155" s="4" t="s">
        <v>346</v>
      </c>
      <c r="AK155" s="10" t="s">
        <v>371</v>
      </c>
      <c r="AL155" s="13">
        <v>23.7</v>
      </c>
      <c r="AM155" s="310">
        <v>8.5</v>
      </c>
      <c r="AN155" s="14">
        <v>26.5</v>
      </c>
      <c r="AO155" s="310">
        <v>10</v>
      </c>
    </row>
    <row r="156" spans="1:41" x14ac:dyDescent="0.15">
      <c r="A156" s="1173"/>
      <c r="B156" s="124">
        <v>44788</v>
      </c>
      <c r="C156" s="5" t="str">
        <f t="shared" si="69"/>
        <v>(月)</v>
      </c>
      <c r="D156" s="742" t="s">
        <v>317</v>
      </c>
      <c r="E156" s="673">
        <v>0</v>
      </c>
      <c r="F156" s="674">
        <v>29</v>
      </c>
      <c r="G156" s="13">
        <v>26</v>
      </c>
      <c r="H156" s="310">
        <v>26</v>
      </c>
      <c r="I156" s="14">
        <v>35.200000000000003</v>
      </c>
      <c r="J156" s="308">
        <v>3.1</v>
      </c>
      <c r="K156" s="13">
        <v>8.85</v>
      </c>
      <c r="L156" s="500">
        <v>6.51</v>
      </c>
      <c r="M156" s="172">
        <v>47.6</v>
      </c>
      <c r="N156" s="309">
        <v>6.4</v>
      </c>
      <c r="O156" s="14">
        <v>21.2</v>
      </c>
      <c r="P156" s="310">
        <v>23.5</v>
      </c>
      <c r="Q156" s="846">
        <v>69</v>
      </c>
      <c r="R156" s="309">
        <v>40</v>
      </c>
      <c r="S156" s="846">
        <v>82</v>
      </c>
      <c r="T156" s="309">
        <v>80</v>
      </c>
      <c r="U156" s="846">
        <v>52</v>
      </c>
      <c r="V156" s="309">
        <v>50</v>
      </c>
      <c r="W156" s="172">
        <v>30</v>
      </c>
      <c r="X156" s="309">
        <v>30</v>
      </c>
      <c r="Y156" s="13">
        <v>23.8</v>
      </c>
      <c r="Z156" s="847">
        <v>24.1</v>
      </c>
      <c r="AA156" s="14">
        <v>28.4</v>
      </c>
      <c r="AB156" s="310">
        <v>8.5</v>
      </c>
      <c r="AC156" s="854">
        <v>0</v>
      </c>
      <c r="AD156" s="677">
        <v>200</v>
      </c>
      <c r="AE156" s="885">
        <v>0</v>
      </c>
      <c r="AF156" s="850">
        <v>13269</v>
      </c>
      <c r="AG156" s="851">
        <v>2246</v>
      </c>
      <c r="AH156" s="852">
        <v>1586</v>
      </c>
      <c r="AI156" s="118"/>
      <c r="AJ156" s="4" t="s">
        <v>347</v>
      </c>
      <c r="AK156" s="10" t="s">
        <v>371</v>
      </c>
      <c r="AL156" s="620"/>
      <c r="AM156" s="621">
        <v>0.2</v>
      </c>
      <c r="AN156" s="620"/>
      <c r="AO156" s="621">
        <v>0</v>
      </c>
    </row>
    <row r="157" spans="1:41" x14ac:dyDescent="0.15">
      <c r="A157" s="1173"/>
      <c r="B157" s="124">
        <v>44789</v>
      </c>
      <c r="C157" s="5" t="str">
        <f t="shared" si="69"/>
        <v>(火)</v>
      </c>
      <c r="D157" s="742" t="s">
        <v>317</v>
      </c>
      <c r="E157" s="673">
        <v>0</v>
      </c>
      <c r="F157" s="674">
        <v>31</v>
      </c>
      <c r="G157" s="13">
        <v>27</v>
      </c>
      <c r="H157" s="310">
        <v>27</v>
      </c>
      <c r="I157" s="14">
        <v>31.1</v>
      </c>
      <c r="J157" s="308">
        <v>3.1</v>
      </c>
      <c r="K157" s="13">
        <v>8.26</v>
      </c>
      <c r="L157" s="500">
        <v>6.51</v>
      </c>
      <c r="M157" s="172">
        <v>46.3</v>
      </c>
      <c r="N157" s="309">
        <v>7.1</v>
      </c>
      <c r="O157" s="14">
        <v>19.7</v>
      </c>
      <c r="P157" s="310">
        <v>23.2</v>
      </c>
      <c r="Q157" s="846">
        <v>70</v>
      </c>
      <c r="R157" s="309">
        <v>38</v>
      </c>
      <c r="S157" s="846">
        <v>79</v>
      </c>
      <c r="T157" s="309">
        <v>82</v>
      </c>
      <c r="U157" s="846">
        <v>52</v>
      </c>
      <c r="V157" s="309">
        <v>53</v>
      </c>
      <c r="W157" s="172">
        <v>27</v>
      </c>
      <c r="X157" s="309">
        <v>29</v>
      </c>
      <c r="Y157" s="13">
        <v>23.4</v>
      </c>
      <c r="Z157" s="847">
        <v>22</v>
      </c>
      <c r="AA157" s="14">
        <v>26.4</v>
      </c>
      <c r="AB157" s="310">
        <v>8.8000000000000007</v>
      </c>
      <c r="AC157" s="854">
        <v>0</v>
      </c>
      <c r="AD157" s="677">
        <v>190</v>
      </c>
      <c r="AE157" s="885">
        <v>0</v>
      </c>
      <c r="AF157" s="850">
        <v>13575</v>
      </c>
      <c r="AG157" s="851">
        <v>2246</v>
      </c>
      <c r="AH157" s="852">
        <v>1708</v>
      </c>
      <c r="AI157" s="118"/>
      <c r="AJ157" s="4" t="s">
        <v>212</v>
      </c>
      <c r="AK157" s="10" t="s">
        <v>371</v>
      </c>
      <c r="AL157" s="172" t="s">
        <v>24</v>
      </c>
      <c r="AM157" s="309">
        <v>180</v>
      </c>
      <c r="AN157" s="383">
        <v>250</v>
      </c>
      <c r="AO157" s="309">
        <v>240</v>
      </c>
    </row>
    <row r="158" spans="1:41" x14ac:dyDescent="0.15">
      <c r="A158" s="1173"/>
      <c r="B158" s="124">
        <v>44790</v>
      </c>
      <c r="C158" s="5" t="str">
        <f t="shared" si="69"/>
        <v>(水)</v>
      </c>
      <c r="D158" s="742" t="s">
        <v>317</v>
      </c>
      <c r="E158" s="673">
        <v>0</v>
      </c>
      <c r="F158" s="674">
        <v>29</v>
      </c>
      <c r="G158" s="13">
        <v>25.5</v>
      </c>
      <c r="H158" s="310">
        <v>26.5</v>
      </c>
      <c r="I158" s="14">
        <v>32.4</v>
      </c>
      <c r="J158" s="308">
        <v>4</v>
      </c>
      <c r="K158" s="13">
        <v>8.2200000000000006</v>
      </c>
      <c r="L158" s="500">
        <v>6.63</v>
      </c>
      <c r="M158" s="172">
        <v>46.3</v>
      </c>
      <c r="N158" s="309">
        <v>7.2</v>
      </c>
      <c r="O158" s="14">
        <v>20.6</v>
      </c>
      <c r="P158" s="310">
        <v>23.1</v>
      </c>
      <c r="Q158" s="846">
        <v>64</v>
      </c>
      <c r="R158" s="309">
        <v>38</v>
      </c>
      <c r="S158" s="846">
        <v>81</v>
      </c>
      <c r="T158" s="309">
        <v>86</v>
      </c>
      <c r="U158" s="846">
        <v>53</v>
      </c>
      <c r="V158" s="309">
        <v>58</v>
      </c>
      <c r="W158" s="172">
        <v>28</v>
      </c>
      <c r="X158" s="309">
        <v>28</v>
      </c>
      <c r="Y158" s="13">
        <v>22.4</v>
      </c>
      <c r="Z158" s="847">
        <v>22</v>
      </c>
      <c r="AA158" s="14">
        <v>23.7</v>
      </c>
      <c r="AB158" s="310">
        <v>8.5</v>
      </c>
      <c r="AC158" s="854">
        <v>0.2</v>
      </c>
      <c r="AD158" s="677">
        <v>180</v>
      </c>
      <c r="AE158" s="885">
        <v>0</v>
      </c>
      <c r="AF158" s="850">
        <v>12332</v>
      </c>
      <c r="AG158" s="851">
        <v>1997</v>
      </c>
      <c r="AH158" s="852">
        <v>1708</v>
      </c>
      <c r="AI158" s="118"/>
      <c r="AJ158" s="4" t="s">
        <v>213</v>
      </c>
      <c r="AK158" s="10" t="s">
        <v>371</v>
      </c>
      <c r="AL158" s="388" t="s">
        <v>24</v>
      </c>
      <c r="AM158" s="378">
        <v>0</v>
      </c>
      <c r="AN158" s="377">
        <v>0.81</v>
      </c>
      <c r="AO158" s="378">
        <v>0</v>
      </c>
    </row>
    <row r="159" spans="1:41" x14ac:dyDescent="0.15">
      <c r="A159" s="1173"/>
      <c r="B159" s="124">
        <v>44791</v>
      </c>
      <c r="C159" s="5" t="str">
        <f t="shared" si="69"/>
        <v>(木)</v>
      </c>
      <c r="D159" s="742" t="s">
        <v>337</v>
      </c>
      <c r="E159" s="673">
        <v>5.7</v>
      </c>
      <c r="F159" s="674">
        <v>26</v>
      </c>
      <c r="G159" s="13">
        <v>25.5</v>
      </c>
      <c r="H159" s="310">
        <v>25</v>
      </c>
      <c r="I159" s="14">
        <v>39.1</v>
      </c>
      <c r="J159" s="308">
        <v>5.0999999999999996</v>
      </c>
      <c r="K159" s="13">
        <v>8.7899999999999991</v>
      </c>
      <c r="L159" s="500">
        <v>6.72</v>
      </c>
      <c r="M159" s="172">
        <v>55.3</v>
      </c>
      <c r="N159" s="309">
        <v>8.9</v>
      </c>
      <c r="O159" s="14">
        <v>19.600000000000001</v>
      </c>
      <c r="P159" s="310">
        <v>22.3</v>
      </c>
      <c r="Q159" s="846">
        <v>69</v>
      </c>
      <c r="R159" s="309">
        <v>40</v>
      </c>
      <c r="S159" s="846">
        <v>80</v>
      </c>
      <c r="T159" s="309">
        <v>82</v>
      </c>
      <c r="U159" s="846">
        <v>56</v>
      </c>
      <c r="V159" s="309">
        <v>54</v>
      </c>
      <c r="W159" s="172">
        <v>24</v>
      </c>
      <c r="X159" s="309">
        <v>28</v>
      </c>
      <c r="Y159" s="13">
        <v>19.899999999999999</v>
      </c>
      <c r="Z159" s="847">
        <v>22.4</v>
      </c>
      <c r="AA159" s="14">
        <v>27.2</v>
      </c>
      <c r="AB159" s="310">
        <v>9.6</v>
      </c>
      <c r="AC159" s="854">
        <v>0.05</v>
      </c>
      <c r="AD159" s="677">
        <v>190</v>
      </c>
      <c r="AE159" s="885">
        <v>0</v>
      </c>
      <c r="AF159" s="850">
        <v>11563</v>
      </c>
      <c r="AG159" s="851">
        <v>1831</v>
      </c>
      <c r="AH159" s="852">
        <v>1586</v>
      </c>
      <c r="AI159" s="118"/>
      <c r="AJ159" s="4" t="s">
        <v>348</v>
      </c>
      <c r="AK159" s="10" t="s">
        <v>371</v>
      </c>
      <c r="AL159" s="389" t="s">
        <v>24</v>
      </c>
      <c r="AM159" s="390" t="s">
        <v>24</v>
      </c>
      <c r="AN159" s="375">
        <v>0</v>
      </c>
      <c r="AO159" s="376">
        <v>0</v>
      </c>
    </row>
    <row r="160" spans="1:41" x14ac:dyDescent="0.15">
      <c r="A160" s="1173"/>
      <c r="B160" s="124">
        <v>44792</v>
      </c>
      <c r="C160" s="5" t="str">
        <f t="shared" si="69"/>
        <v>(金)</v>
      </c>
      <c r="D160" s="742" t="s">
        <v>318</v>
      </c>
      <c r="E160" s="673">
        <v>0</v>
      </c>
      <c r="F160" s="674">
        <v>26</v>
      </c>
      <c r="G160" s="13">
        <v>27</v>
      </c>
      <c r="H160" s="310">
        <v>26</v>
      </c>
      <c r="I160" s="14">
        <v>37.6</v>
      </c>
      <c r="J160" s="308">
        <v>4.5</v>
      </c>
      <c r="K160" s="13">
        <v>8.35</v>
      </c>
      <c r="L160" s="500">
        <v>6.65</v>
      </c>
      <c r="M160" s="172">
        <v>51.4</v>
      </c>
      <c r="N160" s="309">
        <v>9.3000000000000007</v>
      </c>
      <c r="O160" s="14">
        <v>19.600000000000001</v>
      </c>
      <c r="P160" s="310">
        <v>22.2</v>
      </c>
      <c r="Q160" s="846">
        <v>74</v>
      </c>
      <c r="R160" s="309">
        <v>40</v>
      </c>
      <c r="S160" s="846">
        <v>85</v>
      </c>
      <c r="T160" s="309">
        <v>83</v>
      </c>
      <c r="U160" s="846">
        <v>54</v>
      </c>
      <c r="V160" s="309">
        <v>55</v>
      </c>
      <c r="W160" s="172">
        <v>31</v>
      </c>
      <c r="X160" s="309">
        <v>28</v>
      </c>
      <c r="Y160" s="13">
        <v>19.899999999999999</v>
      </c>
      <c r="Z160" s="847">
        <v>21.7</v>
      </c>
      <c r="AA160" s="14">
        <v>24.2</v>
      </c>
      <c r="AB160" s="310">
        <v>9.9</v>
      </c>
      <c r="AC160" s="854">
        <v>0</v>
      </c>
      <c r="AD160" s="677">
        <v>170</v>
      </c>
      <c r="AE160" s="885">
        <v>0</v>
      </c>
      <c r="AF160" s="850">
        <v>12234</v>
      </c>
      <c r="AG160" s="851">
        <v>1574</v>
      </c>
      <c r="AH160" s="852">
        <v>1342</v>
      </c>
      <c r="AI160" s="118"/>
      <c r="AJ160" s="4" t="s">
        <v>220</v>
      </c>
      <c r="AK160" s="10" t="s">
        <v>371</v>
      </c>
      <c r="AL160" s="13" t="s">
        <v>24</v>
      </c>
      <c r="AM160" s="308" t="s">
        <v>24</v>
      </c>
      <c r="AN160" s="383">
        <v>60</v>
      </c>
      <c r="AO160" s="396">
        <v>9.8000000000000007</v>
      </c>
    </row>
    <row r="161" spans="1:41" x14ac:dyDescent="0.15">
      <c r="A161" s="1173"/>
      <c r="B161" s="124">
        <v>44793</v>
      </c>
      <c r="C161" s="5" t="str">
        <f t="shared" si="69"/>
        <v>(土)</v>
      </c>
      <c r="D161" s="742" t="s">
        <v>338</v>
      </c>
      <c r="E161" s="673">
        <v>1.8</v>
      </c>
      <c r="F161" s="674">
        <v>24</v>
      </c>
      <c r="G161" s="13">
        <v>26.5</v>
      </c>
      <c r="H161" s="310">
        <v>26</v>
      </c>
      <c r="I161" s="14">
        <v>39.200000000000003</v>
      </c>
      <c r="J161" s="308">
        <v>5.4</v>
      </c>
      <c r="K161" s="13">
        <v>8.43</v>
      </c>
      <c r="L161" s="500">
        <v>6.68</v>
      </c>
      <c r="M161" s="172">
        <v>52.8</v>
      </c>
      <c r="N161" s="309">
        <v>10.3</v>
      </c>
      <c r="O161" s="14">
        <v>21.1</v>
      </c>
      <c r="P161" s="310">
        <v>23.2</v>
      </c>
      <c r="Q161" s="846">
        <v>74</v>
      </c>
      <c r="R161" s="309">
        <v>46</v>
      </c>
      <c r="S161" s="846">
        <v>88</v>
      </c>
      <c r="T161" s="309">
        <v>90</v>
      </c>
      <c r="U161" s="846">
        <v>57</v>
      </c>
      <c r="V161" s="309">
        <v>59</v>
      </c>
      <c r="W161" s="172">
        <v>31</v>
      </c>
      <c r="X161" s="309">
        <v>31</v>
      </c>
      <c r="Y161" s="13">
        <v>23.4</v>
      </c>
      <c r="Z161" s="847">
        <v>23.4</v>
      </c>
      <c r="AA161" s="14">
        <v>26.2</v>
      </c>
      <c r="AB161" s="310">
        <v>10</v>
      </c>
      <c r="AC161" s="854">
        <v>0</v>
      </c>
      <c r="AD161" s="677">
        <v>170</v>
      </c>
      <c r="AE161" s="885">
        <v>0</v>
      </c>
      <c r="AF161" s="850">
        <v>12322</v>
      </c>
      <c r="AG161" s="851">
        <v>1746</v>
      </c>
      <c r="AH161" s="852">
        <v>1684</v>
      </c>
      <c r="AI161" s="118"/>
      <c r="AJ161" s="4" t="s">
        <v>349</v>
      </c>
      <c r="AK161" s="10"/>
      <c r="AL161" s="13" t="s">
        <v>24</v>
      </c>
      <c r="AM161" s="308" t="s">
        <v>24</v>
      </c>
      <c r="AN161" s="217">
        <v>0.82</v>
      </c>
      <c r="AO161" s="313">
        <v>-1.46</v>
      </c>
    </row>
    <row r="162" spans="1:41" x14ac:dyDescent="0.15">
      <c r="A162" s="1173"/>
      <c r="B162" s="124">
        <v>44794</v>
      </c>
      <c r="C162" s="5" t="str">
        <f t="shared" si="69"/>
        <v>(日)</v>
      </c>
      <c r="D162" s="742" t="s">
        <v>340</v>
      </c>
      <c r="E162" s="673">
        <v>0.1</v>
      </c>
      <c r="F162" s="674">
        <v>25</v>
      </c>
      <c r="G162" s="13">
        <v>25.5</v>
      </c>
      <c r="H162" s="310">
        <v>26.5</v>
      </c>
      <c r="I162" s="14">
        <v>38.799999999999997</v>
      </c>
      <c r="J162" s="308">
        <v>6.2</v>
      </c>
      <c r="K162" s="13">
        <v>8.6199999999999992</v>
      </c>
      <c r="L162" s="500">
        <v>6.74</v>
      </c>
      <c r="M162" s="172">
        <v>45.7</v>
      </c>
      <c r="N162" s="309">
        <v>9.6999999999999993</v>
      </c>
      <c r="O162" s="14">
        <v>19.8</v>
      </c>
      <c r="P162" s="310">
        <v>25.8</v>
      </c>
      <c r="Q162" s="846">
        <v>72</v>
      </c>
      <c r="R162" s="309">
        <v>42</v>
      </c>
      <c r="S162" s="846">
        <v>86</v>
      </c>
      <c r="T162" s="309">
        <v>88</v>
      </c>
      <c r="U162" s="846">
        <v>54</v>
      </c>
      <c r="V162" s="309">
        <v>58</v>
      </c>
      <c r="W162" s="172">
        <v>32</v>
      </c>
      <c r="X162" s="309">
        <v>30</v>
      </c>
      <c r="Y162" s="13">
        <v>21.3</v>
      </c>
      <c r="Z162" s="847">
        <v>22.7</v>
      </c>
      <c r="AA162" s="14">
        <v>22.4</v>
      </c>
      <c r="AB162" s="310">
        <v>10</v>
      </c>
      <c r="AC162" s="854">
        <v>0</v>
      </c>
      <c r="AD162" s="677">
        <v>180</v>
      </c>
      <c r="AE162" s="885">
        <v>0</v>
      </c>
      <c r="AF162" s="850">
        <v>12077</v>
      </c>
      <c r="AG162" s="851">
        <v>1831</v>
      </c>
      <c r="AH162" s="852">
        <v>1586</v>
      </c>
      <c r="AI162" s="118"/>
      <c r="AJ162" s="4" t="s">
        <v>14</v>
      </c>
      <c r="AK162" s="10" t="s">
        <v>371</v>
      </c>
      <c r="AL162" s="217">
        <v>12</v>
      </c>
      <c r="AM162" s="313">
        <v>3.5</v>
      </c>
      <c r="AN162" s="217">
        <v>11.4</v>
      </c>
      <c r="AO162" s="313">
        <v>5.2</v>
      </c>
    </row>
    <row r="163" spans="1:41" x14ac:dyDescent="0.15">
      <c r="A163" s="1173"/>
      <c r="B163" s="124">
        <v>44795</v>
      </c>
      <c r="C163" s="5" t="str">
        <f t="shared" si="69"/>
        <v>(月)</v>
      </c>
      <c r="D163" s="742" t="s">
        <v>339</v>
      </c>
      <c r="E163" s="673">
        <v>0</v>
      </c>
      <c r="F163" s="674">
        <v>24</v>
      </c>
      <c r="G163" s="13">
        <v>25.5</v>
      </c>
      <c r="H163" s="310">
        <v>25.5</v>
      </c>
      <c r="I163" s="14">
        <v>38.799999999999997</v>
      </c>
      <c r="J163" s="308">
        <v>5</v>
      </c>
      <c r="K163" s="13">
        <v>8.36</v>
      </c>
      <c r="L163" s="500">
        <v>6.81</v>
      </c>
      <c r="M163" s="172">
        <v>47.2</v>
      </c>
      <c r="N163" s="309">
        <v>8.6999999999999993</v>
      </c>
      <c r="O163" s="14">
        <v>22.2</v>
      </c>
      <c r="P163" s="310">
        <v>23.3</v>
      </c>
      <c r="Q163" s="846">
        <v>78</v>
      </c>
      <c r="R163" s="309">
        <v>49</v>
      </c>
      <c r="S163" s="846">
        <v>88</v>
      </c>
      <c r="T163" s="309">
        <v>92</v>
      </c>
      <c r="U163" s="846">
        <v>56</v>
      </c>
      <c r="V163" s="309">
        <v>60</v>
      </c>
      <c r="W163" s="172">
        <v>32</v>
      </c>
      <c r="X163" s="309">
        <v>32</v>
      </c>
      <c r="Y163" s="13">
        <v>21.3</v>
      </c>
      <c r="Z163" s="847">
        <v>21.3</v>
      </c>
      <c r="AA163" s="14">
        <v>25</v>
      </c>
      <c r="AB163" s="310">
        <v>9.8000000000000007</v>
      </c>
      <c r="AC163" s="854">
        <v>0</v>
      </c>
      <c r="AD163" s="677">
        <v>180</v>
      </c>
      <c r="AE163" s="885">
        <v>0</v>
      </c>
      <c r="AF163" s="850">
        <v>12059</v>
      </c>
      <c r="AG163" s="851">
        <v>1831</v>
      </c>
      <c r="AH163" s="852">
        <v>1708</v>
      </c>
      <c r="AI163" s="118"/>
      <c r="AJ163" s="4" t="s">
        <v>15</v>
      </c>
      <c r="AK163" s="10" t="s">
        <v>371</v>
      </c>
      <c r="AL163" s="217">
        <v>5.4</v>
      </c>
      <c r="AM163" s="313">
        <v>0.72</v>
      </c>
      <c r="AN163" s="15" t="s">
        <v>24</v>
      </c>
      <c r="AO163" s="312" t="s">
        <v>24</v>
      </c>
    </row>
    <row r="164" spans="1:41" x14ac:dyDescent="0.15">
      <c r="A164" s="1173"/>
      <c r="B164" s="124">
        <v>44796</v>
      </c>
      <c r="C164" s="5" t="str">
        <f t="shared" si="69"/>
        <v>(火)</v>
      </c>
      <c r="D164" s="742" t="s">
        <v>318</v>
      </c>
      <c r="E164" s="673">
        <v>0</v>
      </c>
      <c r="F164" s="674">
        <v>28</v>
      </c>
      <c r="G164" s="13">
        <v>26</v>
      </c>
      <c r="H164" s="310">
        <v>26.5</v>
      </c>
      <c r="I164" s="14">
        <v>45.5</v>
      </c>
      <c r="J164" s="308">
        <v>6.6</v>
      </c>
      <c r="K164" s="13">
        <v>8.6199999999999992</v>
      </c>
      <c r="L164" s="500">
        <v>6.73</v>
      </c>
      <c r="M164" s="172">
        <v>51.9</v>
      </c>
      <c r="N164" s="309">
        <v>9.9</v>
      </c>
      <c r="O164" s="14">
        <v>21.6</v>
      </c>
      <c r="P164" s="310">
        <v>22.5</v>
      </c>
      <c r="Q164" s="846">
        <v>70</v>
      </c>
      <c r="R164" s="309">
        <v>44</v>
      </c>
      <c r="S164" s="846">
        <v>86</v>
      </c>
      <c r="T164" s="309">
        <v>90</v>
      </c>
      <c r="U164" s="846">
        <v>58</v>
      </c>
      <c r="V164" s="309">
        <v>58</v>
      </c>
      <c r="W164" s="172">
        <v>28</v>
      </c>
      <c r="X164" s="309">
        <v>32</v>
      </c>
      <c r="Y164" s="13">
        <v>25.6</v>
      </c>
      <c r="Z164" s="847">
        <v>27</v>
      </c>
      <c r="AA164" s="14">
        <v>25.6</v>
      </c>
      <c r="AB164" s="310">
        <v>10</v>
      </c>
      <c r="AC164" s="854">
        <v>0.1</v>
      </c>
      <c r="AD164" s="677">
        <v>210</v>
      </c>
      <c r="AE164" s="885">
        <v>0</v>
      </c>
      <c r="AF164" s="850">
        <v>11569</v>
      </c>
      <c r="AG164" s="851">
        <v>1664</v>
      </c>
      <c r="AH164" s="852">
        <v>1464</v>
      </c>
      <c r="AI164" s="118"/>
      <c r="AJ164" s="4" t="s">
        <v>214</v>
      </c>
      <c r="AK164" s="10" t="s">
        <v>371</v>
      </c>
      <c r="AL164" s="217">
        <v>9.3000000000000007</v>
      </c>
      <c r="AM164" s="313">
        <v>7.1</v>
      </c>
      <c r="AN164" s="15" t="s">
        <v>24</v>
      </c>
      <c r="AO164" s="312" t="s">
        <v>24</v>
      </c>
    </row>
    <row r="165" spans="1:41" x14ac:dyDescent="0.15">
      <c r="A165" s="1173"/>
      <c r="B165" s="124">
        <v>44797</v>
      </c>
      <c r="C165" s="5" t="str">
        <f t="shared" si="69"/>
        <v>(水)</v>
      </c>
      <c r="D165" s="742" t="s">
        <v>318</v>
      </c>
      <c r="E165" s="673">
        <v>0</v>
      </c>
      <c r="F165" s="674">
        <v>28</v>
      </c>
      <c r="G165" s="13">
        <v>22.5</v>
      </c>
      <c r="H165" s="310">
        <v>26.5</v>
      </c>
      <c r="I165" s="14">
        <v>33.4</v>
      </c>
      <c r="J165" s="308">
        <v>6</v>
      </c>
      <c r="K165" s="13">
        <v>8.76</v>
      </c>
      <c r="L165" s="500">
        <v>6.86</v>
      </c>
      <c r="M165" s="172">
        <v>42.1</v>
      </c>
      <c r="N165" s="309">
        <v>10.199999999999999</v>
      </c>
      <c r="O165" s="14">
        <v>22.4</v>
      </c>
      <c r="P165" s="310">
        <v>22.6</v>
      </c>
      <c r="Q165" s="846">
        <v>80</v>
      </c>
      <c r="R165" s="309">
        <v>48</v>
      </c>
      <c r="S165" s="846">
        <v>94</v>
      </c>
      <c r="T165" s="309">
        <v>100</v>
      </c>
      <c r="U165" s="846">
        <v>60</v>
      </c>
      <c r="V165" s="309">
        <v>58</v>
      </c>
      <c r="W165" s="172">
        <v>34</v>
      </c>
      <c r="X165" s="309">
        <v>42</v>
      </c>
      <c r="Y165" s="13">
        <v>24.9</v>
      </c>
      <c r="Z165" s="847">
        <v>23.4</v>
      </c>
      <c r="AA165" s="14">
        <v>25</v>
      </c>
      <c r="AB165" s="310">
        <v>10</v>
      </c>
      <c r="AC165" s="854">
        <v>0.05</v>
      </c>
      <c r="AD165" s="677">
        <v>190</v>
      </c>
      <c r="AE165" s="885">
        <v>0</v>
      </c>
      <c r="AF165" s="850">
        <v>11911</v>
      </c>
      <c r="AG165" s="851">
        <v>1996</v>
      </c>
      <c r="AH165" s="852">
        <v>1460</v>
      </c>
      <c r="AI165" s="118"/>
      <c r="AJ165" s="4" t="s">
        <v>16</v>
      </c>
      <c r="AK165" s="10" t="s">
        <v>371</v>
      </c>
      <c r="AL165" s="414">
        <v>0</v>
      </c>
      <c r="AM165" s="415">
        <v>0.27</v>
      </c>
      <c r="AN165" s="391" t="s">
        <v>24</v>
      </c>
      <c r="AO165" s="392" t="s">
        <v>24</v>
      </c>
    </row>
    <row r="166" spans="1:41" x14ac:dyDescent="0.15">
      <c r="A166" s="1173"/>
      <c r="B166" s="124">
        <v>44798</v>
      </c>
      <c r="C166" s="5" t="str">
        <f t="shared" si="69"/>
        <v>(木)</v>
      </c>
      <c r="D166" s="742" t="s">
        <v>318</v>
      </c>
      <c r="E166" s="673">
        <v>0</v>
      </c>
      <c r="F166" s="674">
        <v>23</v>
      </c>
      <c r="G166" s="13">
        <v>26.5</v>
      </c>
      <c r="H166" s="310">
        <v>25.5</v>
      </c>
      <c r="I166" s="14">
        <v>45</v>
      </c>
      <c r="J166" s="308">
        <v>7.1</v>
      </c>
      <c r="K166" s="13">
        <v>8.9700000000000006</v>
      </c>
      <c r="L166" s="500">
        <v>6.84</v>
      </c>
      <c r="M166" s="172">
        <v>52</v>
      </c>
      <c r="N166" s="309">
        <v>9.6999999999999993</v>
      </c>
      <c r="O166" s="14">
        <v>22.8</v>
      </c>
      <c r="P166" s="310">
        <v>27.3</v>
      </c>
      <c r="Q166" s="846">
        <v>75</v>
      </c>
      <c r="R166" s="309">
        <v>47</v>
      </c>
      <c r="S166" s="846">
        <v>92</v>
      </c>
      <c r="T166" s="309">
        <v>95</v>
      </c>
      <c r="U166" s="846">
        <v>59</v>
      </c>
      <c r="V166" s="309">
        <v>63</v>
      </c>
      <c r="W166" s="172">
        <v>33</v>
      </c>
      <c r="X166" s="309">
        <v>32</v>
      </c>
      <c r="Y166" s="13">
        <v>28.4</v>
      </c>
      <c r="Z166" s="847">
        <v>25.2</v>
      </c>
      <c r="AA166" s="14">
        <v>28.8</v>
      </c>
      <c r="AB166" s="310">
        <v>10</v>
      </c>
      <c r="AC166" s="854">
        <v>0.05</v>
      </c>
      <c r="AD166" s="677">
        <v>200</v>
      </c>
      <c r="AE166" s="885">
        <v>0</v>
      </c>
      <c r="AF166" s="850">
        <v>12635</v>
      </c>
      <c r="AG166" s="851">
        <v>2246</v>
      </c>
      <c r="AH166" s="852">
        <v>1586</v>
      </c>
      <c r="AI166" s="118"/>
      <c r="AJ166" s="4" t="s">
        <v>216</v>
      </c>
      <c r="AK166" s="10" t="s">
        <v>371</v>
      </c>
      <c r="AL166" s="219">
        <v>1.7</v>
      </c>
      <c r="AM166" s="314">
        <v>1.1000000000000001</v>
      </c>
      <c r="AN166" s="15" t="s">
        <v>24</v>
      </c>
      <c r="AO166" s="312" t="s">
        <v>24</v>
      </c>
    </row>
    <row r="167" spans="1:41" x14ac:dyDescent="0.15">
      <c r="A167" s="1173"/>
      <c r="B167" s="124">
        <v>44799</v>
      </c>
      <c r="C167" s="5" t="str">
        <f t="shared" si="69"/>
        <v>(金)</v>
      </c>
      <c r="D167" s="742" t="s">
        <v>336</v>
      </c>
      <c r="E167" s="673">
        <v>3.5</v>
      </c>
      <c r="F167" s="674">
        <v>25</v>
      </c>
      <c r="G167" s="13">
        <v>26</v>
      </c>
      <c r="H167" s="310">
        <v>26</v>
      </c>
      <c r="I167" s="14">
        <v>46.4</v>
      </c>
      <c r="J167" s="308">
        <v>6.4</v>
      </c>
      <c r="K167" s="13">
        <v>9.0299999999999994</v>
      </c>
      <c r="L167" s="500">
        <v>6.78</v>
      </c>
      <c r="M167" s="172">
        <v>54.3</v>
      </c>
      <c r="N167" s="309">
        <v>10.9</v>
      </c>
      <c r="O167" s="14">
        <v>21</v>
      </c>
      <c r="P167" s="310">
        <v>25.9</v>
      </c>
      <c r="Q167" s="846">
        <v>65</v>
      </c>
      <c r="R167" s="309">
        <v>58</v>
      </c>
      <c r="S167" s="846">
        <v>91</v>
      </c>
      <c r="T167" s="309">
        <v>93</v>
      </c>
      <c r="U167" s="846">
        <v>58</v>
      </c>
      <c r="V167" s="309">
        <v>61</v>
      </c>
      <c r="W167" s="172">
        <v>33</v>
      </c>
      <c r="X167" s="309">
        <v>32</v>
      </c>
      <c r="Y167" s="13">
        <v>25.9</v>
      </c>
      <c r="Z167" s="847">
        <v>24.9</v>
      </c>
      <c r="AA167" s="14">
        <v>26.5</v>
      </c>
      <c r="AB167" s="310">
        <v>10</v>
      </c>
      <c r="AC167" s="854">
        <v>0</v>
      </c>
      <c r="AD167" s="677">
        <v>240</v>
      </c>
      <c r="AE167" s="885">
        <v>0</v>
      </c>
      <c r="AF167" s="850">
        <v>11668</v>
      </c>
      <c r="AG167" s="851">
        <v>2164</v>
      </c>
      <c r="AH167" s="852">
        <v>1708</v>
      </c>
      <c r="AI167" s="118"/>
      <c r="AJ167" s="4" t="s">
        <v>217</v>
      </c>
      <c r="AK167" s="10" t="s">
        <v>371</v>
      </c>
      <c r="AL167" s="416">
        <v>0.18</v>
      </c>
      <c r="AM167" s="417">
        <v>0</v>
      </c>
      <c r="AN167" s="393" t="s">
        <v>24</v>
      </c>
      <c r="AO167" s="394" t="s">
        <v>24</v>
      </c>
    </row>
    <row r="168" spans="1:41" x14ac:dyDescent="0.15">
      <c r="A168" s="1173"/>
      <c r="B168" s="124">
        <v>44800</v>
      </c>
      <c r="C168" s="5" t="str">
        <f t="shared" si="69"/>
        <v>(土)</v>
      </c>
      <c r="D168" s="742" t="s">
        <v>384</v>
      </c>
      <c r="E168" s="673">
        <v>0.1</v>
      </c>
      <c r="F168" s="674">
        <v>27</v>
      </c>
      <c r="G168" s="13">
        <v>24</v>
      </c>
      <c r="H168" s="310">
        <v>25.5</v>
      </c>
      <c r="I168" s="14">
        <v>44.3</v>
      </c>
      <c r="J168" s="308">
        <v>6.1</v>
      </c>
      <c r="K168" s="13">
        <v>8.98</v>
      </c>
      <c r="L168" s="500">
        <v>6.91</v>
      </c>
      <c r="M168" s="172">
        <v>55</v>
      </c>
      <c r="N168" s="309">
        <v>10.1</v>
      </c>
      <c r="O168" s="14">
        <v>23.3</v>
      </c>
      <c r="P168" s="310">
        <v>26.8</v>
      </c>
      <c r="Q168" s="846">
        <v>76</v>
      </c>
      <c r="R168" s="309">
        <v>47</v>
      </c>
      <c r="S168" s="846">
        <v>92</v>
      </c>
      <c r="T168" s="309">
        <v>91</v>
      </c>
      <c r="U168" s="846">
        <v>58</v>
      </c>
      <c r="V168" s="309">
        <v>60</v>
      </c>
      <c r="W168" s="172">
        <v>34</v>
      </c>
      <c r="X168" s="309">
        <v>31</v>
      </c>
      <c r="Y168" s="13">
        <v>26.6</v>
      </c>
      <c r="Z168" s="847">
        <v>24.5</v>
      </c>
      <c r="AA168" s="14">
        <v>29.1</v>
      </c>
      <c r="AB168" s="310">
        <v>10</v>
      </c>
      <c r="AC168" s="854">
        <v>0</v>
      </c>
      <c r="AD168" s="677">
        <v>200</v>
      </c>
      <c r="AE168" s="885">
        <v>0</v>
      </c>
      <c r="AF168" s="850">
        <v>12263</v>
      </c>
      <c r="AG168" s="851">
        <v>1997</v>
      </c>
      <c r="AH168" s="852">
        <v>1586</v>
      </c>
      <c r="AI168" s="118"/>
      <c r="AJ168" s="4" t="s">
        <v>218</v>
      </c>
      <c r="AK168" s="10" t="s">
        <v>371</v>
      </c>
      <c r="AL168" s="217">
        <v>16</v>
      </c>
      <c r="AM168" s="313">
        <v>54</v>
      </c>
      <c r="AN168" s="13" t="s">
        <v>24</v>
      </c>
      <c r="AO168" s="308" t="s">
        <v>24</v>
      </c>
    </row>
    <row r="169" spans="1:41" x14ac:dyDescent="0.15">
      <c r="A169" s="1173"/>
      <c r="B169" s="124">
        <v>44801</v>
      </c>
      <c r="C169" s="5" t="str">
        <f t="shared" si="69"/>
        <v>(日)</v>
      </c>
      <c r="D169" s="742" t="s">
        <v>335</v>
      </c>
      <c r="E169" s="673">
        <v>17.3</v>
      </c>
      <c r="F169" s="674">
        <v>25</v>
      </c>
      <c r="G169" s="13">
        <v>26.5</v>
      </c>
      <c r="H169" s="310">
        <v>26</v>
      </c>
      <c r="I169" s="14">
        <v>33</v>
      </c>
      <c r="J169" s="308">
        <v>7.1</v>
      </c>
      <c r="K169" s="13">
        <v>8.5</v>
      </c>
      <c r="L169" s="500">
        <v>6.94</v>
      </c>
      <c r="M169" s="172">
        <v>40.9</v>
      </c>
      <c r="N169" s="309">
        <v>10.9</v>
      </c>
      <c r="O169" s="14">
        <v>27.4</v>
      </c>
      <c r="P169" s="310">
        <v>27.7</v>
      </c>
      <c r="Q169" s="846">
        <v>80</v>
      </c>
      <c r="R169" s="309">
        <v>53</v>
      </c>
      <c r="S169" s="846">
        <v>97</v>
      </c>
      <c r="T169" s="309">
        <v>98</v>
      </c>
      <c r="U169" s="846">
        <v>62</v>
      </c>
      <c r="V169" s="309">
        <v>63</v>
      </c>
      <c r="W169" s="172">
        <v>35</v>
      </c>
      <c r="X169" s="309">
        <v>35</v>
      </c>
      <c r="Y169" s="13">
        <v>27.3</v>
      </c>
      <c r="Z169" s="847">
        <v>27</v>
      </c>
      <c r="AA169" s="14">
        <v>26.7</v>
      </c>
      <c r="AB169" s="310">
        <v>10</v>
      </c>
      <c r="AC169" s="854">
        <v>0</v>
      </c>
      <c r="AD169" s="677">
        <v>200</v>
      </c>
      <c r="AE169" s="885">
        <v>0</v>
      </c>
      <c r="AF169" s="850">
        <v>12634</v>
      </c>
      <c r="AG169" s="851">
        <v>1913</v>
      </c>
      <c r="AH169" s="852">
        <v>1708</v>
      </c>
      <c r="AI169" s="118"/>
      <c r="AJ169" s="4" t="s">
        <v>17</v>
      </c>
      <c r="AK169" s="10" t="s">
        <v>371</v>
      </c>
      <c r="AL169" s="217">
        <v>5.5</v>
      </c>
      <c r="AM169" s="313">
        <v>8.9</v>
      </c>
      <c r="AN169" s="13" t="s">
        <v>24</v>
      </c>
      <c r="AO169" s="308" t="s">
        <v>24</v>
      </c>
    </row>
    <row r="170" spans="1:41" x14ac:dyDescent="0.15">
      <c r="A170" s="1173"/>
      <c r="B170" s="124">
        <v>44802</v>
      </c>
      <c r="C170" s="5" t="str">
        <f t="shared" si="69"/>
        <v>(月)</v>
      </c>
      <c r="D170" s="742" t="s">
        <v>384</v>
      </c>
      <c r="E170" s="673">
        <v>0.1</v>
      </c>
      <c r="F170" s="674">
        <v>21</v>
      </c>
      <c r="G170" s="13">
        <v>25</v>
      </c>
      <c r="H170" s="310">
        <v>24</v>
      </c>
      <c r="I170" s="14">
        <v>40.200000000000003</v>
      </c>
      <c r="J170" s="308">
        <v>6.9</v>
      </c>
      <c r="K170" s="13">
        <v>8.75</v>
      </c>
      <c r="L170" s="500">
        <v>6.85</v>
      </c>
      <c r="M170" s="172">
        <v>45.8</v>
      </c>
      <c r="N170" s="309">
        <v>10.5</v>
      </c>
      <c r="O170" s="14">
        <v>23.4</v>
      </c>
      <c r="P170" s="310">
        <v>27.7</v>
      </c>
      <c r="Q170" s="846">
        <v>78</v>
      </c>
      <c r="R170" s="309">
        <v>48</v>
      </c>
      <c r="S170" s="846">
        <v>91</v>
      </c>
      <c r="T170" s="309">
        <v>96</v>
      </c>
      <c r="U170" s="846">
        <v>57</v>
      </c>
      <c r="V170" s="309">
        <v>61</v>
      </c>
      <c r="W170" s="172">
        <v>34</v>
      </c>
      <c r="X170" s="309">
        <v>35</v>
      </c>
      <c r="Y170" s="13">
        <v>27.3</v>
      </c>
      <c r="Z170" s="847">
        <v>27.7</v>
      </c>
      <c r="AA170" s="14">
        <v>27.7</v>
      </c>
      <c r="AB170" s="310">
        <v>10</v>
      </c>
      <c r="AC170" s="854">
        <v>0</v>
      </c>
      <c r="AD170" s="677">
        <v>200</v>
      </c>
      <c r="AE170" s="885">
        <v>0</v>
      </c>
      <c r="AF170" s="850">
        <v>12321</v>
      </c>
      <c r="AG170" s="851">
        <v>2010</v>
      </c>
      <c r="AH170" s="852">
        <v>1830</v>
      </c>
      <c r="AI170" s="118"/>
      <c r="AJ170" s="399"/>
      <c r="AK170" s="501"/>
      <c r="AL170" s="477"/>
      <c r="AM170" s="308"/>
      <c r="AN170" s="477"/>
      <c r="AO170" s="308"/>
    </row>
    <row r="171" spans="1:41" x14ac:dyDescent="0.15">
      <c r="A171" s="1173"/>
      <c r="B171" s="124">
        <v>44803</v>
      </c>
      <c r="C171" s="5" t="str">
        <f t="shared" si="69"/>
        <v>(火)</v>
      </c>
      <c r="D171" s="742" t="s">
        <v>340</v>
      </c>
      <c r="E171" s="673">
        <v>4</v>
      </c>
      <c r="F171" s="674">
        <v>21</v>
      </c>
      <c r="G171" s="13">
        <v>23</v>
      </c>
      <c r="H171" s="310">
        <v>23</v>
      </c>
      <c r="I171" s="14">
        <v>38.299999999999997</v>
      </c>
      <c r="J171" s="308">
        <v>6</v>
      </c>
      <c r="K171" s="13">
        <v>8.94</v>
      </c>
      <c r="L171" s="500">
        <v>6.93</v>
      </c>
      <c r="M171" s="172">
        <v>47.5</v>
      </c>
      <c r="N171" s="309">
        <v>9.6</v>
      </c>
      <c r="O171" s="14">
        <v>21.9</v>
      </c>
      <c r="P171" s="310">
        <v>28.1</v>
      </c>
      <c r="Q171" s="846">
        <v>70</v>
      </c>
      <c r="R171" s="309">
        <v>44</v>
      </c>
      <c r="S171" s="846">
        <v>86</v>
      </c>
      <c r="T171" s="309">
        <v>92</v>
      </c>
      <c r="U171" s="846">
        <v>52</v>
      </c>
      <c r="V171" s="309">
        <v>58</v>
      </c>
      <c r="W171" s="172">
        <v>34</v>
      </c>
      <c r="X171" s="309">
        <v>34</v>
      </c>
      <c r="Y171" s="13">
        <v>24.9</v>
      </c>
      <c r="Z171" s="847">
        <v>29.1</v>
      </c>
      <c r="AA171" s="14">
        <v>30.7</v>
      </c>
      <c r="AB171" s="310">
        <v>10</v>
      </c>
      <c r="AC171" s="854">
        <v>0</v>
      </c>
      <c r="AD171" s="677">
        <v>200</v>
      </c>
      <c r="AE171" s="885">
        <v>0</v>
      </c>
      <c r="AF171" s="850">
        <v>12114</v>
      </c>
      <c r="AG171" s="851">
        <v>1830</v>
      </c>
      <c r="AH171" s="852">
        <v>1586</v>
      </c>
      <c r="AI171" s="118"/>
      <c r="AJ171" s="402"/>
      <c r="AK171" s="504"/>
      <c r="AL171" s="503"/>
      <c r="AM171" s="409"/>
      <c r="AN171" s="503"/>
      <c r="AO171" s="409"/>
    </row>
    <row r="172" spans="1:41" x14ac:dyDescent="0.15">
      <c r="A172" s="1173"/>
      <c r="B172" s="124">
        <v>44804</v>
      </c>
      <c r="C172" s="5" t="str">
        <f t="shared" si="69"/>
        <v>(水)</v>
      </c>
      <c r="D172" s="761" t="s">
        <v>337</v>
      </c>
      <c r="E172" s="700">
        <v>27.6</v>
      </c>
      <c r="F172" s="746">
        <v>24</v>
      </c>
      <c r="G172" s="498">
        <v>24</v>
      </c>
      <c r="H172" s="409">
        <v>23.5</v>
      </c>
      <c r="I172" s="748">
        <v>35.299999999999997</v>
      </c>
      <c r="J172" s="747">
        <v>5.5</v>
      </c>
      <c r="K172" s="498">
        <v>9.11</v>
      </c>
      <c r="L172" s="506">
        <v>6.98</v>
      </c>
      <c r="M172" s="899">
        <v>42.6</v>
      </c>
      <c r="N172" s="749">
        <v>8.5</v>
      </c>
      <c r="O172" s="748">
        <v>21.7</v>
      </c>
      <c r="P172" s="747">
        <v>28.5</v>
      </c>
      <c r="Q172" s="900">
        <v>76</v>
      </c>
      <c r="R172" s="749">
        <v>46</v>
      </c>
      <c r="S172" s="900">
        <v>92</v>
      </c>
      <c r="T172" s="749">
        <v>93</v>
      </c>
      <c r="U172" s="900">
        <v>59</v>
      </c>
      <c r="V172" s="749">
        <v>60</v>
      </c>
      <c r="W172" s="899">
        <v>33</v>
      </c>
      <c r="X172" s="749">
        <v>33</v>
      </c>
      <c r="Y172" s="498">
        <v>27</v>
      </c>
      <c r="Z172" s="901">
        <v>29.5</v>
      </c>
      <c r="AA172" s="748">
        <v>24.6</v>
      </c>
      <c r="AB172" s="747">
        <v>10</v>
      </c>
      <c r="AC172" s="902">
        <v>0</v>
      </c>
      <c r="AD172" s="751">
        <v>200</v>
      </c>
      <c r="AE172" s="903">
        <v>0</v>
      </c>
      <c r="AF172" s="757">
        <v>12448</v>
      </c>
      <c r="AG172" s="904">
        <v>1748</v>
      </c>
      <c r="AH172" s="893">
        <v>1830</v>
      </c>
      <c r="AI172" s="118"/>
      <c r="AJ172" s="150" t="s">
        <v>273</v>
      </c>
      <c r="AK172" s="982"/>
      <c r="AL172" s="983"/>
      <c r="AM172" s="983"/>
      <c r="AN172" s="983"/>
      <c r="AO172" s="984"/>
    </row>
    <row r="173" spans="1:41" s="1" customFormat="1" ht="13.5" customHeight="1" x14ac:dyDescent="0.15">
      <c r="A173" s="1173"/>
      <c r="B173" s="1192" t="s">
        <v>274</v>
      </c>
      <c r="C173" s="1193"/>
      <c r="D173" s="679"/>
      <c r="E173" s="663">
        <f>MAX(E142:E172)</f>
        <v>68.7</v>
      </c>
      <c r="F173" s="680">
        <f t="shared" ref="F173:AB173" si="70">IF(COUNT(F142:F172)=0,"",MAX(F142:F172))</f>
        <v>32</v>
      </c>
      <c r="G173" s="12">
        <f t="shared" si="70"/>
        <v>31</v>
      </c>
      <c r="H173" s="307">
        <f t="shared" si="70"/>
        <v>28.5</v>
      </c>
      <c r="I173" s="665">
        <f t="shared" si="70"/>
        <v>46.4</v>
      </c>
      <c r="J173" s="666">
        <f t="shared" si="70"/>
        <v>7.6</v>
      </c>
      <c r="K173" s="12">
        <f t="shared" si="70"/>
        <v>9.11</v>
      </c>
      <c r="L173" s="855">
        <f t="shared" si="70"/>
        <v>6.98</v>
      </c>
      <c r="M173" s="839">
        <f t="shared" si="70"/>
        <v>57</v>
      </c>
      <c r="N173" s="838">
        <f t="shared" si="70"/>
        <v>12.4</v>
      </c>
      <c r="O173" s="665">
        <f t="shared" si="70"/>
        <v>27.4</v>
      </c>
      <c r="P173" s="666">
        <f t="shared" si="70"/>
        <v>30.9</v>
      </c>
      <c r="Q173" s="838">
        <f t="shared" si="70"/>
        <v>86</v>
      </c>
      <c r="R173" s="667">
        <f t="shared" si="70"/>
        <v>58</v>
      </c>
      <c r="S173" s="838">
        <f t="shared" si="70"/>
        <v>102</v>
      </c>
      <c r="T173" s="667">
        <f t="shared" si="70"/>
        <v>106</v>
      </c>
      <c r="U173" s="667">
        <f t="shared" si="70"/>
        <v>68</v>
      </c>
      <c r="V173" s="667">
        <f t="shared" si="70"/>
        <v>66</v>
      </c>
      <c r="W173" s="838">
        <f t="shared" si="70"/>
        <v>39</v>
      </c>
      <c r="X173" s="667">
        <f t="shared" si="70"/>
        <v>42</v>
      </c>
      <c r="Y173" s="840">
        <f t="shared" si="70"/>
        <v>28.4</v>
      </c>
      <c r="Z173" s="307">
        <f t="shared" si="70"/>
        <v>29.5</v>
      </c>
      <c r="AA173" s="840">
        <f t="shared" si="70"/>
        <v>30.7</v>
      </c>
      <c r="AB173" s="855">
        <f t="shared" si="70"/>
        <v>10</v>
      </c>
      <c r="AC173" s="858">
        <f>IF(COUNT(AC142:AC172)=0,"",MAX(AC142:AC172))</f>
        <v>0.2</v>
      </c>
      <c r="AD173" s="684">
        <f t="shared" ref="AD173:AE173" si="71">IF(COUNT(AD142:AD172)=0,"",MAX(AD142:AD172))</f>
        <v>240</v>
      </c>
      <c r="AE173" s="859">
        <f t="shared" si="71"/>
        <v>0</v>
      </c>
      <c r="AF173" s="921">
        <f t="shared" ref="AF173:AH173" si="72">IF(COUNT(AF142:AF172)=0,"",MAX(AF142:AF172))</f>
        <v>16645</v>
      </c>
      <c r="AG173" s="913">
        <f t="shared" si="72"/>
        <v>3162</v>
      </c>
      <c r="AH173" s="922">
        <f t="shared" si="72"/>
        <v>1830</v>
      </c>
      <c r="AI173" s="159"/>
      <c r="AJ173" s="985" t="s">
        <v>362</v>
      </c>
      <c r="AK173" s="986"/>
      <c r="AL173" s="986"/>
      <c r="AM173" s="986"/>
      <c r="AN173" s="986"/>
      <c r="AO173" s="987"/>
    </row>
    <row r="174" spans="1:41" s="1" customFormat="1" ht="13.5" customHeight="1" x14ac:dyDescent="0.15">
      <c r="A174" s="1173"/>
      <c r="B174" s="1191" t="s">
        <v>275</v>
      </c>
      <c r="C174" s="1152"/>
      <c r="D174" s="687"/>
      <c r="E174" s="688">
        <f>MIN(E142:E172)</f>
        <v>0</v>
      </c>
      <c r="F174" s="689">
        <f t="shared" ref="F174:AB174" si="73">IF(COUNT(F142:F172)=0,"",MIN(F142:F172))</f>
        <v>21</v>
      </c>
      <c r="G174" s="13">
        <f t="shared" si="73"/>
        <v>22.5</v>
      </c>
      <c r="H174" s="308">
        <f t="shared" si="73"/>
        <v>23</v>
      </c>
      <c r="I174" s="14">
        <f t="shared" si="73"/>
        <v>28.5</v>
      </c>
      <c r="J174" s="310">
        <f t="shared" si="73"/>
        <v>3.1</v>
      </c>
      <c r="K174" s="13">
        <f t="shared" si="73"/>
        <v>7.89</v>
      </c>
      <c r="L174" s="500">
        <f t="shared" si="73"/>
        <v>6.51</v>
      </c>
      <c r="M174" s="172">
        <f t="shared" si="73"/>
        <v>39.4</v>
      </c>
      <c r="N174" s="846">
        <f t="shared" si="73"/>
        <v>6.4</v>
      </c>
      <c r="O174" s="14">
        <f t="shared" si="73"/>
        <v>18</v>
      </c>
      <c r="P174" s="310">
        <f t="shared" si="73"/>
        <v>22.2</v>
      </c>
      <c r="Q174" s="846">
        <f t="shared" si="73"/>
        <v>60</v>
      </c>
      <c r="R174" s="309">
        <f t="shared" si="73"/>
        <v>36</v>
      </c>
      <c r="S174" s="846">
        <f t="shared" si="73"/>
        <v>70</v>
      </c>
      <c r="T174" s="309">
        <f t="shared" si="73"/>
        <v>80</v>
      </c>
      <c r="U174" s="309">
        <f t="shared" si="73"/>
        <v>44</v>
      </c>
      <c r="V174" s="309">
        <f t="shared" si="73"/>
        <v>48</v>
      </c>
      <c r="W174" s="846">
        <f t="shared" si="73"/>
        <v>24</v>
      </c>
      <c r="X174" s="309">
        <f t="shared" si="73"/>
        <v>28</v>
      </c>
      <c r="Y174" s="866">
        <f t="shared" si="73"/>
        <v>19.899999999999999</v>
      </c>
      <c r="Z174" s="907">
        <f t="shared" si="73"/>
        <v>19.899999999999999</v>
      </c>
      <c r="AA174" s="866">
        <f t="shared" si="73"/>
        <v>22.4</v>
      </c>
      <c r="AB174" s="914">
        <f t="shared" si="73"/>
        <v>8.5</v>
      </c>
      <c r="AC174" s="867">
        <f>IF(COUNT(AC142:AC172)=0,"",MIN(AC142:AC172))</f>
        <v>0</v>
      </c>
      <c r="AD174" s="693">
        <f t="shared" ref="AD174:AE174" si="74">IF(COUNT(AD142:AD172)=0,"",MIN(AD142:AD172))</f>
        <v>170</v>
      </c>
      <c r="AE174" s="868">
        <f t="shared" si="74"/>
        <v>0</v>
      </c>
      <c r="AF174" s="915"/>
      <c r="AG174" s="916"/>
      <c r="AH174" s="871"/>
      <c r="AI174" s="159"/>
      <c r="AJ174" s="988"/>
      <c r="AK174" s="989"/>
      <c r="AL174" s="989"/>
      <c r="AM174" s="989"/>
      <c r="AN174" s="989"/>
      <c r="AO174" s="990"/>
    </row>
    <row r="175" spans="1:41" s="1" customFormat="1" ht="13.5" customHeight="1" x14ac:dyDescent="0.15">
      <c r="A175" s="1173"/>
      <c r="B175" s="1191" t="s">
        <v>276</v>
      </c>
      <c r="C175" s="1152"/>
      <c r="D175" s="687"/>
      <c r="E175" s="696"/>
      <c r="F175" s="697">
        <f t="shared" ref="F175:AB175" si="75">IF(COUNT(F142:F172)=0,"",AVERAGE(F142:F172))</f>
        <v>26.70967741935484</v>
      </c>
      <c r="G175" s="418">
        <f t="shared" si="75"/>
        <v>25.806451612903224</v>
      </c>
      <c r="H175" s="719">
        <f t="shared" si="75"/>
        <v>25.919354838709676</v>
      </c>
      <c r="I175" s="720">
        <f t="shared" si="75"/>
        <v>37.190322580645159</v>
      </c>
      <c r="J175" s="721">
        <f t="shared" si="75"/>
        <v>5.4677419354838701</v>
      </c>
      <c r="K175" s="418">
        <f t="shared" si="75"/>
        <v>8.4732258064516124</v>
      </c>
      <c r="L175" s="886">
        <f t="shared" si="75"/>
        <v>6.7596774193548388</v>
      </c>
      <c r="M175" s="887">
        <f t="shared" si="75"/>
        <v>47.699999999999996</v>
      </c>
      <c r="N175" s="888">
        <f t="shared" si="75"/>
        <v>9.4774193548387107</v>
      </c>
      <c r="O175" s="720">
        <f t="shared" si="75"/>
        <v>23.22258064516129</v>
      </c>
      <c r="P175" s="721">
        <f t="shared" si="75"/>
        <v>26.267741935483869</v>
      </c>
      <c r="Q175" s="888">
        <f t="shared" si="75"/>
        <v>76.612903225806448</v>
      </c>
      <c r="R175" s="309">
        <f t="shared" si="75"/>
        <v>46.161290322580648</v>
      </c>
      <c r="S175" s="888">
        <f t="shared" si="75"/>
        <v>90.548387096774192</v>
      </c>
      <c r="T175" s="309">
        <f t="shared" si="75"/>
        <v>93.161290322580641</v>
      </c>
      <c r="U175" s="722">
        <f t="shared" si="75"/>
        <v>58</v>
      </c>
      <c r="V175" s="722">
        <f t="shared" si="75"/>
        <v>59.903225806451616</v>
      </c>
      <c r="W175" s="888">
        <f t="shared" si="75"/>
        <v>32.548387096774192</v>
      </c>
      <c r="X175" s="309">
        <f t="shared" si="75"/>
        <v>33.258064516129032</v>
      </c>
      <c r="Y175" s="866">
        <f t="shared" si="75"/>
        <v>24.522580645161284</v>
      </c>
      <c r="Z175" s="907">
        <f t="shared" si="75"/>
        <v>24.941935483870971</v>
      </c>
      <c r="AA175" s="866">
        <f t="shared" si="75"/>
        <v>26.035483870967742</v>
      </c>
      <c r="AB175" s="914">
        <f t="shared" si="75"/>
        <v>9.7935483870967754</v>
      </c>
      <c r="AC175" s="867">
        <f>IF(COUNT(AC142:AC172)=0,"",AVERAGE(AC142:AC172))</f>
        <v>1.9354838709677424E-2</v>
      </c>
      <c r="AD175" s="731">
        <f t="shared" ref="AD175:AE175" si="76">IF(COUNT(AD142:AD172)=0,"",AVERAGE(AD142:AD172))</f>
        <v>203.2258064516129</v>
      </c>
      <c r="AE175" s="895">
        <f t="shared" si="76"/>
        <v>0</v>
      </c>
      <c r="AF175" s="917"/>
      <c r="AG175" s="918"/>
      <c r="AH175" s="896"/>
      <c r="AI175" s="159"/>
      <c r="AJ175" s="988"/>
      <c r="AK175" s="989"/>
      <c r="AL175" s="989"/>
      <c r="AM175" s="989"/>
      <c r="AN175" s="989"/>
      <c r="AO175" s="990"/>
    </row>
    <row r="176" spans="1:41" s="1" customFormat="1" ht="13.5" customHeight="1" x14ac:dyDescent="0.15">
      <c r="A176" s="1174"/>
      <c r="B176" s="1160" t="s">
        <v>277</v>
      </c>
      <c r="C176" s="1161"/>
      <c r="D176" s="699"/>
      <c r="E176" s="700">
        <f>SUM(E142:E172)</f>
        <v>179.79999999999998</v>
      </c>
      <c r="F176" s="701"/>
      <c r="G176" s="701"/>
      <c r="H176" s="734"/>
      <c r="I176" s="701"/>
      <c r="J176" s="734"/>
      <c r="K176" s="704"/>
      <c r="L176" s="705"/>
      <c r="M176" s="874"/>
      <c r="N176" s="737"/>
      <c r="O176" s="735"/>
      <c r="P176" s="736"/>
      <c r="Q176" s="873"/>
      <c r="R176" s="737"/>
      <c r="S176" s="873"/>
      <c r="T176" s="737"/>
      <c r="U176" s="873"/>
      <c r="V176" s="737"/>
      <c r="W176" s="874"/>
      <c r="X176" s="737"/>
      <c r="Y176" s="704"/>
      <c r="Z176" s="875"/>
      <c r="AA176" s="876"/>
      <c r="AB176" s="877"/>
      <c r="AC176" s="878"/>
      <c r="AD176" s="711"/>
      <c r="AE176" s="879"/>
      <c r="AF176" s="923">
        <f t="shared" ref="AF176:AG176" si="77">SUM(AF142:AF172)</f>
        <v>406905</v>
      </c>
      <c r="AG176" s="920">
        <f t="shared" si="77"/>
        <v>67047</v>
      </c>
      <c r="AH176" s="924">
        <f>SUM(AH142:AH172)</f>
        <v>49698</v>
      </c>
      <c r="AI176" s="159"/>
      <c r="AJ176" s="827"/>
      <c r="AK176" s="828"/>
      <c r="AL176" s="828"/>
      <c r="AM176" s="828"/>
      <c r="AN176" s="828"/>
      <c r="AO176" s="829"/>
    </row>
    <row r="177" spans="1:41" ht="13.5" customHeight="1" x14ac:dyDescent="0.15">
      <c r="A177" s="1172" t="s">
        <v>238</v>
      </c>
      <c r="B177" s="123">
        <v>44805</v>
      </c>
      <c r="C177" s="574" t="str">
        <f>IF(B177="","",IF(WEEKDAY(B177)=1,"(日)",IF(WEEKDAY(B177)=2,"(月)",IF(WEEKDAY(B177)=3,"(火)",IF(WEEKDAY(B177)=4,"(水)",IF(WEEKDAY(B177)=5,"(木)",IF(WEEKDAY(B177)=6,"(金)","(土)")))))))</f>
        <v>(木)</v>
      </c>
      <c r="D177" s="740" t="s">
        <v>338</v>
      </c>
      <c r="E177" s="663">
        <v>10.3</v>
      </c>
      <c r="F177" s="664">
        <v>30</v>
      </c>
      <c r="G177" s="12">
        <v>27</v>
      </c>
      <c r="H177" s="666">
        <v>25</v>
      </c>
      <c r="I177" s="665">
        <v>28.4</v>
      </c>
      <c r="J177" s="307">
        <v>4.5</v>
      </c>
      <c r="K177" s="12">
        <v>9.09</v>
      </c>
      <c r="L177" s="855">
        <v>6.87</v>
      </c>
      <c r="M177" s="839">
        <v>34.799999999999997</v>
      </c>
      <c r="N177" s="667">
        <v>7.2</v>
      </c>
      <c r="O177" s="665">
        <v>22.4</v>
      </c>
      <c r="P177" s="666">
        <v>26.2</v>
      </c>
      <c r="Q177" s="838">
        <v>80</v>
      </c>
      <c r="R177" s="667">
        <v>52</v>
      </c>
      <c r="S177" s="838">
        <v>92</v>
      </c>
      <c r="T177" s="667">
        <v>102</v>
      </c>
      <c r="U177" s="838">
        <v>62</v>
      </c>
      <c r="V177" s="667">
        <v>62</v>
      </c>
      <c r="W177" s="839">
        <v>30</v>
      </c>
      <c r="X177" s="667">
        <v>40</v>
      </c>
      <c r="Y177" s="12">
        <v>26.3</v>
      </c>
      <c r="Z177" s="840">
        <v>27</v>
      </c>
      <c r="AA177" s="665">
        <v>22.8</v>
      </c>
      <c r="AB177" s="666">
        <v>10</v>
      </c>
      <c r="AC177" s="883">
        <v>0</v>
      </c>
      <c r="AD177" s="671">
        <v>200</v>
      </c>
      <c r="AE177" s="884">
        <v>0</v>
      </c>
      <c r="AF177" s="843">
        <v>12418</v>
      </c>
      <c r="AG177" s="844">
        <v>1930</v>
      </c>
      <c r="AH177" s="845">
        <v>1464</v>
      </c>
      <c r="AI177" s="118"/>
      <c r="AJ177" s="374" t="s">
        <v>344</v>
      </c>
      <c r="AK177" s="488"/>
      <c r="AL177" s="1205">
        <v>44819</v>
      </c>
      <c r="AM177" s="1206"/>
      <c r="AN177" s="1197">
        <v>44833</v>
      </c>
      <c r="AO177" s="1198"/>
    </row>
    <row r="178" spans="1:41" x14ac:dyDescent="0.15">
      <c r="A178" s="1173"/>
      <c r="B178" s="124">
        <v>44806</v>
      </c>
      <c r="C178" s="5" t="str">
        <f t="shared" ref="C178:C206" si="78">IF(B178="","",IF(WEEKDAY(B178)=1,"(日)",IF(WEEKDAY(B178)=2,"(月)",IF(WEEKDAY(B178)=3,"(火)",IF(WEEKDAY(B178)=4,"(水)",IF(WEEKDAY(B178)=5,"(木)",IF(WEEKDAY(B178)=6,"(金)","(土)")))))))</f>
        <v>(金)</v>
      </c>
      <c r="D178" s="742" t="s">
        <v>336</v>
      </c>
      <c r="E178" s="673">
        <v>3.6</v>
      </c>
      <c r="F178" s="674">
        <v>24</v>
      </c>
      <c r="G178" s="13">
        <v>24</v>
      </c>
      <c r="H178" s="310">
        <v>25.5</v>
      </c>
      <c r="I178" s="14">
        <v>31.4</v>
      </c>
      <c r="J178" s="308">
        <v>4.0999999999999996</v>
      </c>
      <c r="K178" s="13">
        <v>8.93</v>
      </c>
      <c r="L178" s="500">
        <v>6.78</v>
      </c>
      <c r="M178" s="172">
        <v>42.5</v>
      </c>
      <c r="N178" s="309">
        <v>7.3</v>
      </c>
      <c r="O178" s="14">
        <v>20.3</v>
      </c>
      <c r="P178" s="310">
        <v>23.3</v>
      </c>
      <c r="Q178" s="846">
        <v>70</v>
      </c>
      <c r="R178" s="309">
        <v>46</v>
      </c>
      <c r="S178" s="846">
        <v>92</v>
      </c>
      <c r="T178" s="309">
        <v>90</v>
      </c>
      <c r="U178" s="846">
        <v>62</v>
      </c>
      <c r="V178" s="309">
        <v>60</v>
      </c>
      <c r="W178" s="172">
        <v>30</v>
      </c>
      <c r="X178" s="309">
        <v>30</v>
      </c>
      <c r="Y178" s="13">
        <v>22</v>
      </c>
      <c r="Z178" s="847">
        <v>23.4</v>
      </c>
      <c r="AA178" s="14">
        <v>23.7</v>
      </c>
      <c r="AB178" s="310">
        <v>8.1999999999999993</v>
      </c>
      <c r="AC178" s="854">
        <v>0.05</v>
      </c>
      <c r="AD178" s="677">
        <v>210</v>
      </c>
      <c r="AE178" s="885">
        <v>0</v>
      </c>
      <c r="AF178" s="850">
        <v>11638</v>
      </c>
      <c r="AG178" s="851">
        <v>1913</v>
      </c>
      <c r="AH178" s="852">
        <v>1826</v>
      </c>
      <c r="AI178" s="118"/>
      <c r="AJ178" s="422" t="s">
        <v>2</v>
      </c>
      <c r="AK178" s="489" t="s">
        <v>363</v>
      </c>
      <c r="AL178" s="1199">
        <v>21</v>
      </c>
      <c r="AM178" s="1200"/>
      <c r="AN178" s="1199">
        <v>21</v>
      </c>
      <c r="AO178" s="1200"/>
    </row>
    <row r="179" spans="1:41" x14ac:dyDescent="0.15">
      <c r="A179" s="1173"/>
      <c r="B179" s="124">
        <v>44807</v>
      </c>
      <c r="C179" s="5" t="str">
        <f t="shared" si="78"/>
        <v>(土)</v>
      </c>
      <c r="D179" s="742" t="s">
        <v>416</v>
      </c>
      <c r="E179" s="673">
        <v>0</v>
      </c>
      <c r="F179" s="674">
        <v>23</v>
      </c>
      <c r="G179" s="13">
        <v>23.5</v>
      </c>
      <c r="H179" s="310">
        <v>24.5</v>
      </c>
      <c r="I179" s="14">
        <v>34.299999999999997</v>
      </c>
      <c r="J179" s="308">
        <v>4.8</v>
      </c>
      <c r="K179" s="13">
        <v>8.27</v>
      </c>
      <c r="L179" s="500">
        <v>6.79</v>
      </c>
      <c r="M179" s="172">
        <v>45</v>
      </c>
      <c r="N179" s="309">
        <v>9.6</v>
      </c>
      <c r="O179" s="14">
        <v>23.6</v>
      </c>
      <c r="P179" s="310">
        <v>23.2</v>
      </c>
      <c r="Q179" s="846">
        <v>76</v>
      </c>
      <c r="R179" s="309">
        <v>50</v>
      </c>
      <c r="S179" s="846">
        <v>100</v>
      </c>
      <c r="T179" s="309">
        <v>100</v>
      </c>
      <c r="U179" s="846">
        <v>60</v>
      </c>
      <c r="V179" s="309">
        <v>60</v>
      </c>
      <c r="W179" s="172">
        <v>40</v>
      </c>
      <c r="X179" s="309">
        <v>40</v>
      </c>
      <c r="Y179" s="13">
        <v>25.6</v>
      </c>
      <c r="Z179" s="847">
        <v>27.7</v>
      </c>
      <c r="AA179" s="14">
        <v>26.5</v>
      </c>
      <c r="AB179" s="310">
        <v>8.8000000000000007</v>
      </c>
      <c r="AC179" s="854">
        <v>0.1</v>
      </c>
      <c r="AD179" s="677">
        <v>200</v>
      </c>
      <c r="AE179" s="885">
        <v>0</v>
      </c>
      <c r="AF179" s="850">
        <v>11688</v>
      </c>
      <c r="AG179" s="851">
        <v>1830</v>
      </c>
      <c r="AH179" s="852">
        <v>1708</v>
      </c>
      <c r="AI179" s="118"/>
      <c r="AJ179" s="6" t="s">
        <v>19</v>
      </c>
      <c r="AK179" s="7" t="s">
        <v>20</v>
      </c>
      <c r="AL179" s="8" t="s">
        <v>21</v>
      </c>
      <c r="AM179" s="7" t="s">
        <v>22</v>
      </c>
      <c r="AN179" s="8" t="s">
        <v>21</v>
      </c>
      <c r="AO179" s="7" t="s">
        <v>22</v>
      </c>
    </row>
    <row r="180" spans="1:41" x14ac:dyDescent="0.15">
      <c r="A180" s="1173"/>
      <c r="B180" s="124">
        <v>44808</v>
      </c>
      <c r="C180" s="5" t="str">
        <f t="shared" si="78"/>
        <v>(日)</v>
      </c>
      <c r="D180" s="742" t="s">
        <v>317</v>
      </c>
      <c r="E180" s="673">
        <v>0</v>
      </c>
      <c r="F180" s="674">
        <v>25</v>
      </c>
      <c r="G180" s="13">
        <v>24.5</v>
      </c>
      <c r="H180" s="310">
        <v>25</v>
      </c>
      <c r="I180" s="14">
        <v>41.8</v>
      </c>
      <c r="J180" s="308">
        <v>5.5</v>
      </c>
      <c r="K180" s="13">
        <v>9.3000000000000007</v>
      </c>
      <c r="L180" s="500">
        <v>6.84</v>
      </c>
      <c r="M180" s="172">
        <v>49.7</v>
      </c>
      <c r="N180" s="309">
        <v>8.5</v>
      </c>
      <c r="O180" s="14">
        <v>23.4</v>
      </c>
      <c r="P180" s="310">
        <v>28.3</v>
      </c>
      <c r="Q180" s="846">
        <v>74</v>
      </c>
      <c r="R180" s="309">
        <v>44</v>
      </c>
      <c r="S180" s="846">
        <v>90</v>
      </c>
      <c r="T180" s="309">
        <v>90</v>
      </c>
      <c r="U180" s="846">
        <v>60</v>
      </c>
      <c r="V180" s="309">
        <v>58</v>
      </c>
      <c r="W180" s="172">
        <v>30</v>
      </c>
      <c r="X180" s="309">
        <v>32</v>
      </c>
      <c r="Y180" s="13">
        <v>24.9</v>
      </c>
      <c r="Z180" s="847">
        <v>26.3</v>
      </c>
      <c r="AA180" s="14">
        <v>25.9</v>
      </c>
      <c r="AB180" s="310">
        <v>9.1999999999999993</v>
      </c>
      <c r="AC180" s="854">
        <v>0.05</v>
      </c>
      <c r="AD180" s="677">
        <v>200</v>
      </c>
      <c r="AE180" s="885">
        <v>0</v>
      </c>
      <c r="AF180" s="850">
        <v>11520</v>
      </c>
      <c r="AG180" s="851">
        <v>2081</v>
      </c>
      <c r="AH180" s="852">
        <v>1708</v>
      </c>
      <c r="AI180" s="118"/>
      <c r="AJ180" s="3" t="s">
        <v>203</v>
      </c>
      <c r="AK180" s="9" t="s">
        <v>11</v>
      </c>
      <c r="AL180" s="12">
        <v>24</v>
      </c>
      <c r="AM180" s="307">
        <v>24</v>
      </c>
      <c r="AN180" s="12">
        <v>22.5</v>
      </c>
      <c r="AO180" s="307">
        <v>23</v>
      </c>
    </row>
    <row r="181" spans="1:41" x14ac:dyDescent="0.15">
      <c r="A181" s="1173"/>
      <c r="B181" s="124">
        <v>44809</v>
      </c>
      <c r="C181" s="5" t="str">
        <f t="shared" si="78"/>
        <v>(月)</v>
      </c>
      <c r="D181" s="742" t="s">
        <v>318</v>
      </c>
      <c r="E181" s="673">
        <v>0</v>
      </c>
      <c r="F181" s="674">
        <v>25</v>
      </c>
      <c r="G181" s="13">
        <v>25.5</v>
      </c>
      <c r="H181" s="310">
        <v>25</v>
      </c>
      <c r="I181" s="14">
        <v>38</v>
      </c>
      <c r="J181" s="308">
        <v>3.9</v>
      </c>
      <c r="K181" s="13">
        <v>9.3800000000000008</v>
      </c>
      <c r="L181" s="500">
        <v>6.93</v>
      </c>
      <c r="M181" s="172">
        <v>43</v>
      </c>
      <c r="N181" s="309">
        <v>5.9</v>
      </c>
      <c r="O181" s="14">
        <v>21.8</v>
      </c>
      <c r="P181" s="310">
        <v>27.3</v>
      </c>
      <c r="Q181" s="846">
        <v>73</v>
      </c>
      <c r="R181" s="309">
        <v>40</v>
      </c>
      <c r="S181" s="846">
        <v>82</v>
      </c>
      <c r="T181" s="309">
        <v>89</v>
      </c>
      <c r="U181" s="846">
        <v>50</v>
      </c>
      <c r="V181" s="309">
        <v>55</v>
      </c>
      <c r="W181" s="172">
        <v>32</v>
      </c>
      <c r="X181" s="309">
        <v>34</v>
      </c>
      <c r="Y181" s="13">
        <v>25.2</v>
      </c>
      <c r="Z181" s="847">
        <v>31.2</v>
      </c>
      <c r="AA181" s="14">
        <v>25.3</v>
      </c>
      <c r="AB181" s="310">
        <v>8.5</v>
      </c>
      <c r="AC181" s="854">
        <v>0.05</v>
      </c>
      <c r="AD181" s="677">
        <v>200</v>
      </c>
      <c r="AE181" s="885">
        <v>0</v>
      </c>
      <c r="AF181" s="850">
        <v>11177</v>
      </c>
      <c r="AG181" s="851">
        <v>1996</v>
      </c>
      <c r="AH181" s="852">
        <v>1318</v>
      </c>
      <c r="AI181" s="118"/>
      <c r="AJ181" s="4" t="s">
        <v>204</v>
      </c>
      <c r="AK181" s="10" t="s">
        <v>205</v>
      </c>
      <c r="AL181" s="13">
        <v>41.7</v>
      </c>
      <c r="AM181" s="308">
        <v>5.7</v>
      </c>
      <c r="AN181" s="13">
        <v>31</v>
      </c>
      <c r="AO181" s="308">
        <v>3.4</v>
      </c>
    </row>
    <row r="182" spans="1:41" x14ac:dyDescent="0.15">
      <c r="A182" s="1173"/>
      <c r="B182" s="124">
        <v>44810</v>
      </c>
      <c r="C182" s="5" t="str">
        <f t="shared" si="78"/>
        <v>(火)</v>
      </c>
      <c r="D182" s="742" t="s">
        <v>318</v>
      </c>
      <c r="E182" s="673">
        <v>0</v>
      </c>
      <c r="F182" s="674">
        <v>27</v>
      </c>
      <c r="G182" s="13">
        <v>26</v>
      </c>
      <c r="H182" s="310">
        <v>26</v>
      </c>
      <c r="I182" s="14">
        <v>42.3</v>
      </c>
      <c r="J182" s="308">
        <v>3.5</v>
      </c>
      <c r="K182" s="13">
        <v>9.4700000000000006</v>
      </c>
      <c r="L182" s="500">
        <v>6.76</v>
      </c>
      <c r="M182" s="172">
        <v>49.3</v>
      </c>
      <c r="N182" s="309">
        <v>5.3</v>
      </c>
      <c r="O182" s="14">
        <v>20.100000000000001</v>
      </c>
      <c r="P182" s="310">
        <v>25.8</v>
      </c>
      <c r="Q182" s="846">
        <v>63</v>
      </c>
      <c r="R182" s="309">
        <v>37</v>
      </c>
      <c r="S182" s="846">
        <v>80</v>
      </c>
      <c r="T182" s="309">
        <v>83</v>
      </c>
      <c r="U182" s="846">
        <v>46</v>
      </c>
      <c r="V182" s="309">
        <v>50</v>
      </c>
      <c r="W182" s="172">
        <v>34</v>
      </c>
      <c r="X182" s="309">
        <v>33</v>
      </c>
      <c r="Y182" s="13">
        <v>28</v>
      </c>
      <c r="Z182" s="847">
        <v>27</v>
      </c>
      <c r="AA182" s="14">
        <v>25.6</v>
      </c>
      <c r="AB182" s="310">
        <v>7.6</v>
      </c>
      <c r="AC182" s="854">
        <v>0.1</v>
      </c>
      <c r="AD182" s="677">
        <v>210</v>
      </c>
      <c r="AE182" s="885">
        <v>0</v>
      </c>
      <c r="AF182" s="850">
        <v>11963</v>
      </c>
      <c r="AG182" s="851">
        <v>1914</v>
      </c>
      <c r="AH182" s="852">
        <v>1586</v>
      </c>
      <c r="AI182" s="118"/>
      <c r="AJ182" s="4" t="s">
        <v>12</v>
      </c>
      <c r="AK182" s="10"/>
      <c r="AL182" s="13">
        <v>9.18</v>
      </c>
      <c r="AM182" s="308">
        <v>6.85</v>
      </c>
      <c r="AN182" s="13">
        <v>9.32</v>
      </c>
      <c r="AO182" s="308">
        <v>7.08</v>
      </c>
    </row>
    <row r="183" spans="1:41" x14ac:dyDescent="0.15">
      <c r="A183" s="1173"/>
      <c r="B183" s="124">
        <v>44811</v>
      </c>
      <c r="C183" s="5" t="str">
        <f t="shared" si="78"/>
        <v>(水)</v>
      </c>
      <c r="D183" s="742" t="s">
        <v>340</v>
      </c>
      <c r="E183" s="673">
        <v>2.5</v>
      </c>
      <c r="F183" s="674">
        <v>28</v>
      </c>
      <c r="G183" s="13">
        <v>26</v>
      </c>
      <c r="H183" s="310">
        <v>25</v>
      </c>
      <c r="I183" s="14">
        <v>38.799999999999997</v>
      </c>
      <c r="J183" s="308">
        <v>5.2</v>
      </c>
      <c r="K183" s="13">
        <v>9.1300000000000008</v>
      </c>
      <c r="L183" s="500">
        <v>6.88</v>
      </c>
      <c r="M183" s="172">
        <v>48.8</v>
      </c>
      <c r="N183" s="309">
        <v>8.3000000000000007</v>
      </c>
      <c r="O183" s="14">
        <v>23</v>
      </c>
      <c r="P183" s="310">
        <v>27.8</v>
      </c>
      <c r="Q183" s="846">
        <v>78</v>
      </c>
      <c r="R183" s="309">
        <v>40</v>
      </c>
      <c r="S183" s="846">
        <v>90</v>
      </c>
      <c r="T183" s="309">
        <v>89</v>
      </c>
      <c r="U183" s="846">
        <v>55</v>
      </c>
      <c r="V183" s="309">
        <v>53</v>
      </c>
      <c r="W183" s="172">
        <v>35</v>
      </c>
      <c r="X183" s="309">
        <v>36</v>
      </c>
      <c r="Y183" s="13">
        <v>26.3</v>
      </c>
      <c r="Z183" s="847">
        <v>30.5</v>
      </c>
      <c r="AA183" s="14">
        <v>25.8</v>
      </c>
      <c r="AB183" s="310">
        <v>8.8000000000000007</v>
      </c>
      <c r="AC183" s="854">
        <v>0</v>
      </c>
      <c r="AD183" s="677">
        <v>200</v>
      </c>
      <c r="AE183" s="885">
        <v>0</v>
      </c>
      <c r="AF183" s="850">
        <v>11326</v>
      </c>
      <c r="AG183" s="851">
        <v>1823</v>
      </c>
      <c r="AH183" s="852">
        <v>1708</v>
      </c>
      <c r="AI183" s="118"/>
      <c r="AJ183" s="4" t="s">
        <v>219</v>
      </c>
      <c r="AK183" s="10" t="s">
        <v>205</v>
      </c>
      <c r="AL183" s="172">
        <v>60.1</v>
      </c>
      <c r="AM183" s="309">
        <v>10.1</v>
      </c>
      <c r="AN183" s="172">
        <v>41.3</v>
      </c>
      <c r="AO183" s="309">
        <v>6.3</v>
      </c>
    </row>
    <row r="184" spans="1:41" x14ac:dyDescent="0.15">
      <c r="A184" s="1173"/>
      <c r="B184" s="124">
        <v>44812</v>
      </c>
      <c r="C184" s="5" t="str">
        <f t="shared" si="78"/>
        <v>(木)</v>
      </c>
      <c r="D184" s="742" t="s">
        <v>340</v>
      </c>
      <c r="E184" s="673">
        <v>0.1</v>
      </c>
      <c r="F184" s="674">
        <v>24</v>
      </c>
      <c r="G184" s="13">
        <v>24.5</v>
      </c>
      <c r="H184" s="310">
        <v>25</v>
      </c>
      <c r="I184" s="14">
        <v>52.5</v>
      </c>
      <c r="J184" s="308">
        <v>4.7</v>
      </c>
      <c r="K184" s="13">
        <v>9.15</v>
      </c>
      <c r="L184" s="500">
        <v>6.85</v>
      </c>
      <c r="M184" s="172">
        <v>71</v>
      </c>
      <c r="N184" s="309">
        <v>8.6999999999999993</v>
      </c>
      <c r="O184" s="14">
        <v>21.2</v>
      </c>
      <c r="P184" s="310">
        <v>27.2</v>
      </c>
      <c r="Q184" s="846">
        <v>68</v>
      </c>
      <c r="R184" s="309">
        <v>40</v>
      </c>
      <c r="S184" s="846">
        <v>86</v>
      </c>
      <c r="T184" s="309">
        <v>86</v>
      </c>
      <c r="U184" s="846">
        <v>52</v>
      </c>
      <c r="V184" s="309">
        <v>52</v>
      </c>
      <c r="W184" s="172">
        <v>34</v>
      </c>
      <c r="X184" s="309">
        <v>34</v>
      </c>
      <c r="Y184" s="13">
        <v>19.899999999999999</v>
      </c>
      <c r="Z184" s="847">
        <v>29.8</v>
      </c>
      <c r="AA184" s="14">
        <v>28.1</v>
      </c>
      <c r="AB184" s="310">
        <v>9.5</v>
      </c>
      <c r="AC184" s="854">
        <v>0</v>
      </c>
      <c r="AD184" s="677">
        <v>210</v>
      </c>
      <c r="AE184" s="885">
        <v>0</v>
      </c>
      <c r="AF184" s="850">
        <v>11020</v>
      </c>
      <c r="AG184" s="851">
        <v>2080</v>
      </c>
      <c r="AH184" s="852">
        <v>1586</v>
      </c>
      <c r="AI184" s="118"/>
      <c r="AJ184" s="4" t="s">
        <v>206</v>
      </c>
      <c r="AK184" s="10" t="s">
        <v>13</v>
      </c>
      <c r="AL184" s="13">
        <v>22.1</v>
      </c>
      <c r="AM184" s="308">
        <v>27.1</v>
      </c>
      <c r="AN184" s="13">
        <v>16.5</v>
      </c>
      <c r="AO184" s="308">
        <v>22.3</v>
      </c>
    </row>
    <row r="185" spans="1:41" x14ac:dyDescent="0.15">
      <c r="A185" s="1173"/>
      <c r="B185" s="124">
        <v>44813</v>
      </c>
      <c r="C185" s="5" t="str">
        <f t="shared" si="78"/>
        <v>(金)</v>
      </c>
      <c r="D185" s="742" t="s">
        <v>335</v>
      </c>
      <c r="E185" s="673">
        <v>0.6</v>
      </c>
      <c r="F185" s="674">
        <v>23</v>
      </c>
      <c r="G185" s="13">
        <v>23.5</v>
      </c>
      <c r="H185" s="310">
        <v>24</v>
      </c>
      <c r="I185" s="14">
        <v>41</v>
      </c>
      <c r="J185" s="308">
        <v>3.8</v>
      </c>
      <c r="K185" s="13">
        <v>9.14</v>
      </c>
      <c r="L185" s="500">
        <v>6.88</v>
      </c>
      <c r="M185" s="172">
        <v>51.7</v>
      </c>
      <c r="N185" s="309">
        <v>6.1</v>
      </c>
      <c r="O185" s="14">
        <v>21.5</v>
      </c>
      <c r="P185" s="310">
        <v>26.4</v>
      </c>
      <c r="Q185" s="846">
        <v>69</v>
      </c>
      <c r="R185" s="309">
        <v>38</v>
      </c>
      <c r="S185" s="846">
        <v>82</v>
      </c>
      <c r="T185" s="309">
        <v>84</v>
      </c>
      <c r="U185" s="846">
        <v>50</v>
      </c>
      <c r="V185" s="309">
        <v>52</v>
      </c>
      <c r="W185" s="172">
        <v>32</v>
      </c>
      <c r="X185" s="309">
        <v>32</v>
      </c>
      <c r="Y185" s="13">
        <v>24.1</v>
      </c>
      <c r="Z185" s="847">
        <v>28.4</v>
      </c>
      <c r="AA185" s="14">
        <v>28.1</v>
      </c>
      <c r="AB185" s="310">
        <v>7.9</v>
      </c>
      <c r="AC185" s="854">
        <v>0</v>
      </c>
      <c r="AD185" s="677">
        <v>180</v>
      </c>
      <c r="AE185" s="885">
        <v>0</v>
      </c>
      <c r="AF185" s="850">
        <v>11598</v>
      </c>
      <c r="AG185" s="851">
        <v>1996</v>
      </c>
      <c r="AH185" s="852">
        <v>1586</v>
      </c>
      <c r="AI185" s="118"/>
      <c r="AJ185" s="4" t="s">
        <v>207</v>
      </c>
      <c r="AK185" s="10" t="s">
        <v>371</v>
      </c>
      <c r="AL185" s="172">
        <v>66</v>
      </c>
      <c r="AM185" s="309">
        <v>41</v>
      </c>
      <c r="AN185" s="172">
        <v>58</v>
      </c>
      <c r="AO185" s="309">
        <v>41</v>
      </c>
    </row>
    <row r="186" spans="1:41" x14ac:dyDescent="0.15">
      <c r="A186" s="1173"/>
      <c r="B186" s="124">
        <v>44814</v>
      </c>
      <c r="C186" s="5" t="str">
        <f t="shared" si="78"/>
        <v>(土)</v>
      </c>
      <c r="D186" s="742" t="s">
        <v>318</v>
      </c>
      <c r="E186" s="673">
        <v>0</v>
      </c>
      <c r="F186" s="674">
        <v>24</v>
      </c>
      <c r="G186" s="13">
        <v>24</v>
      </c>
      <c r="H186" s="310">
        <v>24</v>
      </c>
      <c r="I186" s="14">
        <v>40.6</v>
      </c>
      <c r="J186" s="308">
        <v>4.4000000000000004</v>
      </c>
      <c r="K186" s="13">
        <v>9.3800000000000008</v>
      </c>
      <c r="L186" s="500">
        <v>6.92</v>
      </c>
      <c r="M186" s="172">
        <v>49.2</v>
      </c>
      <c r="N186" s="309">
        <v>7.2</v>
      </c>
      <c r="O186" s="14">
        <v>21.4</v>
      </c>
      <c r="P186" s="310">
        <v>24</v>
      </c>
      <c r="Q186" s="846">
        <v>70</v>
      </c>
      <c r="R186" s="309">
        <v>40</v>
      </c>
      <c r="S186" s="846">
        <v>80</v>
      </c>
      <c r="T186" s="309">
        <v>86</v>
      </c>
      <c r="U186" s="846">
        <v>52</v>
      </c>
      <c r="V186" s="309">
        <v>52</v>
      </c>
      <c r="W186" s="172">
        <v>28</v>
      </c>
      <c r="X186" s="309">
        <v>34</v>
      </c>
      <c r="Y186" s="13">
        <v>25.6</v>
      </c>
      <c r="Z186" s="847">
        <v>26.6</v>
      </c>
      <c r="AA186" s="14">
        <v>27.8</v>
      </c>
      <c r="AB186" s="310">
        <v>9.1999999999999993</v>
      </c>
      <c r="AC186" s="854">
        <v>0.05</v>
      </c>
      <c r="AD186" s="677">
        <v>200</v>
      </c>
      <c r="AE186" s="885">
        <v>0</v>
      </c>
      <c r="AF186" s="850">
        <v>11013</v>
      </c>
      <c r="AG186" s="851">
        <v>1415</v>
      </c>
      <c r="AH186" s="852">
        <v>1586</v>
      </c>
      <c r="AI186" s="118"/>
      <c r="AJ186" s="4" t="s">
        <v>208</v>
      </c>
      <c r="AK186" s="10" t="s">
        <v>371</v>
      </c>
      <c r="AL186" s="172">
        <v>82</v>
      </c>
      <c r="AM186" s="309">
        <v>88</v>
      </c>
      <c r="AN186" s="172">
        <v>76</v>
      </c>
      <c r="AO186" s="309">
        <v>87</v>
      </c>
    </row>
    <row r="187" spans="1:41" x14ac:dyDescent="0.15">
      <c r="A187" s="1173"/>
      <c r="B187" s="124">
        <v>44815</v>
      </c>
      <c r="C187" s="5" t="str">
        <f t="shared" si="78"/>
        <v>(日)</v>
      </c>
      <c r="D187" s="742" t="s">
        <v>317</v>
      </c>
      <c r="E187" s="673">
        <v>0</v>
      </c>
      <c r="F187" s="674">
        <v>22</v>
      </c>
      <c r="G187" s="13">
        <v>23.5</v>
      </c>
      <c r="H187" s="310">
        <v>23.5</v>
      </c>
      <c r="I187" s="14">
        <v>59.3</v>
      </c>
      <c r="J187" s="308">
        <v>5.0999999999999996</v>
      </c>
      <c r="K187" s="13">
        <v>9.02</v>
      </c>
      <c r="L187" s="500">
        <v>6.99</v>
      </c>
      <c r="M187" s="172">
        <v>67.400000000000006</v>
      </c>
      <c r="N187" s="309">
        <v>8.3000000000000007</v>
      </c>
      <c r="O187" s="14">
        <v>22.6</v>
      </c>
      <c r="P187" s="310">
        <v>27.3</v>
      </c>
      <c r="Q187" s="846">
        <v>71</v>
      </c>
      <c r="R187" s="309">
        <v>46</v>
      </c>
      <c r="S187" s="846">
        <v>88</v>
      </c>
      <c r="T187" s="309">
        <v>91</v>
      </c>
      <c r="U187" s="846">
        <v>54</v>
      </c>
      <c r="V187" s="309">
        <v>57</v>
      </c>
      <c r="W187" s="172">
        <v>34</v>
      </c>
      <c r="X187" s="309">
        <v>34</v>
      </c>
      <c r="Y187" s="13">
        <v>28.8</v>
      </c>
      <c r="Z187" s="847">
        <v>29.8</v>
      </c>
      <c r="AA187" s="14">
        <v>35.4</v>
      </c>
      <c r="AB187" s="310">
        <v>9.1999999999999993</v>
      </c>
      <c r="AC187" s="854">
        <v>0.05</v>
      </c>
      <c r="AD187" s="677">
        <v>200</v>
      </c>
      <c r="AE187" s="885">
        <v>0</v>
      </c>
      <c r="AF187" s="850">
        <v>11149</v>
      </c>
      <c r="AG187" s="851">
        <v>1414</v>
      </c>
      <c r="AH187" s="852">
        <v>1708</v>
      </c>
      <c r="AI187" s="118"/>
      <c r="AJ187" s="4" t="s">
        <v>209</v>
      </c>
      <c r="AK187" s="10" t="s">
        <v>371</v>
      </c>
      <c r="AL187" s="172">
        <v>50</v>
      </c>
      <c r="AM187" s="309">
        <v>54</v>
      </c>
      <c r="AN187" s="172">
        <v>48</v>
      </c>
      <c r="AO187" s="309">
        <v>62</v>
      </c>
    </row>
    <row r="188" spans="1:41" x14ac:dyDescent="0.15">
      <c r="A188" s="1173"/>
      <c r="B188" s="124">
        <v>44816</v>
      </c>
      <c r="C188" s="5" t="str">
        <f t="shared" si="78"/>
        <v>(月)</v>
      </c>
      <c r="D188" s="742" t="s">
        <v>385</v>
      </c>
      <c r="E188" s="673">
        <v>0.1</v>
      </c>
      <c r="F188" s="674">
        <v>25</v>
      </c>
      <c r="G188" s="13">
        <v>24</v>
      </c>
      <c r="H188" s="310">
        <v>23.5</v>
      </c>
      <c r="I188" s="14">
        <v>51.2</v>
      </c>
      <c r="J188" s="308">
        <v>3.5</v>
      </c>
      <c r="K188" s="13">
        <v>9.2899999999999991</v>
      </c>
      <c r="L188" s="500">
        <v>6.72</v>
      </c>
      <c r="M188" s="172">
        <v>65</v>
      </c>
      <c r="N188" s="309">
        <v>5.9</v>
      </c>
      <c r="O188" s="14">
        <v>20.9</v>
      </c>
      <c r="P188" s="310">
        <v>28.3</v>
      </c>
      <c r="Q188" s="846">
        <v>66</v>
      </c>
      <c r="R188" s="309">
        <v>42</v>
      </c>
      <c r="S188" s="846">
        <v>84</v>
      </c>
      <c r="T188" s="309">
        <v>94</v>
      </c>
      <c r="U188" s="846">
        <v>54</v>
      </c>
      <c r="V188" s="309">
        <v>58</v>
      </c>
      <c r="W188" s="172">
        <v>30</v>
      </c>
      <c r="X188" s="309">
        <v>36</v>
      </c>
      <c r="Y188" s="13">
        <v>27.7</v>
      </c>
      <c r="Z188" s="847">
        <v>28.4</v>
      </c>
      <c r="AA188" s="14">
        <v>30.3</v>
      </c>
      <c r="AB188" s="310">
        <v>7.9</v>
      </c>
      <c r="AC188" s="854">
        <v>0.05</v>
      </c>
      <c r="AD188" s="677">
        <v>200</v>
      </c>
      <c r="AE188" s="885">
        <v>0</v>
      </c>
      <c r="AF188" s="850">
        <v>12732</v>
      </c>
      <c r="AG188" s="851">
        <v>2300</v>
      </c>
      <c r="AH188" s="852">
        <v>1830</v>
      </c>
      <c r="AI188" s="118"/>
      <c r="AJ188" s="4" t="s">
        <v>210</v>
      </c>
      <c r="AK188" s="10" t="s">
        <v>371</v>
      </c>
      <c r="AL188" s="172">
        <v>32</v>
      </c>
      <c r="AM188" s="309">
        <v>34</v>
      </c>
      <c r="AN188" s="172">
        <v>28</v>
      </c>
      <c r="AO188" s="309">
        <v>25</v>
      </c>
    </row>
    <row r="189" spans="1:41" x14ac:dyDescent="0.15">
      <c r="A189" s="1173"/>
      <c r="B189" s="124">
        <v>44817</v>
      </c>
      <c r="C189" s="5" t="str">
        <f t="shared" si="78"/>
        <v>(火)</v>
      </c>
      <c r="D189" s="742" t="s">
        <v>384</v>
      </c>
      <c r="E189" s="673">
        <v>2.8</v>
      </c>
      <c r="F189" s="674">
        <v>22</v>
      </c>
      <c r="G189" s="13">
        <v>23.5</v>
      </c>
      <c r="H189" s="310">
        <v>23.5</v>
      </c>
      <c r="I189" s="14">
        <v>46</v>
      </c>
      <c r="J189" s="308">
        <v>2</v>
      </c>
      <c r="K189" s="13">
        <v>9.11</v>
      </c>
      <c r="L189" s="500">
        <v>6.72</v>
      </c>
      <c r="M189" s="172">
        <v>59.1</v>
      </c>
      <c r="N189" s="309">
        <v>4.3</v>
      </c>
      <c r="O189" s="14">
        <v>20.8</v>
      </c>
      <c r="P189" s="310">
        <v>23.5</v>
      </c>
      <c r="Q189" s="846">
        <v>73</v>
      </c>
      <c r="R189" s="309">
        <v>38</v>
      </c>
      <c r="S189" s="846">
        <v>84</v>
      </c>
      <c r="T189" s="309">
        <v>90</v>
      </c>
      <c r="U189" s="846">
        <v>56</v>
      </c>
      <c r="V189" s="309">
        <v>56</v>
      </c>
      <c r="W189" s="172">
        <v>28</v>
      </c>
      <c r="X189" s="309">
        <v>34</v>
      </c>
      <c r="Y189" s="13">
        <v>27</v>
      </c>
      <c r="Z189" s="847">
        <v>28.4</v>
      </c>
      <c r="AA189" s="14">
        <v>29</v>
      </c>
      <c r="AB189" s="310">
        <v>7.9</v>
      </c>
      <c r="AC189" s="854">
        <v>0.1</v>
      </c>
      <c r="AD189" s="677">
        <v>210</v>
      </c>
      <c r="AE189" s="885">
        <v>0</v>
      </c>
      <c r="AF189" s="850">
        <v>11029</v>
      </c>
      <c r="AG189" s="851">
        <v>2496</v>
      </c>
      <c r="AH189" s="852">
        <v>1826</v>
      </c>
      <c r="AI189" s="118"/>
      <c r="AJ189" s="4" t="s">
        <v>211</v>
      </c>
      <c r="AK189" s="10" t="s">
        <v>371</v>
      </c>
      <c r="AL189" s="13">
        <v>28.8</v>
      </c>
      <c r="AM189" s="310">
        <v>29.8</v>
      </c>
      <c r="AN189" s="14">
        <v>17</v>
      </c>
      <c r="AO189" s="310">
        <v>22.3</v>
      </c>
    </row>
    <row r="190" spans="1:41" x14ac:dyDescent="0.15">
      <c r="A190" s="1173"/>
      <c r="B190" s="124">
        <v>44818</v>
      </c>
      <c r="C190" s="5" t="str">
        <f t="shared" si="78"/>
        <v>(水)</v>
      </c>
      <c r="D190" s="742" t="s">
        <v>318</v>
      </c>
      <c r="E190" s="673">
        <v>0</v>
      </c>
      <c r="F190" s="674">
        <v>28</v>
      </c>
      <c r="G190" s="13">
        <v>26</v>
      </c>
      <c r="H190" s="310">
        <v>26</v>
      </c>
      <c r="I190" s="14">
        <v>36</v>
      </c>
      <c r="J190" s="308">
        <v>3.2</v>
      </c>
      <c r="K190" s="13">
        <v>9.42</v>
      </c>
      <c r="L190" s="500">
        <v>6.91</v>
      </c>
      <c r="M190" s="172">
        <v>49.6</v>
      </c>
      <c r="N190" s="309">
        <v>7.3</v>
      </c>
      <c r="O190" s="14">
        <v>20.399999999999999</v>
      </c>
      <c r="P190" s="310">
        <v>26.3</v>
      </c>
      <c r="Q190" s="846">
        <v>61</v>
      </c>
      <c r="R190" s="309">
        <v>42</v>
      </c>
      <c r="S190" s="846">
        <v>79</v>
      </c>
      <c r="T190" s="309">
        <v>88</v>
      </c>
      <c r="U190" s="846">
        <v>48</v>
      </c>
      <c r="V190" s="309">
        <v>51</v>
      </c>
      <c r="W190" s="172">
        <v>31</v>
      </c>
      <c r="X190" s="309">
        <v>37</v>
      </c>
      <c r="Y190" s="13">
        <v>28</v>
      </c>
      <c r="Z190" s="847">
        <v>29.1</v>
      </c>
      <c r="AA190" s="14">
        <v>24.3</v>
      </c>
      <c r="AB190" s="310">
        <v>9.5</v>
      </c>
      <c r="AC190" s="854">
        <v>0.1</v>
      </c>
      <c r="AD190" s="677">
        <v>190</v>
      </c>
      <c r="AE190" s="885">
        <v>0</v>
      </c>
      <c r="AF190" s="850">
        <v>9373</v>
      </c>
      <c r="AG190" s="851">
        <v>2486</v>
      </c>
      <c r="AH190" s="852">
        <v>1830</v>
      </c>
      <c r="AI190" s="118"/>
      <c r="AJ190" s="4" t="s">
        <v>346</v>
      </c>
      <c r="AK190" s="10" t="s">
        <v>371</v>
      </c>
      <c r="AL190" s="13">
        <v>27.8</v>
      </c>
      <c r="AM190" s="310">
        <v>10</v>
      </c>
      <c r="AN190" s="14">
        <v>25.3</v>
      </c>
      <c r="AO190" s="310">
        <v>9.8000000000000007</v>
      </c>
    </row>
    <row r="191" spans="1:41" x14ac:dyDescent="0.15">
      <c r="A191" s="1173"/>
      <c r="B191" s="124">
        <v>44819</v>
      </c>
      <c r="C191" s="5" t="str">
        <f t="shared" si="78"/>
        <v>(木)</v>
      </c>
      <c r="D191" s="742" t="s">
        <v>317</v>
      </c>
      <c r="E191" s="673">
        <v>0</v>
      </c>
      <c r="F191" s="674">
        <v>21</v>
      </c>
      <c r="G191" s="13">
        <v>24</v>
      </c>
      <c r="H191" s="310">
        <v>24</v>
      </c>
      <c r="I191" s="14">
        <v>41.7</v>
      </c>
      <c r="J191" s="308">
        <v>5.7</v>
      </c>
      <c r="K191" s="13">
        <v>9.18</v>
      </c>
      <c r="L191" s="500">
        <v>6.85</v>
      </c>
      <c r="M191" s="172">
        <v>60.1</v>
      </c>
      <c r="N191" s="309">
        <v>10.1</v>
      </c>
      <c r="O191" s="14">
        <v>22.1</v>
      </c>
      <c r="P191" s="310">
        <v>27.1</v>
      </c>
      <c r="Q191" s="846">
        <v>66</v>
      </c>
      <c r="R191" s="309">
        <v>41</v>
      </c>
      <c r="S191" s="846">
        <v>82</v>
      </c>
      <c r="T191" s="309">
        <v>88</v>
      </c>
      <c r="U191" s="846">
        <v>50</v>
      </c>
      <c r="V191" s="309">
        <v>54</v>
      </c>
      <c r="W191" s="172">
        <v>32</v>
      </c>
      <c r="X191" s="309">
        <v>34</v>
      </c>
      <c r="Y191" s="13">
        <v>28.8</v>
      </c>
      <c r="Z191" s="847">
        <v>29.8</v>
      </c>
      <c r="AA191" s="14">
        <v>27.8</v>
      </c>
      <c r="AB191" s="310">
        <v>10</v>
      </c>
      <c r="AC191" s="854">
        <v>0</v>
      </c>
      <c r="AD191" s="677">
        <v>180</v>
      </c>
      <c r="AE191" s="885">
        <v>0</v>
      </c>
      <c r="AF191" s="850">
        <v>10102</v>
      </c>
      <c r="AG191" s="851">
        <v>1830</v>
      </c>
      <c r="AH191" s="852">
        <v>1586</v>
      </c>
      <c r="AI191" s="118"/>
      <c r="AJ191" s="4" t="s">
        <v>347</v>
      </c>
      <c r="AK191" s="10" t="s">
        <v>371</v>
      </c>
      <c r="AL191" s="620"/>
      <c r="AM191" s="621">
        <v>0</v>
      </c>
      <c r="AN191" s="620"/>
      <c r="AO191" s="621">
        <v>0</v>
      </c>
    </row>
    <row r="192" spans="1:41" x14ac:dyDescent="0.15">
      <c r="A192" s="1173"/>
      <c r="B192" s="124">
        <v>44820</v>
      </c>
      <c r="C192" s="5" t="str">
        <f t="shared" si="78"/>
        <v>(金)</v>
      </c>
      <c r="D192" s="742" t="s">
        <v>318</v>
      </c>
      <c r="E192" s="673">
        <v>0</v>
      </c>
      <c r="F192" s="674">
        <v>18</v>
      </c>
      <c r="G192" s="13">
        <v>24.5</v>
      </c>
      <c r="H192" s="310">
        <v>24</v>
      </c>
      <c r="I192" s="14">
        <v>39</v>
      </c>
      <c r="J192" s="308">
        <v>7.1</v>
      </c>
      <c r="K192" s="13">
        <v>9.2100000000000009</v>
      </c>
      <c r="L192" s="500">
        <v>6.92</v>
      </c>
      <c r="M192" s="172">
        <v>51.5</v>
      </c>
      <c r="N192" s="309">
        <v>11.5</v>
      </c>
      <c r="O192" s="14">
        <v>22</v>
      </c>
      <c r="P192" s="310">
        <v>26.3</v>
      </c>
      <c r="Q192" s="846">
        <v>70</v>
      </c>
      <c r="R192" s="309">
        <v>44</v>
      </c>
      <c r="S192" s="846">
        <v>87</v>
      </c>
      <c r="T192" s="309">
        <v>86</v>
      </c>
      <c r="U192" s="846">
        <v>58</v>
      </c>
      <c r="V192" s="309">
        <v>51</v>
      </c>
      <c r="W192" s="172">
        <v>29</v>
      </c>
      <c r="X192" s="309">
        <v>35</v>
      </c>
      <c r="Y192" s="13">
        <v>31.6</v>
      </c>
      <c r="Z192" s="847">
        <v>29.8</v>
      </c>
      <c r="AA192" s="14">
        <v>27</v>
      </c>
      <c r="AB192" s="310">
        <v>10</v>
      </c>
      <c r="AC192" s="854">
        <v>0</v>
      </c>
      <c r="AD192" s="677">
        <v>190</v>
      </c>
      <c r="AE192" s="885">
        <v>0</v>
      </c>
      <c r="AF192" s="850">
        <v>11257</v>
      </c>
      <c r="AG192" s="851">
        <v>1997</v>
      </c>
      <c r="AH192" s="852">
        <v>1830</v>
      </c>
      <c r="AI192" s="118"/>
      <c r="AJ192" s="4" t="s">
        <v>212</v>
      </c>
      <c r="AK192" s="10" t="s">
        <v>371</v>
      </c>
      <c r="AL192" s="172" t="s">
        <v>24</v>
      </c>
      <c r="AM192" s="309">
        <v>180</v>
      </c>
      <c r="AN192" s="383">
        <v>198</v>
      </c>
      <c r="AO192" s="309">
        <v>220</v>
      </c>
    </row>
    <row r="193" spans="1:41" x14ac:dyDescent="0.15">
      <c r="A193" s="1173"/>
      <c r="B193" s="124">
        <v>44821</v>
      </c>
      <c r="C193" s="5" t="str">
        <f t="shared" si="78"/>
        <v>(土)</v>
      </c>
      <c r="D193" s="742" t="s">
        <v>416</v>
      </c>
      <c r="E193" s="673">
        <v>0</v>
      </c>
      <c r="F193" s="674">
        <v>24</v>
      </c>
      <c r="G193" s="13">
        <v>22</v>
      </c>
      <c r="H193" s="310">
        <v>24</v>
      </c>
      <c r="I193" s="14">
        <v>36.6</v>
      </c>
      <c r="J193" s="308">
        <v>4.5</v>
      </c>
      <c r="K193" s="13">
        <v>9.2899999999999991</v>
      </c>
      <c r="L193" s="500">
        <v>6.92</v>
      </c>
      <c r="M193" s="172">
        <v>54.3</v>
      </c>
      <c r="N193" s="309">
        <v>10.199999999999999</v>
      </c>
      <c r="O193" s="14">
        <v>24</v>
      </c>
      <c r="P193" s="310">
        <v>26.7</v>
      </c>
      <c r="Q193" s="846">
        <v>69</v>
      </c>
      <c r="R193" s="309">
        <v>42</v>
      </c>
      <c r="S193" s="846">
        <v>86</v>
      </c>
      <c r="T193" s="309">
        <v>84</v>
      </c>
      <c r="U193" s="846">
        <v>52</v>
      </c>
      <c r="V193" s="309">
        <v>56</v>
      </c>
      <c r="W193" s="172">
        <v>34</v>
      </c>
      <c r="X193" s="309">
        <v>28</v>
      </c>
      <c r="Y193" s="13">
        <v>29.8</v>
      </c>
      <c r="Z193" s="847">
        <v>29.8</v>
      </c>
      <c r="AA193" s="14">
        <v>29.2</v>
      </c>
      <c r="AB193" s="310">
        <v>10</v>
      </c>
      <c r="AC193" s="854">
        <v>0</v>
      </c>
      <c r="AD193" s="677">
        <v>190</v>
      </c>
      <c r="AE193" s="885">
        <v>0</v>
      </c>
      <c r="AF193" s="850">
        <v>10854</v>
      </c>
      <c r="AG193" s="851">
        <v>1913</v>
      </c>
      <c r="AH193" s="852">
        <v>1460</v>
      </c>
      <c r="AI193" s="118"/>
      <c r="AJ193" s="4" t="s">
        <v>213</v>
      </c>
      <c r="AK193" s="10" t="s">
        <v>371</v>
      </c>
      <c r="AL193" s="388" t="s">
        <v>24</v>
      </c>
      <c r="AM193" s="378">
        <v>0</v>
      </c>
      <c r="AN193" s="377">
        <v>0.66</v>
      </c>
      <c r="AO193" s="378">
        <v>0</v>
      </c>
    </row>
    <row r="194" spans="1:41" x14ac:dyDescent="0.15">
      <c r="A194" s="1173"/>
      <c r="B194" s="124">
        <v>44822</v>
      </c>
      <c r="C194" s="5" t="str">
        <f t="shared" si="78"/>
        <v>(日)</v>
      </c>
      <c r="D194" s="742" t="s">
        <v>385</v>
      </c>
      <c r="E194" s="673">
        <v>32.5</v>
      </c>
      <c r="F194" s="674">
        <v>29</v>
      </c>
      <c r="G194" s="13">
        <v>23.5</v>
      </c>
      <c r="H194" s="310">
        <v>25.5</v>
      </c>
      <c r="I194" s="14">
        <v>34.200000000000003</v>
      </c>
      <c r="J194" s="308">
        <v>6</v>
      </c>
      <c r="K194" s="13">
        <v>9.27</v>
      </c>
      <c r="L194" s="500">
        <v>7.01</v>
      </c>
      <c r="M194" s="172">
        <v>44</v>
      </c>
      <c r="N194" s="309">
        <v>10.5</v>
      </c>
      <c r="O194" s="14">
        <v>25.9</v>
      </c>
      <c r="P194" s="310">
        <v>26.7</v>
      </c>
      <c r="Q194" s="846">
        <v>67</v>
      </c>
      <c r="R194" s="309">
        <v>42</v>
      </c>
      <c r="S194" s="846">
        <v>84</v>
      </c>
      <c r="T194" s="309">
        <v>86</v>
      </c>
      <c r="U194" s="846">
        <v>49</v>
      </c>
      <c r="V194" s="309">
        <v>52</v>
      </c>
      <c r="W194" s="172">
        <v>35</v>
      </c>
      <c r="X194" s="309">
        <v>34</v>
      </c>
      <c r="Y194" s="13">
        <v>31.2</v>
      </c>
      <c r="Z194" s="847">
        <v>30.5</v>
      </c>
      <c r="AA194" s="14">
        <v>26.9</v>
      </c>
      <c r="AB194" s="310">
        <v>10</v>
      </c>
      <c r="AC194" s="854">
        <v>0</v>
      </c>
      <c r="AD194" s="677">
        <v>180</v>
      </c>
      <c r="AE194" s="885">
        <v>0</v>
      </c>
      <c r="AF194" s="850">
        <v>9847</v>
      </c>
      <c r="AG194" s="851">
        <v>1831</v>
      </c>
      <c r="AH194" s="852">
        <v>1830</v>
      </c>
      <c r="AI194" s="118"/>
      <c r="AJ194" s="4" t="s">
        <v>348</v>
      </c>
      <c r="AK194" s="10" t="s">
        <v>371</v>
      </c>
      <c r="AL194" s="389" t="s">
        <v>24</v>
      </c>
      <c r="AM194" s="390" t="s">
        <v>24</v>
      </c>
      <c r="AN194" s="375">
        <v>0</v>
      </c>
      <c r="AO194" s="376">
        <v>0</v>
      </c>
    </row>
    <row r="195" spans="1:41" x14ac:dyDescent="0.15">
      <c r="A195" s="1173"/>
      <c r="B195" s="124">
        <v>44823</v>
      </c>
      <c r="C195" s="5" t="str">
        <f t="shared" si="78"/>
        <v>(月)</v>
      </c>
      <c r="D195" s="742" t="s">
        <v>400</v>
      </c>
      <c r="E195" s="673">
        <v>7.8</v>
      </c>
      <c r="F195" s="674">
        <v>28</v>
      </c>
      <c r="G195" s="13">
        <v>22</v>
      </c>
      <c r="H195" s="310">
        <v>23</v>
      </c>
      <c r="I195" s="14">
        <v>26.8</v>
      </c>
      <c r="J195" s="308">
        <v>6.4</v>
      </c>
      <c r="K195" s="13">
        <v>8.58</v>
      </c>
      <c r="L195" s="500">
        <v>6.86</v>
      </c>
      <c r="M195" s="172">
        <v>37.700000000000003</v>
      </c>
      <c r="N195" s="309">
        <v>10.5</v>
      </c>
      <c r="O195" s="14">
        <v>24.2</v>
      </c>
      <c r="P195" s="310">
        <v>23.2</v>
      </c>
      <c r="Q195" s="846">
        <v>68</v>
      </c>
      <c r="R195" s="309">
        <v>42</v>
      </c>
      <c r="S195" s="846">
        <v>90</v>
      </c>
      <c r="T195" s="309">
        <v>88</v>
      </c>
      <c r="U195" s="846">
        <v>50</v>
      </c>
      <c r="V195" s="309">
        <v>52</v>
      </c>
      <c r="W195" s="172">
        <v>40</v>
      </c>
      <c r="X195" s="309">
        <v>36</v>
      </c>
      <c r="Y195" s="13">
        <v>30.5</v>
      </c>
      <c r="Z195" s="847">
        <v>31.2</v>
      </c>
      <c r="AA195" s="14">
        <v>24.6</v>
      </c>
      <c r="AB195" s="310">
        <v>9.1999999999999993</v>
      </c>
      <c r="AC195" s="854">
        <v>0.05</v>
      </c>
      <c r="AD195" s="677">
        <v>190</v>
      </c>
      <c r="AE195" s="885">
        <v>0</v>
      </c>
      <c r="AF195" s="850">
        <v>10219</v>
      </c>
      <c r="AG195" s="851">
        <v>1747</v>
      </c>
      <c r="AH195" s="852">
        <v>1586</v>
      </c>
      <c r="AI195" s="118"/>
      <c r="AJ195" s="4" t="s">
        <v>220</v>
      </c>
      <c r="AK195" s="10" t="s">
        <v>371</v>
      </c>
      <c r="AL195" s="13" t="s">
        <v>24</v>
      </c>
      <c r="AM195" s="308" t="s">
        <v>24</v>
      </c>
      <c r="AN195" s="383">
        <v>45.6</v>
      </c>
      <c r="AO195" s="396">
        <v>6.8</v>
      </c>
    </row>
    <row r="196" spans="1:41" x14ac:dyDescent="0.15">
      <c r="A196" s="1173"/>
      <c r="B196" s="124">
        <v>44824</v>
      </c>
      <c r="C196" s="5" t="str">
        <f t="shared" si="78"/>
        <v>(火)</v>
      </c>
      <c r="D196" s="742" t="s">
        <v>319</v>
      </c>
      <c r="E196" s="673">
        <v>14.2</v>
      </c>
      <c r="F196" s="674">
        <v>29</v>
      </c>
      <c r="G196" s="13">
        <v>26</v>
      </c>
      <c r="H196" s="310">
        <v>24</v>
      </c>
      <c r="I196" s="14">
        <v>23.1</v>
      </c>
      <c r="J196" s="308">
        <v>6.7</v>
      </c>
      <c r="K196" s="13">
        <v>7.47</v>
      </c>
      <c r="L196" s="500">
        <v>6.82</v>
      </c>
      <c r="M196" s="172">
        <v>38.200000000000003</v>
      </c>
      <c r="N196" s="309">
        <v>9.1</v>
      </c>
      <c r="O196" s="14">
        <v>20.399999999999999</v>
      </c>
      <c r="P196" s="310">
        <v>26.3</v>
      </c>
      <c r="Q196" s="846">
        <v>58</v>
      </c>
      <c r="R196" s="309">
        <v>41</v>
      </c>
      <c r="S196" s="846">
        <v>84</v>
      </c>
      <c r="T196" s="309">
        <v>84</v>
      </c>
      <c r="U196" s="846">
        <v>60</v>
      </c>
      <c r="V196" s="309">
        <v>54</v>
      </c>
      <c r="W196" s="172">
        <v>24</v>
      </c>
      <c r="X196" s="309">
        <v>30</v>
      </c>
      <c r="Y196" s="13">
        <v>24.1</v>
      </c>
      <c r="Z196" s="847">
        <v>23.4</v>
      </c>
      <c r="AA196" s="14">
        <v>22.1</v>
      </c>
      <c r="AB196" s="310">
        <v>9.5</v>
      </c>
      <c r="AC196" s="854">
        <v>0.05</v>
      </c>
      <c r="AD196" s="677">
        <v>200</v>
      </c>
      <c r="AE196" s="885">
        <v>0</v>
      </c>
      <c r="AF196" s="850">
        <v>10773</v>
      </c>
      <c r="AG196" s="851">
        <v>1414</v>
      </c>
      <c r="AH196" s="852">
        <v>1708</v>
      </c>
      <c r="AI196" s="118"/>
      <c r="AJ196" s="4" t="s">
        <v>349</v>
      </c>
      <c r="AK196" s="10"/>
      <c r="AL196" s="13" t="s">
        <v>24</v>
      </c>
      <c r="AM196" s="308" t="s">
        <v>24</v>
      </c>
      <c r="AN196" s="217">
        <v>0.9</v>
      </c>
      <c r="AO196" s="313">
        <v>-1.38</v>
      </c>
    </row>
    <row r="197" spans="1:41" x14ac:dyDescent="0.15">
      <c r="A197" s="1173"/>
      <c r="B197" s="124">
        <v>44825</v>
      </c>
      <c r="C197" s="5" t="str">
        <f t="shared" si="78"/>
        <v>(水)</v>
      </c>
      <c r="D197" s="742" t="s">
        <v>317</v>
      </c>
      <c r="E197" s="673">
        <v>0</v>
      </c>
      <c r="F197" s="674">
        <v>17</v>
      </c>
      <c r="G197" s="13">
        <v>21</v>
      </c>
      <c r="H197" s="310">
        <v>22.5</v>
      </c>
      <c r="I197" s="14">
        <v>34.6</v>
      </c>
      <c r="J197" s="308">
        <v>4.0999999999999996</v>
      </c>
      <c r="K197" s="13">
        <v>8.1</v>
      </c>
      <c r="L197" s="500">
        <v>6.96</v>
      </c>
      <c r="M197" s="172">
        <v>46.3</v>
      </c>
      <c r="N197" s="309">
        <v>6.8</v>
      </c>
      <c r="O197" s="14">
        <v>20.6</v>
      </c>
      <c r="P197" s="310">
        <v>23.3</v>
      </c>
      <c r="Q197" s="846">
        <v>62</v>
      </c>
      <c r="R197" s="309">
        <v>50</v>
      </c>
      <c r="S197" s="846">
        <v>80</v>
      </c>
      <c r="T197" s="309">
        <v>80</v>
      </c>
      <c r="U197" s="846">
        <v>51</v>
      </c>
      <c r="V197" s="309">
        <v>53</v>
      </c>
      <c r="W197" s="172">
        <v>29</v>
      </c>
      <c r="X197" s="309">
        <v>27</v>
      </c>
      <c r="Y197" s="13">
        <v>24.9</v>
      </c>
      <c r="Z197" s="847">
        <v>26.6</v>
      </c>
      <c r="AA197" s="14">
        <v>24</v>
      </c>
      <c r="AB197" s="310">
        <v>9</v>
      </c>
      <c r="AC197" s="854">
        <v>0</v>
      </c>
      <c r="AD197" s="677">
        <v>190</v>
      </c>
      <c r="AE197" s="885">
        <v>0</v>
      </c>
      <c r="AF197" s="850">
        <v>10659</v>
      </c>
      <c r="AG197" s="851">
        <v>1011</v>
      </c>
      <c r="AH197" s="852">
        <v>1830</v>
      </c>
      <c r="AI197" s="118"/>
      <c r="AJ197" s="4" t="s">
        <v>14</v>
      </c>
      <c r="AK197" s="10" t="s">
        <v>371</v>
      </c>
      <c r="AL197" s="217">
        <v>16</v>
      </c>
      <c r="AM197" s="313">
        <v>5.0999999999999996</v>
      </c>
      <c r="AN197" s="217">
        <v>9.1999999999999993</v>
      </c>
      <c r="AO197" s="313">
        <v>3.8</v>
      </c>
    </row>
    <row r="198" spans="1:41" x14ac:dyDescent="0.15">
      <c r="A198" s="1173"/>
      <c r="B198" s="124">
        <v>44826</v>
      </c>
      <c r="C198" s="5" t="str">
        <f t="shared" si="78"/>
        <v>(木)</v>
      </c>
      <c r="D198" s="742" t="s">
        <v>340</v>
      </c>
      <c r="E198" s="673">
        <v>0.1</v>
      </c>
      <c r="F198" s="674">
        <v>19</v>
      </c>
      <c r="G198" s="13">
        <v>20.5</v>
      </c>
      <c r="H198" s="310">
        <v>21</v>
      </c>
      <c r="I198" s="14">
        <v>31.3</v>
      </c>
      <c r="J198" s="308">
        <v>4.8</v>
      </c>
      <c r="K198" s="13">
        <v>8.34</v>
      </c>
      <c r="L198" s="500">
        <v>6.84</v>
      </c>
      <c r="M198" s="172">
        <v>47.7</v>
      </c>
      <c r="N198" s="309">
        <v>8.6</v>
      </c>
      <c r="O198" s="14">
        <v>21.4</v>
      </c>
      <c r="P198" s="310">
        <v>23.6</v>
      </c>
      <c r="Q198" s="846">
        <v>66</v>
      </c>
      <c r="R198" s="309">
        <v>40</v>
      </c>
      <c r="S198" s="846">
        <v>88</v>
      </c>
      <c r="T198" s="309">
        <v>82</v>
      </c>
      <c r="U198" s="846">
        <v>52</v>
      </c>
      <c r="V198" s="309">
        <v>56</v>
      </c>
      <c r="W198" s="172">
        <v>36</v>
      </c>
      <c r="X198" s="309">
        <v>26</v>
      </c>
      <c r="Y198" s="13">
        <v>23.4</v>
      </c>
      <c r="Z198" s="847">
        <v>22.7</v>
      </c>
      <c r="AA198" s="14">
        <v>20.9</v>
      </c>
      <c r="AB198" s="310">
        <v>10</v>
      </c>
      <c r="AC198" s="854">
        <v>0</v>
      </c>
      <c r="AD198" s="677">
        <v>200</v>
      </c>
      <c r="AE198" s="885">
        <v>0</v>
      </c>
      <c r="AF198" s="850">
        <v>9683</v>
      </c>
      <c r="AG198" s="851">
        <v>1165</v>
      </c>
      <c r="AH198" s="852">
        <v>1522</v>
      </c>
      <c r="AI198" s="118"/>
      <c r="AJ198" s="4" t="s">
        <v>15</v>
      </c>
      <c r="AK198" s="10" t="s">
        <v>371</v>
      </c>
      <c r="AL198" s="217">
        <v>5.7</v>
      </c>
      <c r="AM198" s="313">
        <v>1.8</v>
      </c>
      <c r="AN198" s="15" t="s">
        <v>24</v>
      </c>
      <c r="AO198" s="312" t="s">
        <v>24</v>
      </c>
    </row>
    <row r="199" spans="1:41" x14ac:dyDescent="0.15">
      <c r="A199" s="1173"/>
      <c r="B199" s="124">
        <v>44827</v>
      </c>
      <c r="C199" s="5" t="str">
        <f t="shared" si="78"/>
        <v>(金)</v>
      </c>
      <c r="D199" s="742" t="s">
        <v>335</v>
      </c>
      <c r="E199" s="673">
        <v>2.5</v>
      </c>
      <c r="F199" s="674">
        <v>21</v>
      </c>
      <c r="G199" s="13">
        <v>21</v>
      </c>
      <c r="H199" s="310">
        <v>21</v>
      </c>
      <c r="I199" s="14">
        <v>36.4</v>
      </c>
      <c r="J199" s="308">
        <v>6.7</v>
      </c>
      <c r="K199" s="13">
        <v>8.4700000000000006</v>
      </c>
      <c r="L199" s="500">
        <v>7.04</v>
      </c>
      <c r="M199" s="172">
        <v>48.3</v>
      </c>
      <c r="N199" s="309">
        <v>10.3</v>
      </c>
      <c r="O199" s="14">
        <v>22.4</v>
      </c>
      <c r="P199" s="310">
        <v>24.7</v>
      </c>
      <c r="Q199" s="846">
        <v>68</v>
      </c>
      <c r="R199" s="309">
        <v>48</v>
      </c>
      <c r="S199" s="846">
        <v>84</v>
      </c>
      <c r="T199" s="309">
        <v>88</v>
      </c>
      <c r="U199" s="846">
        <v>52</v>
      </c>
      <c r="V199" s="309">
        <v>56</v>
      </c>
      <c r="W199" s="172">
        <v>32</v>
      </c>
      <c r="X199" s="309">
        <v>32</v>
      </c>
      <c r="Y199" s="13">
        <v>24.1</v>
      </c>
      <c r="Z199" s="847">
        <v>23.4</v>
      </c>
      <c r="AA199" s="14">
        <v>24.3</v>
      </c>
      <c r="AB199" s="310">
        <v>10</v>
      </c>
      <c r="AC199" s="854">
        <v>0.05</v>
      </c>
      <c r="AD199" s="677">
        <v>200</v>
      </c>
      <c r="AE199" s="885">
        <v>0</v>
      </c>
      <c r="AF199" s="850">
        <v>9104</v>
      </c>
      <c r="AG199" s="851">
        <v>1414</v>
      </c>
      <c r="AH199" s="852">
        <v>1830</v>
      </c>
      <c r="AI199" s="118"/>
      <c r="AJ199" s="4" t="s">
        <v>214</v>
      </c>
      <c r="AK199" s="10" t="s">
        <v>371</v>
      </c>
      <c r="AL199" s="217">
        <v>7.8</v>
      </c>
      <c r="AM199" s="313">
        <v>7.6</v>
      </c>
      <c r="AN199" s="15" t="s">
        <v>24</v>
      </c>
      <c r="AO199" s="312" t="s">
        <v>24</v>
      </c>
    </row>
    <row r="200" spans="1:41" x14ac:dyDescent="0.15">
      <c r="A200" s="1173"/>
      <c r="B200" s="124">
        <v>44828</v>
      </c>
      <c r="C200" s="5" t="str">
        <f t="shared" si="78"/>
        <v>(土)</v>
      </c>
      <c r="D200" s="742" t="s">
        <v>335</v>
      </c>
      <c r="E200" s="673">
        <v>49.2</v>
      </c>
      <c r="F200" s="674">
        <v>24</v>
      </c>
      <c r="G200" s="13">
        <v>23</v>
      </c>
      <c r="H200" s="310">
        <v>23</v>
      </c>
      <c r="I200" s="14">
        <v>25.7</v>
      </c>
      <c r="J200" s="308">
        <v>2.9</v>
      </c>
      <c r="K200" s="13">
        <v>8.9600000000000009</v>
      </c>
      <c r="L200" s="500">
        <v>7.08</v>
      </c>
      <c r="M200" s="172">
        <v>37.799999999999997</v>
      </c>
      <c r="N200" s="309">
        <v>7.4</v>
      </c>
      <c r="O200" s="14">
        <v>20.399999999999999</v>
      </c>
      <c r="P200" s="310">
        <v>21.1</v>
      </c>
      <c r="Q200" s="846">
        <v>70</v>
      </c>
      <c r="R200" s="309">
        <v>58</v>
      </c>
      <c r="S200" s="846">
        <v>81</v>
      </c>
      <c r="T200" s="309">
        <v>84</v>
      </c>
      <c r="U200" s="846">
        <v>52</v>
      </c>
      <c r="V200" s="309">
        <v>56</v>
      </c>
      <c r="W200" s="172">
        <v>29</v>
      </c>
      <c r="X200" s="309">
        <v>28</v>
      </c>
      <c r="Y200" s="13">
        <v>24.9</v>
      </c>
      <c r="Z200" s="847">
        <v>21.3</v>
      </c>
      <c r="AA200" s="14">
        <v>22</v>
      </c>
      <c r="AB200" s="310">
        <v>10</v>
      </c>
      <c r="AC200" s="854">
        <v>0</v>
      </c>
      <c r="AD200" s="677">
        <v>190</v>
      </c>
      <c r="AE200" s="885">
        <v>0</v>
      </c>
      <c r="AF200" s="850">
        <v>7428</v>
      </c>
      <c r="AG200" s="851">
        <v>1082</v>
      </c>
      <c r="AH200" s="852">
        <v>1586</v>
      </c>
      <c r="AI200" s="118"/>
      <c r="AJ200" s="4" t="s">
        <v>16</v>
      </c>
      <c r="AK200" s="10" t="s">
        <v>371</v>
      </c>
      <c r="AL200" s="414">
        <v>0</v>
      </c>
      <c r="AM200" s="415">
        <v>0</v>
      </c>
      <c r="AN200" s="391" t="s">
        <v>24</v>
      </c>
      <c r="AO200" s="392" t="s">
        <v>24</v>
      </c>
    </row>
    <row r="201" spans="1:41" x14ac:dyDescent="0.15">
      <c r="A201" s="1173"/>
      <c r="B201" s="124">
        <v>44829</v>
      </c>
      <c r="C201" s="5" t="str">
        <f t="shared" si="78"/>
        <v>(日)</v>
      </c>
      <c r="D201" s="742" t="s">
        <v>317</v>
      </c>
      <c r="E201" s="673">
        <v>0</v>
      </c>
      <c r="F201" s="674">
        <v>23</v>
      </c>
      <c r="G201" s="13">
        <v>22.5</v>
      </c>
      <c r="H201" s="310">
        <v>22</v>
      </c>
      <c r="I201" s="14">
        <v>23.9</v>
      </c>
      <c r="J201" s="308">
        <v>4.3</v>
      </c>
      <c r="K201" s="13">
        <v>8.4700000000000006</v>
      </c>
      <c r="L201" s="500">
        <v>6.95</v>
      </c>
      <c r="M201" s="172">
        <v>33.6</v>
      </c>
      <c r="N201" s="309">
        <v>7.1</v>
      </c>
      <c r="O201" s="14">
        <v>19.600000000000001</v>
      </c>
      <c r="P201" s="310">
        <v>22.1</v>
      </c>
      <c r="Q201" s="846">
        <v>64</v>
      </c>
      <c r="R201" s="309">
        <v>40</v>
      </c>
      <c r="S201" s="846">
        <v>78</v>
      </c>
      <c r="T201" s="309">
        <v>80</v>
      </c>
      <c r="U201" s="846">
        <v>50</v>
      </c>
      <c r="V201" s="309">
        <v>53</v>
      </c>
      <c r="W201" s="172">
        <v>28</v>
      </c>
      <c r="X201" s="309">
        <v>27</v>
      </c>
      <c r="Y201" s="13">
        <v>20.6</v>
      </c>
      <c r="Z201" s="847">
        <v>19.5</v>
      </c>
      <c r="AA201" s="14">
        <v>20.2</v>
      </c>
      <c r="AB201" s="310">
        <v>9.5</v>
      </c>
      <c r="AC201" s="854">
        <v>0</v>
      </c>
      <c r="AD201" s="677">
        <v>190</v>
      </c>
      <c r="AE201" s="885">
        <v>0</v>
      </c>
      <c r="AF201" s="850">
        <v>8361</v>
      </c>
      <c r="AG201" s="851">
        <v>1082</v>
      </c>
      <c r="AH201" s="852">
        <v>1830</v>
      </c>
      <c r="AI201" s="118"/>
      <c r="AJ201" s="4" t="s">
        <v>216</v>
      </c>
      <c r="AK201" s="10" t="s">
        <v>371</v>
      </c>
      <c r="AL201" s="219">
        <v>1.9</v>
      </c>
      <c r="AM201" s="314">
        <v>0.57999999999999996</v>
      </c>
      <c r="AN201" s="15" t="s">
        <v>24</v>
      </c>
      <c r="AO201" s="312" t="s">
        <v>24</v>
      </c>
    </row>
    <row r="202" spans="1:41" x14ac:dyDescent="0.15">
      <c r="A202" s="1173"/>
      <c r="B202" s="124">
        <v>44830</v>
      </c>
      <c r="C202" s="5" t="str">
        <f t="shared" si="78"/>
        <v>(月)</v>
      </c>
      <c r="D202" s="742" t="s">
        <v>318</v>
      </c>
      <c r="E202" s="673">
        <v>0</v>
      </c>
      <c r="F202" s="674">
        <v>24</v>
      </c>
      <c r="G202" s="13">
        <v>24</v>
      </c>
      <c r="H202" s="310">
        <v>22.5</v>
      </c>
      <c r="I202" s="14">
        <v>24.8</v>
      </c>
      <c r="J202" s="308">
        <v>3.3</v>
      </c>
      <c r="K202" s="13">
        <v>8.82</v>
      </c>
      <c r="L202" s="500">
        <v>7.01</v>
      </c>
      <c r="M202" s="172">
        <v>35.6</v>
      </c>
      <c r="N202" s="309">
        <v>7.3</v>
      </c>
      <c r="O202" s="14">
        <v>19.3</v>
      </c>
      <c r="P202" s="310">
        <v>21.3</v>
      </c>
      <c r="Q202" s="846">
        <v>62</v>
      </c>
      <c r="R202" s="309">
        <v>41</v>
      </c>
      <c r="S202" s="846">
        <v>76</v>
      </c>
      <c r="T202" s="309">
        <v>82</v>
      </c>
      <c r="U202" s="846">
        <v>54</v>
      </c>
      <c r="V202" s="309">
        <v>56</v>
      </c>
      <c r="W202" s="172">
        <v>22</v>
      </c>
      <c r="X202" s="309">
        <v>26</v>
      </c>
      <c r="Y202" s="13">
        <v>18.5</v>
      </c>
      <c r="Z202" s="847">
        <v>18.5</v>
      </c>
      <c r="AA202" s="14">
        <v>20.2</v>
      </c>
      <c r="AB202" s="310">
        <v>8.1999999999999993</v>
      </c>
      <c r="AC202" s="854">
        <v>0</v>
      </c>
      <c r="AD202" s="677">
        <v>170</v>
      </c>
      <c r="AE202" s="885">
        <v>0</v>
      </c>
      <c r="AF202" s="850">
        <v>7061</v>
      </c>
      <c r="AG202" s="851">
        <v>1497</v>
      </c>
      <c r="AH202" s="852">
        <v>1464</v>
      </c>
      <c r="AI202" s="118"/>
      <c r="AJ202" s="4" t="s">
        <v>217</v>
      </c>
      <c r="AK202" s="10" t="s">
        <v>371</v>
      </c>
      <c r="AL202" s="416">
        <v>0.24</v>
      </c>
      <c r="AM202" s="417">
        <v>0</v>
      </c>
      <c r="AN202" s="393" t="s">
        <v>24</v>
      </c>
      <c r="AO202" s="394" t="s">
        <v>24</v>
      </c>
    </row>
    <row r="203" spans="1:41" x14ac:dyDescent="0.15">
      <c r="A203" s="1173"/>
      <c r="B203" s="124">
        <v>44831</v>
      </c>
      <c r="C203" s="5" t="str">
        <f t="shared" si="78"/>
        <v>(火)</v>
      </c>
      <c r="D203" s="742" t="s">
        <v>318</v>
      </c>
      <c r="E203" s="673">
        <v>0</v>
      </c>
      <c r="F203" s="674">
        <v>24</v>
      </c>
      <c r="G203" s="13">
        <v>24</v>
      </c>
      <c r="H203" s="310">
        <v>23.5</v>
      </c>
      <c r="I203" s="14">
        <v>18.7</v>
      </c>
      <c r="J203" s="308">
        <v>4.2</v>
      </c>
      <c r="K203" s="13">
        <v>9.27</v>
      </c>
      <c r="L203" s="500">
        <v>7.01</v>
      </c>
      <c r="M203" s="172">
        <v>28.1</v>
      </c>
      <c r="N203" s="309">
        <v>6.2</v>
      </c>
      <c r="O203" s="14">
        <v>18.2</v>
      </c>
      <c r="P203" s="310">
        <v>21.2</v>
      </c>
      <c r="Q203" s="846">
        <v>56</v>
      </c>
      <c r="R203" s="309">
        <v>43</v>
      </c>
      <c r="S203" s="846">
        <v>80</v>
      </c>
      <c r="T203" s="309">
        <v>101</v>
      </c>
      <c r="U203" s="846">
        <v>48</v>
      </c>
      <c r="V203" s="309">
        <v>52</v>
      </c>
      <c r="W203" s="172">
        <v>32</v>
      </c>
      <c r="X203" s="309">
        <v>49</v>
      </c>
      <c r="Y203" s="13">
        <v>17</v>
      </c>
      <c r="Z203" s="847">
        <v>16</v>
      </c>
      <c r="AA203" s="14">
        <v>21.8</v>
      </c>
      <c r="AB203" s="310">
        <v>10</v>
      </c>
      <c r="AC203" s="854">
        <v>0</v>
      </c>
      <c r="AD203" s="677">
        <v>180</v>
      </c>
      <c r="AE203" s="885">
        <v>0</v>
      </c>
      <c r="AF203" s="850">
        <v>6316</v>
      </c>
      <c r="AG203" s="851">
        <v>1581</v>
      </c>
      <c r="AH203" s="852">
        <v>1708</v>
      </c>
      <c r="AI203" s="118"/>
      <c r="AJ203" s="4" t="s">
        <v>218</v>
      </c>
      <c r="AK203" s="10" t="s">
        <v>371</v>
      </c>
      <c r="AL203" s="217">
        <v>22</v>
      </c>
      <c r="AM203" s="313">
        <v>50</v>
      </c>
      <c r="AN203" s="13" t="s">
        <v>24</v>
      </c>
      <c r="AO203" s="308" t="s">
        <v>24</v>
      </c>
    </row>
    <row r="204" spans="1:41" x14ac:dyDescent="0.15">
      <c r="A204" s="1173"/>
      <c r="B204" s="124">
        <v>44832</v>
      </c>
      <c r="C204" s="5" t="str">
        <f t="shared" si="78"/>
        <v>(水)</v>
      </c>
      <c r="D204" s="742" t="s">
        <v>384</v>
      </c>
      <c r="E204" s="673">
        <v>0.1</v>
      </c>
      <c r="F204" s="674">
        <v>22</v>
      </c>
      <c r="G204" s="13">
        <v>23</v>
      </c>
      <c r="H204" s="310">
        <v>23.5</v>
      </c>
      <c r="I204" s="14">
        <v>30.9</v>
      </c>
      <c r="J204" s="308">
        <v>3.7</v>
      </c>
      <c r="K204" s="13">
        <v>9.15</v>
      </c>
      <c r="L204" s="500">
        <v>6.89</v>
      </c>
      <c r="M204" s="172">
        <v>39.299999999999997</v>
      </c>
      <c r="N204" s="309">
        <v>6.8</v>
      </c>
      <c r="O204" s="14">
        <v>17.8</v>
      </c>
      <c r="P204" s="310">
        <v>20</v>
      </c>
      <c r="Q204" s="846">
        <v>72</v>
      </c>
      <c r="R204" s="309">
        <v>41</v>
      </c>
      <c r="S204" s="846">
        <v>84</v>
      </c>
      <c r="T204" s="309">
        <v>82</v>
      </c>
      <c r="U204" s="846">
        <v>51</v>
      </c>
      <c r="V204" s="309">
        <v>54</v>
      </c>
      <c r="W204" s="172">
        <v>33</v>
      </c>
      <c r="X204" s="309">
        <v>28</v>
      </c>
      <c r="Y204" s="13">
        <v>19.899999999999999</v>
      </c>
      <c r="Z204" s="847">
        <v>21.3</v>
      </c>
      <c r="AA204" s="14">
        <v>24.3</v>
      </c>
      <c r="AB204" s="310">
        <v>9.5</v>
      </c>
      <c r="AC204" s="854">
        <v>0.05</v>
      </c>
      <c r="AD204" s="677">
        <v>160</v>
      </c>
      <c r="AE204" s="885">
        <v>0</v>
      </c>
      <c r="AF204" s="850">
        <v>7190</v>
      </c>
      <c r="AG204" s="851">
        <v>1748</v>
      </c>
      <c r="AH204" s="852">
        <v>1708</v>
      </c>
      <c r="AI204" s="118"/>
      <c r="AJ204" s="4" t="s">
        <v>17</v>
      </c>
      <c r="AK204" s="10" t="s">
        <v>371</v>
      </c>
      <c r="AL204" s="217">
        <v>0.55000000000000004</v>
      </c>
      <c r="AM204" s="313">
        <v>1.1000000000000001</v>
      </c>
      <c r="AN204" s="13" t="s">
        <v>24</v>
      </c>
      <c r="AO204" s="308" t="s">
        <v>24</v>
      </c>
    </row>
    <row r="205" spans="1:41" x14ac:dyDescent="0.15">
      <c r="A205" s="1173"/>
      <c r="B205" s="124">
        <v>44833</v>
      </c>
      <c r="C205" s="5" t="str">
        <f t="shared" si="78"/>
        <v>(木)</v>
      </c>
      <c r="D205" s="742" t="s">
        <v>385</v>
      </c>
      <c r="E205" s="673">
        <v>0.3</v>
      </c>
      <c r="F205" s="674">
        <v>21</v>
      </c>
      <c r="G205" s="13">
        <v>22.5</v>
      </c>
      <c r="H205" s="310">
        <v>23</v>
      </c>
      <c r="I205" s="14">
        <v>31</v>
      </c>
      <c r="J205" s="308">
        <v>3.4</v>
      </c>
      <c r="K205" s="13">
        <v>9.32</v>
      </c>
      <c r="L205" s="500">
        <v>7.08</v>
      </c>
      <c r="M205" s="172">
        <v>41.3</v>
      </c>
      <c r="N205" s="309">
        <v>6.3</v>
      </c>
      <c r="O205" s="14">
        <v>16.5</v>
      </c>
      <c r="P205" s="310">
        <v>22.3</v>
      </c>
      <c r="Q205" s="846">
        <v>58</v>
      </c>
      <c r="R205" s="309">
        <v>41</v>
      </c>
      <c r="S205" s="846">
        <v>76</v>
      </c>
      <c r="T205" s="309">
        <v>87</v>
      </c>
      <c r="U205" s="846">
        <v>48</v>
      </c>
      <c r="V205" s="309">
        <v>62</v>
      </c>
      <c r="W205" s="172">
        <v>28</v>
      </c>
      <c r="X205" s="309">
        <v>25</v>
      </c>
      <c r="Y205" s="13">
        <v>17</v>
      </c>
      <c r="Z205" s="847">
        <v>22.3</v>
      </c>
      <c r="AA205" s="14">
        <v>25.3</v>
      </c>
      <c r="AB205" s="310">
        <v>9.8000000000000007</v>
      </c>
      <c r="AC205" s="854">
        <v>0</v>
      </c>
      <c r="AD205" s="677">
        <v>220</v>
      </c>
      <c r="AE205" s="885">
        <v>0</v>
      </c>
      <c r="AF205" s="850">
        <v>6688</v>
      </c>
      <c r="AG205" s="851">
        <v>1664</v>
      </c>
      <c r="AH205" s="852">
        <v>1708</v>
      </c>
      <c r="AI205" s="118"/>
      <c r="AJ205" s="399"/>
      <c r="AK205" s="501"/>
      <c r="AL205" s="477"/>
      <c r="AM205" s="308"/>
      <c r="AN205" s="477"/>
      <c r="AO205" s="308"/>
    </row>
    <row r="206" spans="1:41" x14ac:dyDescent="0.15">
      <c r="A206" s="1173"/>
      <c r="B206" s="548">
        <v>44834</v>
      </c>
      <c r="C206" s="5" t="str">
        <f t="shared" si="78"/>
        <v>(金)</v>
      </c>
      <c r="D206" s="745" t="s">
        <v>318</v>
      </c>
      <c r="E206" s="673">
        <v>0</v>
      </c>
      <c r="F206" s="674">
        <v>24</v>
      </c>
      <c r="G206" s="498">
        <v>24</v>
      </c>
      <c r="H206" s="747">
        <v>23</v>
      </c>
      <c r="I206" s="748">
        <v>24.1</v>
      </c>
      <c r="J206" s="409">
        <v>5.3</v>
      </c>
      <c r="K206" s="498">
        <v>9.26</v>
      </c>
      <c r="L206" s="506">
        <v>7</v>
      </c>
      <c r="M206" s="899">
        <v>34.200000000000003</v>
      </c>
      <c r="N206" s="749">
        <v>7.6</v>
      </c>
      <c r="O206" s="748">
        <v>18.8</v>
      </c>
      <c r="P206" s="747">
        <v>21.4</v>
      </c>
      <c r="Q206" s="888">
        <v>64</v>
      </c>
      <c r="R206" s="309">
        <v>42</v>
      </c>
      <c r="S206" s="846">
        <v>80</v>
      </c>
      <c r="T206" s="309">
        <v>80</v>
      </c>
      <c r="U206" s="846">
        <v>52</v>
      </c>
      <c r="V206" s="309">
        <v>52</v>
      </c>
      <c r="W206" s="172">
        <v>28</v>
      </c>
      <c r="X206" s="309">
        <v>28</v>
      </c>
      <c r="Y206" s="13">
        <v>17.8</v>
      </c>
      <c r="Z206" s="847">
        <v>16.3</v>
      </c>
      <c r="AA206" s="14">
        <v>24</v>
      </c>
      <c r="AB206" s="310">
        <v>9.8000000000000007</v>
      </c>
      <c r="AC206" s="902">
        <v>0.05</v>
      </c>
      <c r="AD206" s="677">
        <v>170</v>
      </c>
      <c r="AE206" s="885">
        <v>0</v>
      </c>
      <c r="AF206" s="850">
        <v>6318</v>
      </c>
      <c r="AG206" s="851">
        <v>1829</v>
      </c>
      <c r="AH206" s="852">
        <v>1464</v>
      </c>
      <c r="AI206" s="118"/>
      <c r="AJ206" s="402"/>
      <c r="AK206" s="504"/>
      <c r="AL206" s="503"/>
      <c r="AM206" s="409"/>
      <c r="AN206" s="503"/>
      <c r="AO206" s="409"/>
    </row>
    <row r="207" spans="1:41" s="1" customFormat="1" ht="13.5" customHeight="1" x14ac:dyDescent="0.15">
      <c r="A207" s="1173"/>
      <c r="B207" s="1192" t="s">
        <v>274</v>
      </c>
      <c r="C207" s="1193"/>
      <c r="D207" s="679"/>
      <c r="E207" s="663">
        <f>MAX(E177:E206)</f>
        <v>49.2</v>
      </c>
      <c r="F207" s="680">
        <f t="shared" ref="F207:AH207" si="79">IF(COUNT(F177:F206)=0,"",MAX(F177:F206))</f>
        <v>30</v>
      </c>
      <c r="G207" s="12">
        <f t="shared" si="79"/>
        <v>27</v>
      </c>
      <c r="H207" s="307">
        <f t="shared" si="79"/>
        <v>26</v>
      </c>
      <c r="I207" s="665">
        <f t="shared" si="79"/>
        <v>59.3</v>
      </c>
      <c r="J207" s="666">
        <f t="shared" si="79"/>
        <v>7.1</v>
      </c>
      <c r="K207" s="12">
        <f t="shared" si="79"/>
        <v>9.4700000000000006</v>
      </c>
      <c r="L207" s="855">
        <f t="shared" si="79"/>
        <v>7.08</v>
      </c>
      <c r="M207" s="839">
        <f t="shared" ref="M207:N207" si="80">IF(COUNT(M177:M206)=0,"",MAX(M177:M206))</f>
        <v>71</v>
      </c>
      <c r="N207" s="838">
        <f t="shared" si="80"/>
        <v>11.5</v>
      </c>
      <c r="O207" s="665">
        <f t="shared" si="79"/>
        <v>25.9</v>
      </c>
      <c r="P207" s="666">
        <f t="shared" si="79"/>
        <v>28.3</v>
      </c>
      <c r="Q207" s="838">
        <f t="shared" ref="Q207" si="81">IF(COUNT(Q177:Q206)=0,"",MAX(Q177:Q206))</f>
        <v>80</v>
      </c>
      <c r="R207" s="667">
        <f t="shared" si="79"/>
        <v>58</v>
      </c>
      <c r="S207" s="838">
        <f t="shared" si="79"/>
        <v>100</v>
      </c>
      <c r="T207" s="667">
        <f t="shared" ref="T207:AB207" si="82">IF(COUNT(T177:T206)=0,"",MAX(T177:T206))</f>
        <v>102</v>
      </c>
      <c r="U207" s="838">
        <f t="shared" si="82"/>
        <v>62</v>
      </c>
      <c r="V207" s="667">
        <f t="shared" si="82"/>
        <v>62</v>
      </c>
      <c r="W207" s="838">
        <f t="shared" si="82"/>
        <v>40</v>
      </c>
      <c r="X207" s="667">
        <f t="shared" si="82"/>
        <v>49</v>
      </c>
      <c r="Y207" s="12">
        <f t="shared" si="82"/>
        <v>31.6</v>
      </c>
      <c r="Z207" s="855">
        <f t="shared" si="82"/>
        <v>31.2</v>
      </c>
      <c r="AA207" s="12">
        <f t="shared" si="82"/>
        <v>35.4</v>
      </c>
      <c r="AB207" s="855">
        <f t="shared" si="82"/>
        <v>10</v>
      </c>
      <c r="AC207" s="858">
        <f>IF(COUNT(AC177:AC206)=0,"",MAX(AC177:AC206))</f>
        <v>0.1</v>
      </c>
      <c r="AD207" s="684">
        <f t="shared" si="79"/>
        <v>220</v>
      </c>
      <c r="AE207" s="859">
        <f t="shared" si="79"/>
        <v>0</v>
      </c>
      <c r="AF207" s="912">
        <f t="shared" si="79"/>
        <v>12732</v>
      </c>
      <c r="AG207" s="913">
        <f t="shared" si="79"/>
        <v>2496</v>
      </c>
      <c r="AH207" s="894">
        <f t="shared" si="79"/>
        <v>1830</v>
      </c>
      <c r="AI207" s="159"/>
      <c r="AJ207" s="150" t="s">
        <v>273</v>
      </c>
      <c r="AK207" s="982"/>
      <c r="AL207" s="983"/>
      <c r="AM207" s="983"/>
      <c r="AN207" s="983"/>
      <c r="AO207" s="984"/>
    </row>
    <row r="208" spans="1:41" s="1" customFormat="1" ht="13.5" customHeight="1" x14ac:dyDescent="0.15">
      <c r="A208" s="1173"/>
      <c r="B208" s="1191" t="s">
        <v>275</v>
      </c>
      <c r="C208" s="1152"/>
      <c r="D208" s="687"/>
      <c r="E208" s="688">
        <f>MIN(E177:E206)</f>
        <v>0</v>
      </c>
      <c r="F208" s="689">
        <f t="shared" ref="F208:AE208" si="83">IF(COUNT(F177:F206)=0,"",MIN(F177:F206))</f>
        <v>17</v>
      </c>
      <c r="G208" s="13">
        <f t="shared" si="83"/>
        <v>20.5</v>
      </c>
      <c r="H208" s="308">
        <f t="shared" si="83"/>
        <v>21</v>
      </c>
      <c r="I208" s="14">
        <f t="shared" si="83"/>
        <v>18.7</v>
      </c>
      <c r="J208" s="334">
        <f t="shared" si="83"/>
        <v>2</v>
      </c>
      <c r="K208" s="13">
        <f t="shared" si="83"/>
        <v>7.47</v>
      </c>
      <c r="L208" s="847">
        <f t="shared" si="83"/>
        <v>6.72</v>
      </c>
      <c r="M208" s="172">
        <f t="shared" ref="M208:N208" si="84">IF(COUNT(M177:M206)=0,"",MIN(M177:M206))</f>
        <v>28.1</v>
      </c>
      <c r="N208" s="690">
        <f t="shared" si="84"/>
        <v>4.3</v>
      </c>
      <c r="O208" s="14">
        <f t="shared" si="83"/>
        <v>16.5</v>
      </c>
      <c r="P208" s="334">
        <f t="shared" si="83"/>
        <v>20</v>
      </c>
      <c r="Q208" s="846">
        <f t="shared" ref="Q208" si="85">IF(COUNT(Q177:Q206)=0,"",MIN(Q177:Q206))</f>
        <v>56</v>
      </c>
      <c r="R208" s="309">
        <f t="shared" si="83"/>
        <v>37</v>
      </c>
      <c r="S208" s="846">
        <f t="shared" si="83"/>
        <v>76</v>
      </c>
      <c r="T208" s="309">
        <f t="shared" ref="T208:AB208" si="86">IF(COUNT(T177:T206)=0,"",MIN(T177:T206))</f>
        <v>80</v>
      </c>
      <c r="U208" s="846">
        <f t="shared" si="86"/>
        <v>46</v>
      </c>
      <c r="V208" s="309">
        <f t="shared" si="86"/>
        <v>50</v>
      </c>
      <c r="W208" s="846">
        <f t="shared" si="86"/>
        <v>22</v>
      </c>
      <c r="X208" s="309">
        <f t="shared" si="86"/>
        <v>25</v>
      </c>
      <c r="Y208" s="13">
        <f t="shared" si="86"/>
        <v>17</v>
      </c>
      <c r="Z208" s="847">
        <f t="shared" si="86"/>
        <v>16</v>
      </c>
      <c r="AA208" s="13">
        <f t="shared" si="86"/>
        <v>20.2</v>
      </c>
      <c r="AB208" s="847">
        <f t="shared" si="86"/>
        <v>7.6</v>
      </c>
      <c r="AC208" s="867">
        <f>IF(COUNT(AC177:AC206)=0,"",MIN(AC177:AC206))</f>
        <v>0</v>
      </c>
      <c r="AD208" s="693">
        <f t="shared" si="83"/>
        <v>160</v>
      </c>
      <c r="AE208" s="868">
        <f t="shared" si="83"/>
        <v>0</v>
      </c>
      <c r="AF208" s="915"/>
      <c r="AG208" s="916"/>
      <c r="AH208" s="871"/>
      <c r="AI208" s="159"/>
      <c r="AJ208" s="985" t="s">
        <v>362</v>
      </c>
      <c r="AK208" s="986"/>
      <c r="AL208" s="986"/>
      <c r="AM208" s="986"/>
      <c r="AN208" s="986"/>
      <c r="AO208" s="987"/>
    </row>
    <row r="209" spans="1:41" s="1" customFormat="1" ht="13.5" customHeight="1" x14ac:dyDescent="0.15">
      <c r="A209" s="1173"/>
      <c r="B209" s="1191" t="s">
        <v>276</v>
      </c>
      <c r="C209" s="1152"/>
      <c r="D209" s="687"/>
      <c r="E209" s="696"/>
      <c r="F209" s="697">
        <f t="shared" ref="F209:AE209" si="87">IF(COUNT(F177:F206)=0,"",AVERAGE(F177:F206))</f>
        <v>23.933333333333334</v>
      </c>
      <c r="G209" s="13">
        <f t="shared" si="87"/>
        <v>23.766666666666666</v>
      </c>
      <c r="H209" s="689">
        <f t="shared" si="87"/>
        <v>23.833333333333332</v>
      </c>
      <c r="I209" s="14">
        <f t="shared" si="87"/>
        <v>35.480000000000004</v>
      </c>
      <c r="J209" s="334">
        <f t="shared" si="87"/>
        <v>4.5766666666666671</v>
      </c>
      <c r="K209" s="13">
        <f t="shared" si="87"/>
        <v>8.9746666666666695</v>
      </c>
      <c r="L209" s="847">
        <f t="shared" si="87"/>
        <v>6.9026666666666658</v>
      </c>
      <c r="M209" s="172">
        <f t="shared" ref="M209:N209" si="88">IF(COUNT(M177:M206)=0,"",AVERAGE(M177:M206))</f>
        <v>46.80333333333332</v>
      </c>
      <c r="N209" s="690">
        <f t="shared" si="88"/>
        <v>7.873333333333334</v>
      </c>
      <c r="O209" s="14">
        <f t="shared" si="87"/>
        <v>21.233333333333331</v>
      </c>
      <c r="P209" s="334">
        <f t="shared" si="87"/>
        <v>24.740000000000002</v>
      </c>
      <c r="Q209" s="846">
        <f t="shared" ref="Q209" si="89">IF(COUNT(Q177:Q206)=0,"",AVERAGE(Q177:Q206))</f>
        <v>67.733333333333334</v>
      </c>
      <c r="R209" s="309">
        <f t="shared" si="87"/>
        <v>43.033333333333331</v>
      </c>
      <c r="S209" s="846">
        <f t="shared" si="87"/>
        <v>84.3</v>
      </c>
      <c r="T209" s="309">
        <f t="shared" ref="T209:AB209" si="90">IF(COUNT(T177:T206)=0,"",AVERAGE(T177:T206))</f>
        <v>87.466666666666669</v>
      </c>
      <c r="U209" s="846">
        <f t="shared" si="90"/>
        <v>53</v>
      </c>
      <c r="V209" s="309">
        <f t="shared" si="90"/>
        <v>54.833333333333336</v>
      </c>
      <c r="W209" s="846">
        <f t="shared" si="90"/>
        <v>31.3</v>
      </c>
      <c r="X209" s="309">
        <f t="shared" si="90"/>
        <v>32.633333333333333</v>
      </c>
      <c r="Y209" s="13">
        <f t="shared" si="90"/>
        <v>24.783333333333328</v>
      </c>
      <c r="Z209" s="847">
        <f t="shared" si="90"/>
        <v>25.866666666666664</v>
      </c>
      <c r="AA209" s="13">
        <f t="shared" si="90"/>
        <v>25.439999999999998</v>
      </c>
      <c r="AB209" s="847">
        <f t="shared" si="90"/>
        <v>9.2233333333333345</v>
      </c>
      <c r="AC209" s="867">
        <f>IF(COUNT(AC177:AC206)=0,"",AVERAGE(AC177:AC206))</f>
        <v>3.1666666666666669E-2</v>
      </c>
      <c r="AD209" s="698">
        <f t="shared" si="87"/>
        <v>193.66666666666666</v>
      </c>
      <c r="AE209" s="868">
        <f t="shared" si="87"/>
        <v>0</v>
      </c>
      <c r="AF209" s="915"/>
      <c r="AG209" s="916"/>
      <c r="AH209" s="871"/>
      <c r="AI209" s="159"/>
      <c r="AJ209" s="988"/>
      <c r="AK209" s="989"/>
      <c r="AL209" s="989"/>
      <c r="AM209" s="989"/>
      <c r="AN209" s="989"/>
      <c r="AO209" s="990"/>
    </row>
    <row r="210" spans="1:41" s="1" customFormat="1" ht="13.5" customHeight="1" x14ac:dyDescent="0.15">
      <c r="A210" s="1174"/>
      <c r="B210" s="1160" t="s">
        <v>277</v>
      </c>
      <c r="C210" s="1161"/>
      <c r="D210" s="699"/>
      <c r="E210" s="700">
        <f>SUM(E177:E206)</f>
        <v>126.69999999999999</v>
      </c>
      <c r="F210" s="701"/>
      <c r="G210" s="702"/>
      <c r="H210" s="703"/>
      <c r="I210" s="702"/>
      <c r="J210" s="703"/>
      <c r="K210" s="704"/>
      <c r="L210" s="705"/>
      <c r="M210" s="874"/>
      <c r="N210" s="737"/>
      <c r="O210" s="706"/>
      <c r="P210" s="707"/>
      <c r="Q210" s="708"/>
      <c r="R210" s="873"/>
      <c r="S210" s="874"/>
      <c r="T210" s="737"/>
      <c r="U210" s="708"/>
      <c r="V210" s="737"/>
      <c r="W210" s="874"/>
      <c r="X210" s="737"/>
      <c r="Y210" s="704"/>
      <c r="Z210" s="875"/>
      <c r="AA210" s="876"/>
      <c r="AB210" s="877"/>
      <c r="AC210" s="878"/>
      <c r="AD210" s="711"/>
      <c r="AE210" s="879"/>
      <c r="AF210" s="925">
        <f t="shared" ref="AF210:AG210" si="91">SUM(AF177:AF206)</f>
        <v>301504</v>
      </c>
      <c r="AG210" s="881">
        <f t="shared" si="91"/>
        <v>52479</v>
      </c>
      <c r="AH210" s="882">
        <f>SUM(AH177:AH206)</f>
        <v>49920</v>
      </c>
      <c r="AI210" s="159"/>
      <c r="AJ210" s="991"/>
      <c r="AK210" s="992"/>
      <c r="AL210" s="992"/>
      <c r="AM210" s="992"/>
      <c r="AN210" s="992"/>
      <c r="AO210" s="993"/>
    </row>
    <row r="211" spans="1:41" ht="13.5" customHeight="1" x14ac:dyDescent="0.15">
      <c r="A211" s="1162" t="s">
        <v>267</v>
      </c>
      <c r="B211" s="573">
        <v>44835</v>
      </c>
      <c r="C211" s="574" t="str">
        <f>IF(B211="","",IF(WEEKDAY(B211)=1,"(日)",IF(WEEKDAY(B211)=2,"(月)",IF(WEEKDAY(B211)=3,"(火)",IF(WEEKDAY(B211)=4,"(水)",IF(WEEKDAY(B211)=5,"(木)",IF(WEEKDAY(B211)=6,"(金)","(土)")))))))</f>
        <v>(土)</v>
      </c>
      <c r="D211" s="740" t="s">
        <v>318</v>
      </c>
      <c r="E211" s="663">
        <v>0</v>
      </c>
      <c r="F211" s="664">
        <v>21</v>
      </c>
      <c r="G211" s="12">
        <v>24</v>
      </c>
      <c r="H211" s="666">
        <v>23.5</v>
      </c>
      <c r="I211" s="665">
        <v>27.4</v>
      </c>
      <c r="J211" s="307">
        <v>5.2</v>
      </c>
      <c r="K211" s="12">
        <v>9.51</v>
      </c>
      <c r="L211" s="855">
        <v>7.03</v>
      </c>
      <c r="M211" s="839">
        <v>38.299999999999997</v>
      </c>
      <c r="N211" s="667">
        <v>8.3000000000000007</v>
      </c>
      <c r="O211" s="665">
        <v>19.100000000000001</v>
      </c>
      <c r="P211" s="666">
        <v>21.6</v>
      </c>
      <c r="Q211" s="838">
        <v>69</v>
      </c>
      <c r="R211" s="667">
        <v>44</v>
      </c>
      <c r="S211" s="838">
        <v>82</v>
      </c>
      <c r="T211" s="667">
        <v>85</v>
      </c>
      <c r="U211" s="838">
        <v>52</v>
      </c>
      <c r="V211" s="667">
        <v>58</v>
      </c>
      <c r="W211" s="839">
        <v>30</v>
      </c>
      <c r="X211" s="667">
        <v>27</v>
      </c>
      <c r="Y211" s="12">
        <v>18.5</v>
      </c>
      <c r="Z211" s="840">
        <v>19.899999999999999</v>
      </c>
      <c r="AA211" s="665">
        <v>24.6</v>
      </c>
      <c r="AB211" s="666">
        <v>10</v>
      </c>
      <c r="AC211" s="883">
        <v>0.05</v>
      </c>
      <c r="AD211" s="671">
        <v>170</v>
      </c>
      <c r="AE211" s="884">
        <v>0</v>
      </c>
      <c r="AF211" s="843">
        <v>5722</v>
      </c>
      <c r="AG211" s="844">
        <v>1914</v>
      </c>
      <c r="AH211" s="845">
        <v>1420</v>
      </c>
      <c r="AI211" s="118"/>
      <c r="AJ211" s="374" t="s">
        <v>344</v>
      </c>
      <c r="AK211" s="488"/>
      <c r="AL211" s="1205">
        <v>44847</v>
      </c>
      <c r="AM211" s="1206"/>
      <c r="AN211" s="1216">
        <v>44859</v>
      </c>
      <c r="AO211" s="1217"/>
    </row>
    <row r="212" spans="1:41" x14ac:dyDescent="0.15">
      <c r="A212" s="1163"/>
      <c r="B212" s="124">
        <v>44836</v>
      </c>
      <c r="C212" s="5" t="str">
        <f t="shared" ref="C212:C241" si="92">IF(B212="","",IF(WEEKDAY(B212)=1,"(日)",IF(WEEKDAY(B212)=2,"(月)",IF(WEEKDAY(B212)=3,"(火)",IF(WEEKDAY(B212)=4,"(水)",IF(WEEKDAY(B212)=5,"(木)",IF(WEEKDAY(B212)=6,"(金)","(土)")))))))</f>
        <v>(日)</v>
      </c>
      <c r="D212" s="742" t="s">
        <v>318</v>
      </c>
      <c r="E212" s="673">
        <v>0</v>
      </c>
      <c r="F212" s="674">
        <v>20</v>
      </c>
      <c r="G212" s="13">
        <v>23</v>
      </c>
      <c r="H212" s="310">
        <v>23</v>
      </c>
      <c r="I212" s="14">
        <v>32.1</v>
      </c>
      <c r="J212" s="308">
        <v>7.8</v>
      </c>
      <c r="K212" s="13">
        <v>9.4700000000000006</v>
      </c>
      <c r="L212" s="500">
        <v>7.11</v>
      </c>
      <c r="M212" s="172">
        <v>39.200000000000003</v>
      </c>
      <c r="N212" s="309">
        <v>10.5</v>
      </c>
      <c r="O212" s="14">
        <v>20</v>
      </c>
      <c r="P212" s="310">
        <v>22.2</v>
      </c>
      <c r="Q212" s="846">
        <v>66</v>
      </c>
      <c r="R212" s="309">
        <v>40</v>
      </c>
      <c r="S212" s="846">
        <v>80</v>
      </c>
      <c r="T212" s="309">
        <v>80</v>
      </c>
      <c r="U212" s="846">
        <v>50</v>
      </c>
      <c r="V212" s="309">
        <v>52</v>
      </c>
      <c r="W212" s="172">
        <v>30</v>
      </c>
      <c r="X212" s="309">
        <v>28</v>
      </c>
      <c r="Y212" s="13">
        <v>19.899999999999999</v>
      </c>
      <c r="Z212" s="847">
        <v>20.6</v>
      </c>
      <c r="AA212" s="14">
        <v>25.3</v>
      </c>
      <c r="AB212" s="310">
        <v>10</v>
      </c>
      <c r="AC212" s="854">
        <v>0</v>
      </c>
      <c r="AD212" s="677">
        <v>170</v>
      </c>
      <c r="AE212" s="885">
        <v>0</v>
      </c>
      <c r="AF212" s="850">
        <v>4831</v>
      </c>
      <c r="AG212" s="851">
        <v>2080</v>
      </c>
      <c r="AH212" s="852">
        <v>1464</v>
      </c>
      <c r="AI212" s="118"/>
      <c r="AJ212" s="422" t="s">
        <v>2</v>
      </c>
      <c r="AK212" s="489" t="s">
        <v>363</v>
      </c>
      <c r="AL212" s="1199">
        <v>15</v>
      </c>
      <c r="AM212" s="1200"/>
      <c r="AN212" s="1199">
        <v>10</v>
      </c>
      <c r="AO212" s="1200"/>
    </row>
    <row r="213" spans="1:41" x14ac:dyDescent="0.15">
      <c r="A213" s="1163"/>
      <c r="B213" s="124">
        <v>44837</v>
      </c>
      <c r="C213" s="5" t="str">
        <f t="shared" si="92"/>
        <v>(月)</v>
      </c>
      <c r="D213" s="742" t="s">
        <v>317</v>
      </c>
      <c r="E213" s="673">
        <v>0</v>
      </c>
      <c r="F213" s="674">
        <v>20</v>
      </c>
      <c r="G213" s="13">
        <v>22.5</v>
      </c>
      <c r="H213" s="310">
        <v>23</v>
      </c>
      <c r="I213" s="14">
        <v>34.5</v>
      </c>
      <c r="J213" s="308">
        <v>6.3</v>
      </c>
      <c r="K213" s="13">
        <v>9.43</v>
      </c>
      <c r="L213" s="500">
        <v>7.12</v>
      </c>
      <c r="M213" s="172">
        <v>44.6</v>
      </c>
      <c r="N213" s="309">
        <v>7.7</v>
      </c>
      <c r="O213" s="14">
        <v>18.8</v>
      </c>
      <c r="P213" s="310">
        <v>20.7</v>
      </c>
      <c r="Q213" s="846">
        <v>66</v>
      </c>
      <c r="R213" s="309">
        <v>42</v>
      </c>
      <c r="S213" s="846">
        <v>84</v>
      </c>
      <c r="T213" s="309">
        <v>84</v>
      </c>
      <c r="U213" s="846">
        <v>52</v>
      </c>
      <c r="V213" s="309">
        <v>56</v>
      </c>
      <c r="W213" s="172">
        <v>32</v>
      </c>
      <c r="X213" s="309">
        <v>28</v>
      </c>
      <c r="Y213" s="13">
        <v>22.7</v>
      </c>
      <c r="Z213" s="847">
        <v>22</v>
      </c>
      <c r="AA213" s="14">
        <v>24.6</v>
      </c>
      <c r="AB213" s="310">
        <v>10</v>
      </c>
      <c r="AC213" s="854">
        <v>0.1</v>
      </c>
      <c r="AD213" s="677">
        <v>180</v>
      </c>
      <c r="AE213" s="885">
        <v>0</v>
      </c>
      <c r="AF213" s="850">
        <v>5575</v>
      </c>
      <c r="AG213" s="851">
        <v>1927</v>
      </c>
      <c r="AH213" s="852">
        <v>1664</v>
      </c>
      <c r="AI213" s="118"/>
      <c r="AJ213" s="6" t="s">
        <v>19</v>
      </c>
      <c r="AK213" s="7" t="s">
        <v>20</v>
      </c>
      <c r="AL213" s="8" t="s">
        <v>21</v>
      </c>
      <c r="AM213" s="7" t="s">
        <v>22</v>
      </c>
      <c r="AN213" s="8" t="s">
        <v>21</v>
      </c>
      <c r="AO213" s="7" t="s">
        <v>22</v>
      </c>
    </row>
    <row r="214" spans="1:41" x14ac:dyDescent="0.15">
      <c r="A214" s="1163"/>
      <c r="B214" s="124">
        <v>44838</v>
      </c>
      <c r="C214" s="5" t="str">
        <f t="shared" si="92"/>
        <v>(火)</v>
      </c>
      <c r="D214" s="742" t="s">
        <v>318</v>
      </c>
      <c r="E214" s="673">
        <v>0</v>
      </c>
      <c r="F214" s="674">
        <v>22</v>
      </c>
      <c r="G214" s="13">
        <v>24.5</v>
      </c>
      <c r="H214" s="310">
        <v>23.5</v>
      </c>
      <c r="I214" s="14">
        <v>32.700000000000003</v>
      </c>
      <c r="J214" s="308">
        <v>7.7</v>
      </c>
      <c r="K214" s="13">
        <v>9.6</v>
      </c>
      <c r="L214" s="500">
        <v>7.06</v>
      </c>
      <c r="M214" s="172">
        <v>39.6</v>
      </c>
      <c r="N214" s="309">
        <v>8.6</v>
      </c>
      <c r="O214" s="14">
        <v>17.600000000000001</v>
      </c>
      <c r="P214" s="310">
        <v>21.8</v>
      </c>
      <c r="Q214" s="846">
        <v>53</v>
      </c>
      <c r="R214" s="309">
        <v>28</v>
      </c>
      <c r="S214" s="846">
        <v>76</v>
      </c>
      <c r="T214" s="309">
        <v>78</v>
      </c>
      <c r="U214" s="846">
        <v>50</v>
      </c>
      <c r="V214" s="309">
        <v>52</v>
      </c>
      <c r="W214" s="172">
        <v>26</v>
      </c>
      <c r="X214" s="309">
        <v>26</v>
      </c>
      <c r="Y214" s="13">
        <v>19.899999999999999</v>
      </c>
      <c r="Z214" s="847">
        <v>24.1</v>
      </c>
      <c r="AA214" s="14">
        <v>25.6</v>
      </c>
      <c r="AB214" s="310">
        <v>10</v>
      </c>
      <c r="AC214" s="854">
        <v>0.05</v>
      </c>
      <c r="AD214" s="677">
        <v>170</v>
      </c>
      <c r="AE214" s="885">
        <v>0</v>
      </c>
      <c r="AF214" s="850">
        <v>5866</v>
      </c>
      <c r="AG214" s="851">
        <v>2029</v>
      </c>
      <c r="AH214" s="852">
        <v>1708</v>
      </c>
      <c r="AI214" s="118"/>
      <c r="AJ214" s="3" t="s">
        <v>203</v>
      </c>
      <c r="AK214" s="9" t="s">
        <v>11</v>
      </c>
      <c r="AL214" s="12">
        <v>16.5</v>
      </c>
      <c r="AM214" s="307">
        <v>18.5</v>
      </c>
      <c r="AN214" s="12">
        <v>15</v>
      </c>
      <c r="AO214" s="307">
        <v>16</v>
      </c>
    </row>
    <row r="215" spans="1:41" x14ac:dyDescent="0.15">
      <c r="A215" s="1163"/>
      <c r="B215" s="124">
        <v>44839</v>
      </c>
      <c r="C215" s="5" t="str">
        <f t="shared" si="92"/>
        <v>(水)</v>
      </c>
      <c r="D215" s="742" t="s">
        <v>319</v>
      </c>
      <c r="E215" s="673">
        <v>1.2</v>
      </c>
      <c r="F215" s="674">
        <v>23</v>
      </c>
      <c r="G215" s="13">
        <v>23</v>
      </c>
      <c r="H215" s="310">
        <v>23.5</v>
      </c>
      <c r="I215" s="14">
        <v>34.700000000000003</v>
      </c>
      <c r="J215" s="308">
        <v>6.4</v>
      </c>
      <c r="K215" s="13">
        <v>9.2799999999999994</v>
      </c>
      <c r="L215" s="500">
        <v>6.86</v>
      </c>
      <c r="M215" s="172">
        <v>45.1</v>
      </c>
      <c r="N215" s="309">
        <v>8.6999999999999993</v>
      </c>
      <c r="O215" s="14">
        <v>18.21</v>
      </c>
      <c r="P215" s="310">
        <v>21.9</v>
      </c>
      <c r="Q215" s="846">
        <v>62</v>
      </c>
      <c r="R215" s="309">
        <v>36</v>
      </c>
      <c r="S215" s="846">
        <v>77</v>
      </c>
      <c r="T215" s="309">
        <v>80</v>
      </c>
      <c r="U215" s="846">
        <v>52</v>
      </c>
      <c r="V215" s="309">
        <v>51</v>
      </c>
      <c r="W215" s="172">
        <v>25</v>
      </c>
      <c r="X215" s="309">
        <v>29</v>
      </c>
      <c r="Y215" s="13">
        <v>20.6</v>
      </c>
      <c r="Z215" s="847">
        <v>22.7</v>
      </c>
      <c r="AA215" s="14">
        <v>24.8</v>
      </c>
      <c r="AB215" s="310">
        <v>10</v>
      </c>
      <c r="AC215" s="854">
        <v>0.1</v>
      </c>
      <c r="AD215" s="677">
        <v>160</v>
      </c>
      <c r="AE215" s="885">
        <v>0</v>
      </c>
      <c r="AF215" s="850">
        <v>5878</v>
      </c>
      <c r="AG215" s="851">
        <v>2247</v>
      </c>
      <c r="AH215" s="852">
        <v>1708</v>
      </c>
      <c r="AI215" s="118"/>
      <c r="AJ215" s="4" t="s">
        <v>204</v>
      </c>
      <c r="AK215" s="10" t="s">
        <v>205</v>
      </c>
      <c r="AL215" s="13">
        <v>29.4</v>
      </c>
      <c r="AM215" s="308">
        <v>5.3</v>
      </c>
      <c r="AN215" s="13">
        <v>29.9</v>
      </c>
      <c r="AO215" s="308">
        <v>5.5</v>
      </c>
    </row>
    <row r="216" spans="1:41" x14ac:dyDescent="0.15">
      <c r="A216" s="1163"/>
      <c r="B216" s="124">
        <v>44840</v>
      </c>
      <c r="C216" s="5" t="str">
        <f t="shared" si="92"/>
        <v>(木)</v>
      </c>
      <c r="D216" s="742" t="s">
        <v>335</v>
      </c>
      <c r="E216" s="673">
        <v>0.5</v>
      </c>
      <c r="F216" s="674">
        <v>15</v>
      </c>
      <c r="G216" s="13">
        <v>17.5</v>
      </c>
      <c r="H216" s="310">
        <v>21.5</v>
      </c>
      <c r="I216" s="14">
        <v>50</v>
      </c>
      <c r="J216" s="308">
        <v>6.7</v>
      </c>
      <c r="K216" s="13">
        <v>8.52</v>
      </c>
      <c r="L216" s="500">
        <v>6.97</v>
      </c>
      <c r="M216" s="172">
        <v>59</v>
      </c>
      <c r="N216" s="309">
        <v>8.8000000000000007</v>
      </c>
      <c r="O216" s="14">
        <v>20.5</v>
      </c>
      <c r="P216" s="310">
        <v>22.8</v>
      </c>
      <c r="Q216" s="846">
        <v>70</v>
      </c>
      <c r="R216" s="309">
        <v>41</v>
      </c>
      <c r="S216" s="846">
        <v>89</v>
      </c>
      <c r="T216" s="309">
        <v>83</v>
      </c>
      <c r="U216" s="846">
        <v>60</v>
      </c>
      <c r="V216" s="309">
        <v>56</v>
      </c>
      <c r="W216" s="172">
        <v>29</v>
      </c>
      <c r="X216" s="309">
        <v>27</v>
      </c>
      <c r="Y216" s="13">
        <v>22.4</v>
      </c>
      <c r="Z216" s="847">
        <v>22.4</v>
      </c>
      <c r="AA216" s="14">
        <v>31.6</v>
      </c>
      <c r="AB216" s="310">
        <v>10</v>
      </c>
      <c r="AC216" s="854">
        <v>0.15</v>
      </c>
      <c r="AD216" s="677">
        <v>160</v>
      </c>
      <c r="AE216" s="885">
        <v>0</v>
      </c>
      <c r="AF216" s="850">
        <v>5388</v>
      </c>
      <c r="AG216" s="851">
        <v>1913</v>
      </c>
      <c r="AH216" s="852">
        <v>1586</v>
      </c>
      <c r="AI216" s="118"/>
      <c r="AJ216" s="4" t="s">
        <v>12</v>
      </c>
      <c r="AK216" s="10"/>
      <c r="AL216" s="13">
        <v>8.68</v>
      </c>
      <c r="AM216" s="308">
        <v>7.14</v>
      </c>
      <c r="AN216" s="13">
        <v>9.32</v>
      </c>
      <c r="AO216" s="308">
        <v>7.1</v>
      </c>
    </row>
    <row r="217" spans="1:41" x14ac:dyDescent="0.15">
      <c r="A217" s="1163"/>
      <c r="B217" s="124">
        <v>44841</v>
      </c>
      <c r="C217" s="5" t="str">
        <f t="shared" si="92"/>
        <v>(金)</v>
      </c>
      <c r="D217" s="742" t="s">
        <v>319</v>
      </c>
      <c r="E217" s="673">
        <v>37.700000000000003</v>
      </c>
      <c r="F217" s="674">
        <v>13</v>
      </c>
      <c r="G217" s="13">
        <v>16.5</v>
      </c>
      <c r="H217" s="310">
        <v>18</v>
      </c>
      <c r="I217" s="14">
        <v>34.4</v>
      </c>
      <c r="J217" s="308">
        <v>7.1</v>
      </c>
      <c r="K217" s="13">
        <v>8.4499999999999993</v>
      </c>
      <c r="L217" s="500">
        <v>6.94</v>
      </c>
      <c r="M217" s="172">
        <v>41.9</v>
      </c>
      <c r="N217" s="309">
        <v>7.6</v>
      </c>
      <c r="O217" s="14">
        <v>21.9</v>
      </c>
      <c r="P217" s="310">
        <v>24.8</v>
      </c>
      <c r="Q217" s="846">
        <v>72</v>
      </c>
      <c r="R217" s="309">
        <v>49</v>
      </c>
      <c r="S217" s="846">
        <v>91</v>
      </c>
      <c r="T217" s="309">
        <v>96</v>
      </c>
      <c r="U217" s="846">
        <v>60</v>
      </c>
      <c r="V217" s="309">
        <v>62</v>
      </c>
      <c r="W217" s="172">
        <v>31</v>
      </c>
      <c r="X217" s="309">
        <v>34</v>
      </c>
      <c r="Y217" s="13">
        <v>24.9</v>
      </c>
      <c r="Z217" s="847">
        <v>26.9</v>
      </c>
      <c r="AA217" s="14">
        <v>22.1</v>
      </c>
      <c r="AB217" s="310">
        <v>9.3000000000000007</v>
      </c>
      <c r="AC217" s="854">
        <v>0.2</v>
      </c>
      <c r="AD217" s="677">
        <v>170</v>
      </c>
      <c r="AE217" s="885">
        <v>0.21</v>
      </c>
      <c r="AF217" s="850">
        <v>5388</v>
      </c>
      <c r="AG217" s="851">
        <v>1748</v>
      </c>
      <c r="AH217" s="852">
        <v>1586</v>
      </c>
      <c r="AI217" s="118"/>
      <c r="AJ217" s="4" t="s">
        <v>219</v>
      </c>
      <c r="AK217" s="10" t="s">
        <v>205</v>
      </c>
      <c r="AL217" s="172">
        <v>34.4</v>
      </c>
      <c r="AM217" s="309">
        <v>8</v>
      </c>
      <c r="AN217" s="172">
        <v>35.6</v>
      </c>
      <c r="AO217" s="309">
        <v>7.4</v>
      </c>
    </row>
    <row r="218" spans="1:41" x14ac:dyDescent="0.15">
      <c r="A218" s="1163"/>
      <c r="B218" s="124">
        <v>44842</v>
      </c>
      <c r="C218" s="5" t="str">
        <f t="shared" si="92"/>
        <v>(土)</v>
      </c>
      <c r="D218" s="742" t="s">
        <v>339</v>
      </c>
      <c r="E218" s="673">
        <v>0</v>
      </c>
      <c r="F218" s="674">
        <v>12</v>
      </c>
      <c r="G218" s="13">
        <v>16</v>
      </c>
      <c r="H218" s="310">
        <v>17</v>
      </c>
      <c r="I218" s="14">
        <v>26.4</v>
      </c>
      <c r="J218" s="308">
        <v>6.4</v>
      </c>
      <c r="K218" s="13">
        <v>8.2200000000000006</v>
      </c>
      <c r="L218" s="500">
        <v>6.88</v>
      </c>
      <c r="M218" s="172">
        <v>31.4</v>
      </c>
      <c r="N218" s="309">
        <v>7</v>
      </c>
      <c r="O218" s="14">
        <v>20.8</v>
      </c>
      <c r="P218" s="310">
        <v>26.9</v>
      </c>
      <c r="Q218" s="846">
        <v>70</v>
      </c>
      <c r="R218" s="309">
        <v>50</v>
      </c>
      <c r="S218" s="846">
        <v>93</v>
      </c>
      <c r="T218" s="309">
        <v>102</v>
      </c>
      <c r="U218" s="846">
        <v>56</v>
      </c>
      <c r="V218" s="309">
        <v>67</v>
      </c>
      <c r="W218" s="172">
        <v>37</v>
      </c>
      <c r="X218" s="309">
        <v>35</v>
      </c>
      <c r="Y218" s="13">
        <v>24.1</v>
      </c>
      <c r="Z218" s="847">
        <v>26.6</v>
      </c>
      <c r="AA218" s="14">
        <v>17.7</v>
      </c>
      <c r="AB218" s="310">
        <v>7.6</v>
      </c>
      <c r="AC218" s="854">
        <v>0.15</v>
      </c>
      <c r="AD218" s="677">
        <v>160</v>
      </c>
      <c r="AE218" s="885">
        <v>0</v>
      </c>
      <c r="AF218" s="850">
        <v>5340</v>
      </c>
      <c r="AG218" s="851">
        <v>1414</v>
      </c>
      <c r="AH218" s="852">
        <v>1586</v>
      </c>
      <c r="AI218" s="118"/>
      <c r="AJ218" s="4" t="s">
        <v>206</v>
      </c>
      <c r="AK218" s="10" t="s">
        <v>13</v>
      </c>
      <c r="AL218" s="13">
        <v>22.8</v>
      </c>
      <c r="AM218" s="308">
        <v>24.8</v>
      </c>
      <c r="AN218" s="13">
        <v>21.2</v>
      </c>
      <c r="AO218" s="308">
        <v>27</v>
      </c>
    </row>
    <row r="219" spans="1:41" x14ac:dyDescent="0.15">
      <c r="A219" s="1163"/>
      <c r="B219" s="124">
        <v>44843</v>
      </c>
      <c r="C219" s="5" t="str">
        <f t="shared" si="92"/>
        <v>(日)</v>
      </c>
      <c r="D219" s="742" t="s">
        <v>338</v>
      </c>
      <c r="E219" s="673">
        <v>3.5</v>
      </c>
      <c r="F219" s="674">
        <v>15</v>
      </c>
      <c r="G219" s="13">
        <v>17</v>
      </c>
      <c r="H219" s="310">
        <v>17</v>
      </c>
      <c r="I219" s="14">
        <v>19.8</v>
      </c>
      <c r="J219" s="308">
        <v>5.2</v>
      </c>
      <c r="K219" s="13">
        <v>8.6199999999999992</v>
      </c>
      <c r="L219" s="500">
        <v>6.98</v>
      </c>
      <c r="M219" s="172">
        <v>26.8</v>
      </c>
      <c r="N219" s="309">
        <v>8.1</v>
      </c>
      <c r="O219" s="14">
        <v>24</v>
      </c>
      <c r="P219" s="310">
        <v>23.7</v>
      </c>
      <c r="Q219" s="846">
        <v>70</v>
      </c>
      <c r="R219" s="309">
        <v>56</v>
      </c>
      <c r="S219" s="846">
        <v>94</v>
      </c>
      <c r="T219" s="309">
        <v>92</v>
      </c>
      <c r="U219" s="846">
        <v>66</v>
      </c>
      <c r="V219" s="309">
        <v>62</v>
      </c>
      <c r="W219" s="172">
        <v>28</v>
      </c>
      <c r="X219" s="309">
        <v>30</v>
      </c>
      <c r="Y219" s="13">
        <v>21.3</v>
      </c>
      <c r="Z219" s="847">
        <v>21.3</v>
      </c>
      <c r="AA219" s="14">
        <v>16.100000000000001</v>
      </c>
      <c r="AB219" s="310">
        <v>7</v>
      </c>
      <c r="AC219" s="854">
        <v>0.15</v>
      </c>
      <c r="AD219" s="677">
        <v>170</v>
      </c>
      <c r="AE219" s="885">
        <v>0</v>
      </c>
      <c r="AF219" s="850">
        <v>5759</v>
      </c>
      <c r="AG219" s="851">
        <v>1498</v>
      </c>
      <c r="AH219" s="852">
        <v>1464</v>
      </c>
      <c r="AI219" s="118"/>
      <c r="AJ219" s="4" t="s">
        <v>207</v>
      </c>
      <c r="AK219" s="10" t="s">
        <v>371</v>
      </c>
      <c r="AL219" s="172">
        <v>72</v>
      </c>
      <c r="AM219" s="309">
        <v>52</v>
      </c>
      <c r="AN219" s="172">
        <v>74</v>
      </c>
      <c r="AO219" s="309">
        <v>49</v>
      </c>
    </row>
    <row r="220" spans="1:41" x14ac:dyDescent="0.15">
      <c r="A220" s="1163"/>
      <c r="B220" s="124">
        <v>44844</v>
      </c>
      <c r="C220" s="5" t="str">
        <f t="shared" si="92"/>
        <v>(月)</v>
      </c>
      <c r="D220" s="742" t="s">
        <v>340</v>
      </c>
      <c r="E220" s="673">
        <v>5.3</v>
      </c>
      <c r="F220" s="674">
        <v>15</v>
      </c>
      <c r="G220" s="13">
        <v>18.5</v>
      </c>
      <c r="H220" s="310">
        <v>18</v>
      </c>
      <c r="I220" s="14">
        <v>26</v>
      </c>
      <c r="J220" s="308">
        <v>4.3</v>
      </c>
      <c r="K220" s="13">
        <v>8.6</v>
      </c>
      <c r="L220" s="500">
        <v>7.01</v>
      </c>
      <c r="M220" s="172">
        <v>30.4</v>
      </c>
      <c r="N220" s="309">
        <v>5.5</v>
      </c>
      <c r="O220" s="14">
        <v>23.1</v>
      </c>
      <c r="P220" s="310">
        <v>24.4</v>
      </c>
      <c r="Q220" s="846">
        <v>72</v>
      </c>
      <c r="R220" s="309">
        <v>46</v>
      </c>
      <c r="S220" s="846">
        <v>92</v>
      </c>
      <c r="T220" s="309">
        <v>91</v>
      </c>
      <c r="U220" s="846">
        <v>60</v>
      </c>
      <c r="V220" s="309">
        <v>60</v>
      </c>
      <c r="W220" s="172">
        <v>32</v>
      </c>
      <c r="X220" s="309">
        <v>31</v>
      </c>
      <c r="Y220" s="13">
        <v>27</v>
      </c>
      <c r="Z220" s="847">
        <v>25.6</v>
      </c>
      <c r="AA220" s="14">
        <v>19.2</v>
      </c>
      <c r="AB220" s="310">
        <v>6.3</v>
      </c>
      <c r="AC220" s="854">
        <v>0.3</v>
      </c>
      <c r="AD220" s="677">
        <v>170</v>
      </c>
      <c r="AE220" s="885">
        <v>0</v>
      </c>
      <c r="AF220" s="850">
        <v>5761</v>
      </c>
      <c r="AG220" s="851">
        <v>1580</v>
      </c>
      <c r="AH220" s="852">
        <v>1708</v>
      </c>
      <c r="AI220" s="118"/>
      <c r="AJ220" s="4" t="s">
        <v>208</v>
      </c>
      <c r="AK220" s="10" t="s">
        <v>371</v>
      </c>
      <c r="AL220" s="172">
        <v>98</v>
      </c>
      <c r="AM220" s="309">
        <v>96</v>
      </c>
      <c r="AN220" s="172">
        <v>96</v>
      </c>
      <c r="AO220" s="309">
        <v>101</v>
      </c>
    </row>
    <row r="221" spans="1:41" x14ac:dyDescent="0.15">
      <c r="A221" s="1163"/>
      <c r="B221" s="124">
        <v>44845</v>
      </c>
      <c r="C221" s="5" t="str">
        <f t="shared" si="92"/>
        <v>(火)</v>
      </c>
      <c r="D221" s="742" t="s">
        <v>318</v>
      </c>
      <c r="E221" s="673">
        <v>0</v>
      </c>
      <c r="F221" s="674">
        <v>22</v>
      </c>
      <c r="G221" s="13">
        <v>20</v>
      </c>
      <c r="H221" s="310">
        <v>19.5</v>
      </c>
      <c r="I221" s="14">
        <v>24.5</v>
      </c>
      <c r="J221" s="308">
        <v>3.4</v>
      </c>
      <c r="K221" s="13">
        <v>8.2200000000000006</v>
      </c>
      <c r="L221" s="500">
        <v>7.06</v>
      </c>
      <c r="M221" s="172">
        <v>31.3</v>
      </c>
      <c r="N221" s="309">
        <v>5.9</v>
      </c>
      <c r="O221" s="14">
        <v>21.6</v>
      </c>
      <c r="P221" s="310">
        <v>24</v>
      </c>
      <c r="Q221" s="846">
        <v>70</v>
      </c>
      <c r="R221" s="309">
        <v>48</v>
      </c>
      <c r="S221" s="846">
        <v>92</v>
      </c>
      <c r="T221" s="309">
        <v>92</v>
      </c>
      <c r="U221" s="846">
        <v>64</v>
      </c>
      <c r="V221" s="309">
        <v>62</v>
      </c>
      <c r="W221" s="172">
        <v>28</v>
      </c>
      <c r="X221" s="309">
        <v>30</v>
      </c>
      <c r="Y221" s="13">
        <v>21.3</v>
      </c>
      <c r="Z221" s="847">
        <v>22</v>
      </c>
      <c r="AA221" s="14">
        <v>17.399999999999999</v>
      </c>
      <c r="AB221" s="310">
        <v>7.9</v>
      </c>
      <c r="AC221" s="854">
        <v>0</v>
      </c>
      <c r="AD221" s="677">
        <v>180</v>
      </c>
      <c r="AE221" s="885">
        <v>0</v>
      </c>
      <c r="AF221" s="850">
        <v>5574</v>
      </c>
      <c r="AG221" s="851">
        <v>1551</v>
      </c>
      <c r="AH221" s="852">
        <v>1464</v>
      </c>
      <c r="AI221" s="118"/>
      <c r="AJ221" s="4" t="s">
        <v>209</v>
      </c>
      <c r="AK221" s="10" t="s">
        <v>371</v>
      </c>
      <c r="AL221" s="172">
        <v>62</v>
      </c>
      <c r="AM221" s="309">
        <v>60</v>
      </c>
      <c r="AN221" s="172">
        <v>66</v>
      </c>
      <c r="AO221" s="309">
        <v>63</v>
      </c>
    </row>
    <row r="222" spans="1:41" x14ac:dyDescent="0.15">
      <c r="A222" s="1163"/>
      <c r="B222" s="124">
        <v>44846</v>
      </c>
      <c r="C222" s="5" t="str">
        <f t="shared" si="92"/>
        <v>(水)</v>
      </c>
      <c r="D222" s="742" t="s">
        <v>340</v>
      </c>
      <c r="E222" s="673">
        <v>0.1</v>
      </c>
      <c r="F222" s="674">
        <v>17</v>
      </c>
      <c r="G222" s="13">
        <v>19.5</v>
      </c>
      <c r="H222" s="310">
        <v>20.5</v>
      </c>
      <c r="I222" s="14">
        <v>25.6</v>
      </c>
      <c r="J222" s="308">
        <v>4.0999999999999996</v>
      </c>
      <c r="K222" s="13">
        <v>8.83</v>
      </c>
      <c r="L222" s="500">
        <v>7</v>
      </c>
      <c r="M222" s="172">
        <v>30.9</v>
      </c>
      <c r="N222" s="309">
        <v>6.9</v>
      </c>
      <c r="O222" s="14">
        <v>22.6</v>
      </c>
      <c r="P222" s="310">
        <v>22.6</v>
      </c>
      <c r="Q222" s="846">
        <v>80</v>
      </c>
      <c r="R222" s="309">
        <v>50</v>
      </c>
      <c r="S222" s="846">
        <v>90</v>
      </c>
      <c r="T222" s="309">
        <v>90</v>
      </c>
      <c r="U222" s="846">
        <v>60</v>
      </c>
      <c r="V222" s="309">
        <v>60</v>
      </c>
      <c r="W222" s="172">
        <v>30</v>
      </c>
      <c r="X222" s="309">
        <v>30</v>
      </c>
      <c r="Y222" s="13">
        <v>20.6</v>
      </c>
      <c r="Z222" s="847">
        <v>21.3</v>
      </c>
      <c r="AA222" s="14">
        <v>19.899999999999999</v>
      </c>
      <c r="AB222" s="310">
        <v>7.9</v>
      </c>
      <c r="AC222" s="854">
        <v>0</v>
      </c>
      <c r="AD222" s="677">
        <v>190</v>
      </c>
      <c r="AE222" s="885">
        <v>0</v>
      </c>
      <c r="AF222" s="850">
        <v>4958</v>
      </c>
      <c r="AG222" s="851">
        <v>1747</v>
      </c>
      <c r="AH222" s="852">
        <v>1708</v>
      </c>
      <c r="AI222" s="118"/>
      <c r="AJ222" s="4" t="s">
        <v>210</v>
      </c>
      <c r="AK222" s="10" t="s">
        <v>371</v>
      </c>
      <c r="AL222" s="172">
        <v>36</v>
      </c>
      <c r="AM222" s="309">
        <v>36</v>
      </c>
      <c r="AN222" s="172">
        <v>30</v>
      </c>
      <c r="AO222" s="309">
        <v>38</v>
      </c>
    </row>
    <row r="223" spans="1:41" x14ac:dyDescent="0.15">
      <c r="A223" s="1163"/>
      <c r="B223" s="124">
        <v>44847</v>
      </c>
      <c r="C223" s="5" t="str">
        <f t="shared" si="92"/>
        <v>(木)</v>
      </c>
      <c r="D223" s="742" t="s">
        <v>319</v>
      </c>
      <c r="E223" s="673">
        <v>14.2</v>
      </c>
      <c r="F223" s="674">
        <v>15</v>
      </c>
      <c r="G223" s="13">
        <v>16.5</v>
      </c>
      <c r="H223" s="310">
        <v>18.5</v>
      </c>
      <c r="I223" s="14">
        <v>29.4</v>
      </c>
      <c r="J223" s="308">
        <v>5.3</v>
      </c>
      <c r="K223" s="13">
        <v>8.68</v>
      </c>
      <c r="L223" s="500">
        <v>7.14</v>
      </c>
      <c r="M223" s="172">
        <v>34.4</v>
      </c>
      <c r="N223" s="309">
        <v>8</v>
      </c>
      <c r="O223" s="14">
        <v>22.8</v>
      </c>
      <c r="P223" s="310">
        <v>24.8</v>
      </c>
      <c r="Q223" s="846">
        <v>72</v>
      </c>
      <c r="R223" s="309">
        <v>52</v>
      </c>
      <c r="S223" s="846">
        <v>98</v>
      </c>
      <c r="T223" s="309">
        <v>96</v>
      </c>
      <c r="U223" s="846">
        <v>62</v>
      </c>
      <c r="V223" s="309">
        <v>60</v>
      </c>
      <c r="W223" s="172">
        <v>36</v>
      </c>
      <c r="X223" s="309">
        <v>36</v>
      </c>
      <c r="Y223" s="13">
        <v>21.3</v>
      </c>
      <c r="Z223" s="847">
        <v>22.7</v>
      </c>
      <c r="AA223" s="14">
        <v>20.5</v>
      </c>
      <c r="AB223" s="310">
        <v>8.8000000000000007</v>
      </c>
      <c r="AC223" s="854">
        <v>0.05</v>
      </c>
      <c r="AD223" s="677">
        <v>200</v>
      </c>
      <c r="AE223" s="885">
        <v>0</v>
      </c>
      <c r="AF223" s="850">
        <v>5016</v>
      </c>
      <c r="AG223" s="851">
        <v>1830</v>
      </c>
      <c r="AH223" s="852">
        <v>1562</v>
      </c>
      <c r="AI223" s="118"/>
      <c r="AJ223" s="4" t="s">
        <v>211</v>
      </c>
      <c r="AK223" s="10" t="s">
        <v>371</v>
      </c>
      <c r="AL223" s="13">
        <v>21.3</v>
      </c>
      <c r="AM223" s="310">
        <v>22.7</v>
      </c>
      <c r="AN223" s="14">
        <v>26.6</v>
      </c>
      <c r="AO223" s="310">
        <v>27</v>
      </c>
    </row>
    <row r="224" spans="1:41" x14ac:dyDescent="0.15">
      <c r="A224" s="1163"/>
      <c r="B224" s="124">
        <v>44848</v>
      </c>
      <c r="C224" s="5" t="str">
        <f t="shared" si="92"/>
        <v>(金)</v>
      </c>
      <c r="D224" s="742" t="s">
        <v>340</v>
      </c>
      <c r="E224" s="673">
        <v>7.4</v>
      </c>
      <c r="F224" s="674">
        <v>15</v>
      </c>
      <c r="G224" s="13">
        <v>17</v>
      </c>
      <c r="H224" s="310">
        <v>17</v>
      </c>
      <c r="I224" s="14">
        <v>25.8</v>
      </c>
      <c r="J224" s="308">
        <v>3.5</v>
      </c>
      <c r="K224" s="13">
        <v>8.58</v>
      </c>
      <c r="L224" s="500">
        <v>7.02</v>
      </c>
      <c r="M224" s="172">
        <v>31.9</v>
      </c>
      <c r="N224" s="309">
        <v>6.5</v>
      </c>
      <c r="O224" s="14">
        <v>23.1</v>
      </c>
      <c r="P224" s="310">
        <v>26.1</v>
      </c>
      <c r="Q224" s="846">
        <v>56</v>
      </c>
      <c r="R224" s="309">
        <v>56</v>
      </c>
      <c r="S224" s="846">
        <v>98</v>
      </c>
      <c r="T224" s="309">
        <v>98</v>
      </c>
      <c r="U224" s="846">
        <v>62</v>
      </c>
      <c r="V224" s="309">
        <v>62</v>
      </c>
      <c r="W224" s="172">
        <v>36</v>
      </c>
      <c r="X224" s="309">
        <v>36</v>
      </c>
      <c r="Y224" s="13">
        <v>27</v>
      </c>
      <c r="Z224" s="847">
        <v>22</v>
      </c>
      <c r="AA224" s="14">
        <v>14.7</v>
      </c>
      <c r="AB224" s="310">
        <v>7.6</v>
      </c>
      <c r="AC224" s="854">
        <v>0</v>
      </c>
      <c r="AD224" s="677">
        <v>220</v>
      </c>
      <c r="AE224" s="885">
        <v>0</v>
      </c>
      <c r="AF224" s="850">
        <v>4460</v>
      </c>
      <c r="AG224" s="851">
        <v>1581</v>
      </c>
      <c r="AH224" s="852">
        <v>1708</v>
      </c>
      <c r="AI224" s="118"/>
      <c r="AJ224" s="4" t="s">
        <v>346</v>
      </c>
      <c r="AK224" s="10" t="s">
        <v>371</v>
      </c>
      <c r="AL224" s="13">
        <v>20.5</v>
      </c>
      <c r="AM224" s="310">
        <v>8.8000000000000007</v>
      </c>
      <c r="AN224" s="14">
        <v>23.7</v>
      </c>
      <c r="AO224" s="310">
        <v>10</v>
      </c>
    </row>
    <row r="225" spans="1:41" x14ac:dyDescent="0.15">
      <c r="A225" s="1163"/>
      <c r="B225" s="124">
        <v>44849</v>
      </c>
      <c r="C225" s="5" t="str">
        <f t="shared" si="92"/>
        <v>(土)</v>
      </c>
      <c r="D225" s="742" t="s">
        <v>340</v>
      </c>
      <c r="E225" s="673">
        <v>0.1</v>
      </c>
      <c r="F225" s="674">
        <v>19</v>
      </c>
      <c r="G225" s="13">
        <v>19</v>
      </c>
      <c r="H225" s="310">
        <v>18.5</v>
      </c>
      <c r="I225" s="14">
        <v>25.6</v>
      </c>
      <c r="J225" s="308">
        <v>5</v>
      </c>
      <c r="K225" s="13">
        <v>8.14</v>
      </c>
      <c r="L225" s="500">
        <v>7.09</v>
      </c>
      <c r="M225" s="172">
        <v>23.1</v>
      </c>
      <c r="N225" s="309">
        <v>5.7</v>
      </c>
      <c r="O225" s="14">
        <v>26.1</v>
      </c>
      <c r="P225" s="310">
        <v>26.8</v>
      </c>
      <c r="Q225" s="846">
        <v>87</v>
      </c>
      <c r="R225" s="309">
        <v>61</v>
      </c>
      <c r="S225" s="846">
        <v>104</v>
      </c>
      <c r="T225" s="309">
        <v>107</v>
      </c>
      <c r="U225" s="846">
        <v>73</v>
      </c>
      <c r="V225" s="309">
        <v>68</v>
      </c>
      <c r="W225" s="172">
        <v>31</v>
      </c>
      <c r="X225" s="309">
        <v>39</v>
      </c>
      <c r="Y225" s="13">
        <v>28</v>
      </c>
      <c r="Z225" s="847">
        <v>25.2</v>
      </c>
      <c r="AA225" s="14">
        <v>15.8</v>
      </c>
      <c r="AB225" s="310">
        <v>7.3</v>
      </c>
      <c r="AC225" s="854">
        <v>0</v>
      </c>
      <c r="AD225" s="677">
        <v>190</v>
      </c>
      <c r="AE225" s="885">
        <v>0</v>
      </c>
      <c r="AF225" s="850">
        <v>4459</v>
      </c>
      <c r="AG225" s="851">
        <v>1531</v>
      </c>
      <c r="AH225" s="852">
        <v>1318</v>
      </c>
      <c r="AI225" s="118"/>
      <c r="AJ225" s="4" t="s">
        <v>347</v>
      </c>
      <c r="AK225" s="10" t="s">
        <v>371</v>
      </c>
      <c r="AL225" s="15"/>
      <c r="AM225" s="312">
        <v>0.05</v>
      </c>
      <c r="AN225" s="15"/>
      <c r="AO225" s="312">
        <v>0.05</v>
      </c>
    </row>
    <row r="226" spans="1:41" x14ac:dyDescent="0.15">
      <c r="A226" s="1163"/>
      <c r="B226" s="124">
        <v>44850</v>
      </c>
      <c r="C226" s="5" t="str">
        <f t="shared" si="92"/>
        <v>(日)</v>
      </c>
      <c r="D226" s="742" t="s">
        <v>318</v>
      </c>
      <c r="E226" s="673">
        <v>0</v>
      </c>
      <c r="F226" s="674">
        <v>20</v>
      </c>
      <c r="G226" s="13">
        <v>20</v>
      </c>
      <c r="H226" s="310">
        <v>19</v>
      </c>
      <c r="I226" s="14">
        <v>16.600000000000001</v>
      </c>
      <c r="J226" s="308">
        <v>4</v>
      </c>
      <c r="K226" s="13">
        <v>7.74</v>
      </c>
      <c r="L226" s="500">
        <v>6.98</v>
      </c>
      <c r="M226" s="172">
        <v>28.3</v>
      </c>
      <c r="N226" s="309">
        <v>7.3</v>
      </c>
      <c r="O226" s="14">
        <v>22</v>
      </c>
      <c r="P226" s="310">
        <v>26.4</v>
      </c>
      <c r="Q226" s="846">
        <v>72</v>
      </c>
      <c r="R226" s="309">
        <v>56</v>
      </c>
      <c r="S226" s="846">
        <v>92</v>
      </c>
      <c r="T226" s="309">
        <v>100</v>
      </c>
      <c r="U226" s="846">
        <v>62</v>
      </c>
      <c r="V226" s="309">
        <v>66</v>
      </c>
      <c r="W226" s="172">
        <v>30</v>
      </c>
      <c r="X226" s="309">
        <v>34</v>
      </c>
      <c r="Y226" s="13">
        <v>25.2</v>
      </c>
      <c r="Z226" s="847">
        <v>28.4</v>
      </c>
      <c r="AA226" s="14">
        <v>14.2</v>
      </c>
      <c r="AB226" s="310">
        <v>8.5</v>
      </c>
      <c r="AC226" s="854">
        <v>0</v>
      </c>
      <c r="AD226" s="677">
        <v>200</v>
      </c>
      <c r="AE226" s="885">
        <v>0</v>
      </c>
      <c r="AF226" s="850">
        <v>4459</v>
      </c>
      <c r="AG226" s="851">
        <v>1580</v>
      </c>
      <c r="AH226" s="852">
        <v>1708</v>
      </c>
      <c r="AI226" s="118"/>
      <c r="AJ226" s="4" t="s">
        <v>212</v>
      </c>
      <c r="AK226" s="10" t="s">
        <v>371</v>
      </c>
      <c r="AL226" s="172" t="s">
        <v>24</v>
      </c>
      <c r="AM226" s="309">
        <v>200</v>
      </c>
      <c r="AN226" s="383">
        <v>250</v>
      </c>
      <c r="AO226" s="309">
        <v>260</v>
      </c>
    </row>
    <row r="227" spans="1:41" x14ac:dyDescent="0.15">
      <c r="A227" s="1163"/>
      <c r="B227" s="124">
        <v>44851</v>
      </c>
      <c r="C227" s="5" t="str">
        <f t="shared" si="92"/>
        <v>(月)</v>
      </c>
      <c r="D227" s="742" t="s">
        <v>402</v>
      </c>
      <c r="E227" s="673">
        <v>0.8</v>
      </c>
      <c r="F227" s="674">
        <v>19</v>
      </c>
      <c r="G227" s="13">
        <v>22</v>
      </c>
      <c r="H227" s="310">
        <v>19</v>
      </c>
      <c r="I227" s="14">
        <v>23.9</v>
      </c>
      <c r="J227" s="308">
        <v>4.3</v>
      </c>
      <c r="K227" s="13">
        <v>8.7100000000000009</v>
      </c>
      <c r="L227" s="500">
        <v>7.07</v>
      </c>
      <c r="M227" s="172">
        <v>29.6</v>
      </c>
      <c r="N227" s="309">
        <v>7.1</v>
      </c>
      <c r="O227" s="14">
        <v>24.9</v>
      </c>
      <c r="P227" s="310">
        <v>27.6</v>
      </c>
      <c r="Q227" s="846">
        <v>98</v>
      </c>
      <c r="R227" s="309">
        <v>53</v>
      </c>
      <c r="S227" s="846">
        <v>98</v>
      </c>
      <c r="T227" s="309">
        <v>98</v>
      </c>
      <c r="U227" s="846">
        <v>64</v>
      </c>
      <c r="V227" s="309">
        <v>64</v>
      </c>
      <c r="W227" s="172">
        <v>34</v>
      </c>
      <c r="X227" s="309">
        <v>34</v>
      </c>
      <c r="Y227" s="13">
        <v>27.7</v>
      </c>
      <c r="Z227" s="847">
        <v>30.5</v>
      </c>
      <c r="AA227" s="14">
        <v>19</v>
      </c>
      <c r="AB227" s="310">
        <v>9.5</v>
      </c>
      <c r="AC227" s="854">
        <v>0.05</v>
      </c>
      <c r="AD227" s="677">
        <v>210</v>
      </c>
      <c r="AE227" s="885">
        <v>0</v>
      </c>
      <c r="AF227" s="850">
        <v>4459</v>
      </c>
      <c r="AG227" s="851">
        <v>1747</v>
      </c>
      <c r="AH227" s="852">
        <v>1586</v>
      </c>
      <c r="AI227" s="118"/>
      <c r="AJ227" s="4" t="s">
        <v>213</v>
      </c>
      <c r="AK227" s="10" t="s">
        <v>371</v>
      </c>
      <c r="AL227" s="388" t="s">
        <v>24</v>
      </c>
      <c r="AM227" s="378">
        <v>0</v>
      </c>
      <c r="AN227" s="377">
        <v>0.79</v>
      </c>
      <c r="AO227" s="378">
        <v>0</v>
      </c>
    </row>
    <row r="228" spans="1:41" x14ac:dyDescent="0.15">
      <c r="A228" s="1163"/>
      <c r="B228" s="124">
        <v>44852</v>
      </c>
      <c r="C228" s="5" t="str">
        <f t="shared" si="92"/>
        <v>(火)</v>
      </c>
      <c r="D228" s="742" t="s">
        <v>418</v>
      </c>
      <c r="E228" s="673">
        <v>12.1</v>
      </c>
      <c r="F228" s="674">
        <v>15</v>
      </c>
      <c r="G228" s="13">
        <v>19</v>
      </c>
      <c r="H228" s="310">
        <v>20</v>
      </c>
      <c r="I228" s="14">
        <v>29.3</v>
      </c>
      <c r="J228" s="308">
        <v>5</v>
      </c>
      <c r="K228" s="13">
        <v>9.25</v>
      </c>
      <c r="L228" s="500">
        <v>7.24</v>
      </c>
      <c r="M228" s="172">
        <v>37.700000000000003</v>
      </c>
      <c r="N228" s="309">
        <v>7.2</v>
      </c>
      <c r="O228" s="14">
        <v>24.3</v>
      </c>
      <c r="P228" s="310">
        <v>28.4</v>
      </c>
      <c r="Q228" s="846">
        <v>78</v>
      </c>
      <c r="R228" s="309">
        <v>53</v>
      </c>
      <c r="S228" s="846">
        <v>105</v>
      </c>
      <c r="T228" s="309">
        <v>104</v>
      </c>
      <c r="U228" s="846">
        <v>64</v>
      </c>
      <c r="V228" s="309">
        <v>66</v>
      </c>
      <c r="W228" s="172">
        <v>41</v>
      </c>
      <c r="X228" s="309">
        <v>38</v>
      </c>
      <c r="Y228" s="13">
        <v>25.9</v>
      </c>
      <c r="Z228" s="847">
        <v>25.6</v>
      </c>
      <c r="AA228" s="14">
        <v>13.7</v>
      </c>
      <c r="AB228" s="310">
        <v>7.9</v>
      </c>
      <c r="AC228" s="854">
        <v>0</v>
      </c>
      <c r="AD228" s="677">
        <v>190</v>
      </c>
      <c r="AE228" s="885">
        <v>0</v>
      </c>
      <c r="AF228" s="850">
        <v>4589</v>
      </c>
      <c r="AG228" s="851">
        <v>1748</v>
      </c>
      <c r="AH228" s="852">
        <v>1464</v>
      </c>
      <c r="AI228" s="118"/>
      <c r="AJ228" s="4" t="s">
        <v>348</v>
      </c>
      <c r="AK228" s="10" t="s">
        <v>371</v>
      </c>
      <c r="AL228" s="389" t="s">
        <v>24</v>
      </c>
      <c r="AM228" s="390" t="s">
        <v>24</v>
      </c>
      <c r="AN228" s="375">
        <v>0</v>
      </c>
      <c r="AO228" s="376">
        <v>0</v>
      </c>
    </row>
    <row r="229" spans="1:41" x14ac:dyDescent="0.15">
      <c r="A229" s="1163"/>
      <c r="B229" s="124">
        <v>44853</v>
      </c>
      <c r="C229" s="5" t="str">
        <f t="shared" si="92"/>
        <v>(水)</v>
      </c>
      <c r="D229" s="742" t="s">
        <v>340</v>
      </c>
      <c r="E229" s="673">
        <v>0.3</v>
      </c>
      <c r="F229" s="674">
        <v>12</v>
      </c>
      <c r="G229" s="13">
        <v>17</v>
      </c>
      <c r="H229" s="310">
        <v>18</v>
      </c>
      <c r="I229" s="14">
        <v>24.1</v>
      </c>
      <c r="J229" s="308">
        <v>5.0999999999999996</v>
      </c>
      <c r="K229" s="13">
        <v>8.69</v>
      </c>
      <c r="L229" s="500">
        <v>7.25</v>
      </c>
      <c r="M229" s="172">
        <v>32.4</v>
      </c>
      <c r="N229" s="309">
        <v>7</v>
      </c>
      <c r="O229" s="14">
        <v>21.8</v>
      </c>
      <c r="P229" s="310">
        <v>26.2</v>
      </c>
      <c r="Q229" s="846">
        <v>72</v>
      </c>
      <c r="R229" s="309">
        <v>56</v>
      </c>
      <c r="S229" s="846">
        <v>96</v>
      </c>
      <c r="T229" s="309">
        <v>102</v>
      </c>
      <c r="U229" s="846">
        <v>62</v>
      </c>
      <c r="V229" s="309">
        <v>66</v>
      </c>
      <c r="W229" s="172">
        <v>34</v>
      </c>
      <c r="X229" s="309">
        <v>36</v>
      </c>
      <c r="Y229" s="13">
        <v>22</v>
      </c>
      <c r="Z229" s="847">
        <v>22.7</v>
      </c>
      <c r="AA229" s="14">
        <v>18.600000000000001</v>
      </c>
      <c r="AB229" s="310">
        <v>8.1999999999999993</v>
      </c>
      <c r="AC229" s="854">
        <v>0.05</v>
      </c>
      <c r="AD229" s="677">
        <v>200</v>
      </c>
      <c r="AE229" s="885">
        <v>0</v>
      </c>
      <c r="AF229" s="850">
        <v>4274</v>
      </c>
      <c r="AG229" s="851">
        <v>1664</v>
      </c>
      <c r="AH229" s="852">
        <v>1586</v>
      </c>
      <c r="AI229" s="118"/>
      <c r="AJ229" s="4" t="s">
        <v>220</v>
      </c>
      <c r="AK229" s="10" t="s">
        <v>371</v>
      </c>
      <c r="AL229" s="13" t="s">
        <v>24</v>
      </c>
      <c r="AM229" s="308" t="s">
        <v>24</v>
      </c>
      <c r="AN229" s="383">
        <v>47</v>
      </c>
      <c r="AO229" s="396">
        <v>7.6</v>
      </c>
    </row>
    <row r="230" spans="1:41" x14ac:dyDescent="0.15">
      <c r="A230" s="1163"/>
      <c r="B230" s="124">
        <v>44854</v>
      </c>
      <c r="C230" s="5" t="str">
        <f t="shared" si="92"/>
        <v>(木)</v>
      </c>
      <c r="D230" s="742" t="s">
        <v>318</v>
      </c>
      <c r="E230" s="673">
        <v>0</v>
      </c>
      <c r="F230" s="674">
        <v>10</v>
      </c>
      <c r="G230" s="13">
        <v>16.5</v>
      </c>
      <c r="H230" s="310">
        <v>17</v>
      </c>
      <c r="I230" s="14">
        <v>23</v>
      </c>
      <c r="J230" s="308">
        <v>4.7</v>
      </c>
      <c r="K230" s="13">
        <v>8.64</v>
      </c>
      <c r="L230" s="500">
        <v>7.1</v>
      </c>
      <c r="M230" s="172">
        <v>32</v>
      </c>
      <c r="N230" s="309">
        <v>6.8</v>
      </c>
      <c r="O230" s="14">
        <v>26.3</v>
      </c>
      <c r="P230" s="310">
        <v>28</v>
      </c>
      <c r="Q230" s="846">
        <v>84</v>
      </c>
      <c r="R230" s="309">
        <v>62</v>
      </c>
      <c r="S230" s="846">
        <v>110</v>
      </c>
      <c r="T230" s="309">
        <v>110</v>
      </c>
      <c r="U230" s="846">
        <v>70</v>
      </c>
      <c r="V230" s="309">
        <v>74</v>
      </c>
      <c r="W230" s="172">
        <v>40</v>
      </c>
      <c r="X230" s="309">
        <v>36</v>
      </c>
      <c r="Y230" s="13">
        <v>25.6</v>
      </c>
      <c r="Z230" s="847">
        <v>28</v>
      </c>
      <c r="AA230" s="14">
        <v>18</v>
      </c>
      <c r="AB230" s="310">
        <v>7.9</v>
      </c>
      <c r="AC230" s="854">
        <v>0.05</v>
      </c>
      <c r="AD230" s="677">
        <v>200</v>
      </c>
      <c r="AE230" s="885">
        <v>0</v>
      </c>
      <c r="AF230" s="850">
        <v>3902</v>
      </c>
      <c r="AG230" s="851">
        <v>1663</v>
      </c>
      <c r="AH230" s="852">
        <v>1586</v>
      </c>
      <c r="AI230" s="118"/>
      <c r="AJ230" s="4" t="s">
        <v>349</v>
      </c>
      <c r="AK230" s="10"/>
      <c r="AL230" s="13" t="s">
        <v>24</v>
      </c>
      <c r="AM230" s="308" t="s">
        <v>24</v>
      </c>
      <c r="AN230" s="217">
        <v>0.97</v>
      </c>
      <c r="AO230" s="313">
        <v>-1.43</v>
      </c>
    </row>
    <row r="231" spans="1:41" x14ac:dyDescent="0.15">
      <c r="A231" s="1163"/>
      <c r="B231" s="124">
        <v>44855</v>
      </c>
      <c r="C231" s="5" t="str">
        <f t="shared" si="92"/>
        <v>(金)</v>
      </c>
      <c r="D231" s="742" t="s">
        <v>318</v>
      </c>
      <c r="E231" s="673">
        <v>0</v>
      </c>
      <c r="F231" s="674">
        <v>11</v>
      </c>
      <c r="G231" s="13">
        <v>16.5</v>
      </c>
      <c r="H231" s="310">
        <v>17</v>
      </c>
      <c r="I231" s="14">
        <v>19.100000000000001</v>
      </c>
      <c r="J231" s="308">
        <v>4.7</v>
      </c>
      <c r="K231" s="13">
        <v>9.26</v>
      </c>
      <c r="L231" s="500">
        <v>7.24</v>
      </c>
      <c r="M231" s="172">
        <v>24.7</v>
      </c>
      <c r="N231" s="309">
        <v>6.9</v>
      </c>
      <c r="O231" s="14">
        <v>23.7</v>
      </c>
      <c r="P231" s="310">
        <v>30.4</v>
      </c>
      <c r="Q231" s="846">
        <v>78</v>
      </c>
      <c r="R231" s="309">
        <v>58</v>
      </c>
      <c r="S231" s="846">
        <v>98</v>
      </c>
      <c r="T231" s="309">
        <v>104</v>
      </c>
      <c r="U231" s="846">
        <v>64</v>
      </c>
      <c r="V231" s="309">
        <v>68</v>
      </c>
      <c r="W231" s="172">
        <v>34</v>
      </c>
      <c r="X231" s="309">
        <v>36</v>
      </c>
      <c r="Y231" s="13">
        <v>27</v>
      </c>
      <c r="Z231" s="847">
        <v>29.1</v>
      </c>
      <c r="AA231" s="14">
        <v>18</v>
      </c>
      <c r="AB231" s="310">
        <v>8.5</v>
      </c>
      <c r="AC231" s="854">
        <v>0</v>
      </c>
      <c r="AD231" s="677">
        <v>220</v>
      </c>
      <c r="AE231" s="885">
        <v>0</v>
      </c>
      <c r="AF231" s="850">
        <v>4148</v>
      </c>
      <c r="AG231" s="851">
        <v>1997</v>
      </c>
      <c r="AH231" s="852">
        <v>1586</v>
      </c>
      <c r="AI231" s="118"/>
      <c r="AJ231" s="4" t="s">
        <v>14</v>
      </c>
      <c r="AK231" s="10" t="s">
        <v>371</v>
      </c>
      <c r="AL231" s="217">
        <v>8.6999999999999993</v>
      </c>
      <c r="AM231" s="313">
        <v>4</v>
      </c>
      <c r="AN231" s="217">
        <v>9.8000000000000007</v>
      </c>
      <c r="AO231" s="313">
        <v>3.6</v>
      </c>
    </row>
    <row r="232" spans="1:41" x14ac:dyDescent="0.15">
      <c r="A232" s="1163"/>
      <c r="B232" s="124">
        <v>44856</v>
      </c>
      <c r="C232" s="5" t="str">
        <f t="shared" si="92"/>
        <v>(土)</v>
      </c>
      <c r="D232" s="742" t="s">
        <v>317</v>
      </c>
      <c r="E232" s="673">
        <v>0</v>
      </c>
      <c r="F232" s="674">
        <v>13</v>
      </c>
      <c r="G232" s="13">
        <v>17.5</v>
      </c>
      <c r="H232" s="310">
        <v>18</v>
      </c>
      <c r="I232" s="14">
        <v>22</v>
      </c>
      <c r="J232" s="308">
        <v>5</v>
      </c>
      <c r="K232" s="13">
        <v>9.2200000000000006</v>
      </c>
      <c r="L232" s="500">
        <v>7.16</v>
      </c>
      <c r="M232" s="172">
        <v>28</v>
      </c>
      <c r="N232" s="309">
        <v>6.6</v>
      </c>
      <c r="O232" s="14">
        <v>25.2</v>
      </c>
      <c r="P232" s="310">
        <v>26.1</v>
      </c>
      <c r="Q232" s="846">
        <v>87</v>
      </c>
      <c r="R232" s="309">
        <v>56</v>
      </c>
      <c r="S232" s="846">
        <v>114</v>
      </c>
      <c r="T232" s="309">
        <v>108</v>
      </c>
      <c r="U232" s="846">
        <v>73</v>
      </c>
      <c r="V232" s="309">
        <v>72</v>
      </c>
      <c r="W232" s="172">
        <v>41</v>
      </c>
      <c r="X232" s="309">
        <v>36</v>
      </c>
      <c r="Y232" s="13">
        <v>24.5</v>
      </c>
      <c r="Z232" s="847">
        <v>25.6</v>
      </c>
      <c r="AA232" s="14">
        <v>18.3</v>
      </c>
      <c r="AB232" s="310">
        <v>9.8000000000000007</v>
      </c>
      <c r="AC232" s="854">
        <v>0.1</v>
      </c>
      <c r="AD232" s="677">
        <v>190</v>
      </c>
      <c r="AE232" s="885">
        <v>0</v>
      </c>
      <c r="AF232" s="850">
        <v>4123</v>
      </c>
      <c r="AG232" s="851">
        <v>2164</v>
      </c>
      <c r="AH232" s="852">
        <v>1542</v>
      </c>
      <c r="AI232" s="118"/>
      <c r="AJ232" s="4" t="s">
        <v>15</v>
      </c>
      <c r="AK232" s="10" t="s">
        <v>371</v>
      </c>
      <c r="AL232" s="217">
        <v>4</v>
      </c>
      <c r="AM232" s="313">
        <v>1.3</v>
      </c>
      <c r="AN232" s="15" t="s">
        <v>24</v>
      </c>
      <c r="AO232" s="312" t="s">
        <v>24</v>
      </c>
    </row>
    <row r="233" spans="1:41" x14ac:dyDescent="0.15">
      <c r="A233" s="1163"/>
      <c r="B233" s="124">
        <v>44857</v>
      </c>
      <c r="C233" s="5" t="str">
        <f t="shared" si="92"/>
        <v>(日)</v>
      </c>
      <c r="D233" s="742" t="s">
        <v>318</v>
      </c>
      <c r="E233" s="673">
        <v>0</v>
      </c>
      <c r="F233" s="674">
        <v>13</v>
      </c>
      <c r="G233" s="13">
        <v>18</v>
      </c>
      <c r="H233" s="310">
        <v>17.5</v>
      </c>
      <c r="I233" s="14">
        <v>21</v>
      </c>
      <c r="J233" s="308">
        <v>5.9</v>
      </c>
      <c r="K233" s="13">
        <v>9.44</v>
      </c>
      <c r="L233" s="500">
        <v>7.12</v>
      </c>
      <c r="M233" s="172">
        <v>27</v>
      </c>
      <c r="N233" s="309">
        <v>8.3000000000000007</v>
      </c>
      <c r="O233" s="14">
        <v>23.9</v>
      </c>
      <c r="P233" s="310">
        <v>30.6</v>
      </c>
      <c r="Q233" s="846">
        <v>80</v>
      </c>
      <c r="R233" s="309">
        <v>57</v>
      </c>
      <c r="S233" s="846">
        <v>102</v>
      </c>
      <c r="T233" s="309">
        <v>108</v>
      </c>
      <c r="U233" s="846">
        <v>66</v>
      </c>
      <c r="V233" s="309">
        <v>76</v>
      </c>
      <c r="W233" s="172">
        <v>36</v>
      </c>
      <c r="X233" s="309">
        <v>32</v>
      </c>
      <c r="Y233" s="13">
        <v>21.03</v>
      </c>
      <c r="Z233" s="847">
        <v>25.6</v>
      </c>
      <c r="AA233" s="14">
        <v>19</v>
      </c>
      <c r="AB233" s="310">
        <v>10</v>
      </c>
      <c r="AC233" s="854">
        <v>0.05</v>
      </c>
      <c r="AD233" s="677">
        <v>180</v>
      </c>
      <c r="AE233" s="885">
        <v>0</v>
      </c>
      <c r="AF233" s="850">
        <v>3902</v>
      </c>
      <c r="AG233" s="851">
        <v>2246</v>
      </c>
      <c r="AH233" s="852">
        <v>1464</v>
      </c>
      <c r="AI233" s="118"/>
      <c r="AJ233" s="4" t="s">
        <v>214</v>
      </c>
      <c r="AK233" s="10" t="s">
        <v>371</v>
      </c>
      <c r="AL233" s="217">
        <v>9.6999999999999993</v>
      </c>
      <c r="AM233" s="313">
        <v>9.6</v>
      </c>
      <c r="AN233" s="15" t="s">
        <v>24</v>
      </c>
      <c r="AO233" s="312" t="s">
        <v>24</v>
      </c>
    </row>
    <row r="234" spans="1:41" x14ac:dyDescent="0.15">
      <c r="A234" s="1163"/>
      <c r="B234" s="124">
        <v>44858</v>
      </c>
      <c r="C234" s="5" t="str">
        <f t="shared" si="92"/>
        <v>(月)</v>
      </c>
      <c r="D234" s="742" t="s">
        <v>335</v>
      </c>
      <c r="E234" s="673">
        <v>0.1</v>
      </c>
      <c r="F234" s="674">
        <v>13</v>
      </c>
      <c r="G234" s="13">
        <v>17</v>
      </c>
      <c r="H234" s="310">
        <v>19</v>
      </c>
      <c r="I234" s="14">
        <v>26.5</v>
      </c>
      <c r="J234" s="308">
        <v>4.7</v>
      </c>
      <c r="K234" s="13">
        <v>9.18</v>
      </c>
      <c r="L234" s="500">
        <v>7.21</v>
      </c>
      <c r="M234" s="172">
        <v>33.9</v>
      </c>
      <c r="N234" s="309">
        <v>5.7</v>
      </c>
      <c r="O234" s="14">
        <v>23.5</v>
      </c>
      <c r="P234" s="310">
        <v>29.6</v>
      </c>
      <c r="Q234" s="846">
        <v>80</v>
      </c>
      <c r="R234" s="309">
        <v>56</v>
      </c>
      <c r="S234" s="846">
        <v>108</v>
      </c>
      <c r="T234" s="309">
        <v>112</v>
      </c>
      <c r="U234" s="846">
        <v>66</v>
      </c>
      <c r="V234" s="309">
        <v>70</v>
      </c>
      <c r="W234" s="172">
        <v>42</v>
      </c>
      <c r="X234" s="309">
        <v>42</v>
      </c>
      <c r="Y234" s="13">
        <v>24.9</v>
      </c>
      <c r="Z234" s="847">
        <v>25.6</v>
      </c>
      <c r="AA234" s="14">
        <v>20.2</v>
      </c>
      <c r="AB234" s="310">
        <v>8.8000000000000007</v>
      </c>
      <c r="AC234" s="854">
        <v>0.1</v>
      </c>
      <c r="AD234" s="677">
        <v>220</v>
      </c>
      <c r="AE234" s="885">
        <v>0</v>
      </c>
      <c r="AF234" s="850">
        <v>4156</v>
      </c>
      <c r="AG234" s="851">
        <v>1997</v>
      </c>
      <c r="AH234" s="852">
        <v>1586</v>
      </c>
      <c r="AI234" s="118"/>
      <c r="AJ234" s="4" t="s">
        <v>16</v>
      </c>
      <c r="AK234" s="10" t="s">
        <v>371</v>
      </c>
      <c r="AL234" s="414">
        <v>0</v>
      </c>
      <c r="AM234" s="415">
        <v>0</v>
      </c>
      <c r="AN234" s="391" t="s">
        <v>24</v>
      </c>
      <c r="AO234" s="392" t="s">
        <v>24</v>
      </c>
    </row>
    <row r="235" spans="1:41" x14ac:dyDescent="0.15">
      <c r="A235" s="1163"/>
      <c r="B235" s="124">
        <v>44859</v>
      </c>
      <c r="C235" s="5" t="str">
        <f t="shared" si="92"/>
        <v>(火)</v>
      </c>
      <c r="D235" s="742" t="s">
        <v>340</v>
      </c>
      <c r="E235" s="673">
        <v>1.8</v>
      </c>
      <c r="F235" s="674">
        <v>10</v>
      </c>
      <c r="G235" s="13">
        <v>15</v>
      </c>
      <c r="H235" s="310">
        <v>16</v>
      </c>
      <c r="I235" s="14">
        <v>29.9</v>
      </c>
      <c r="J235" s="308">
        <v>5.5</v>
      </c>
      <c r="K235" s="13">
        <v>9.32</v>
      </c>
      <c r="L235" s="500">
        <v>7.1</v>
      </c>
      <c r="M235" s="172">
        <v>35.6</v>
      </c>
      <c r="N235" s="309">
        <v>7.4</v>
      </c>
      <c r="O235" s="14">
        <v>21.2</v>
      </c>
      <c r="P235" s="310">
        <v>27</v>
      </c>
      <c r="Q235" s="846">
        <v>74</v>
      </c>
      <c r="R235" s="309">
        <v>49</v>
      </c>
      <c r="S235" s="846">
        <v>96</v>
      </c>
      <c r="T235" s="309">
        <v>101</v>
      </c>
      <c r="U235" s="846">
        <v>66</v>
      </c>
      <c r="V235" s="309">
        <v>63</v>
      </c>
      <c r="W235" s="172">
        <v>30</v>
      </c>
      <c r="X235" s="309">
        <v>38</v>
      </c>
      <c r="Y235" s="13">
        <v>26.6</v>
      </c>
      <c r="Z235" s="847">
        <v>27</v>
      </c>
      <c r="AA235" s="14">
        <v>23.7</v>
      </c>
      <c r="AB235" s="310">
        <v>10</v>
      </c>
      <c r="AC235" s="854">
        <v>0.05</v>
      </c>
      <c r="AD235" s="677">
        <v>260</v>
      </c>
      <c r="AE235" s="885">
        <v>0</v>
      </c>
      <c r="AF235" s="850">
        <v>4088</v>
      </c>
      <c r="AG235" s="851">
        <v>2319</v>
      </c>
      <c r="AH235" s="852">
        <v>1464</v>
      </c>
      <c r="AI235" s="118"/>
      <c r="AJ235" s="4" t="s">
        <v>216</v>
      </c>
      <c r="AK235" s="10" t="s">
        <v>371</v>
      </c>
      <c r="AL235" s="219">
        <v>2.7</v>
      </c>
      <c r="AM235" s="314">
        <v>1.6</v>
      </c>
      <c r="AN235" s="15" t="s">
        <v>24</v>
      </c>
      <c r="AO235" s="312" t="s">
        <v>24</v>
      </c>
    </row>
    <row r="236" spans="1:41" x14ac:dyDescent="0.15">
      <c r="A236" s="1163"/>
      <c r="B236" s="124">
        <v>44860</v>
      </c>
      <c r="C236" s="5" t="str">
        <f t="shared" si="92"/>
        <v>(水)</v>
      </c>
      <c r="D236" s="742" t="s">
        <v>318</v>
      </c>
      <c r="E236" s="673">
        <v>0</v>
      </c>
      <c r="F236" s="674">
        <v>13</v>
      </c>
      <c r="G236" s="13">
        <v>14</v>
      </c>
      <c r="H236" s="310">
        <v>14</v>
      </c>
      <c r="I236" s="14">
        <v>27.2</v>
      </c>
      <c r="J236" s="308">
        <v>4.3</v>
      </c>
      <c r="K236" s="13">
        <v>8.9499999999999993</v>
      </c>
      <c r="L236" s="500">
        <v>7.1</v>
      </c>
      <c r="M236" s="172">
        <v>34.200000000000003</v>
      </c>
      <c r="N236" s="309">
        <v>7.3</v>
      </c>
      <c r="O236" s="14">
        <v>24.5</v>
      </c>
      <c r="P236" s="310">
        <v>28</v>
      </c>
      <c r="Q236" s="846">
        <v>82</v>
      </c>
      <c r="R236" s="309">
        <v>58</v>
      </c>
      <c r="S236" s="846">
        <v>104</v>
      </c>
      <c r="T236" s="309">
        <v>109</v>
      </c>
      <c r="U236" s="846">
        <v>66</v>
      </c>
      <c r="V236" s="309">
        <v>69</v>
      </c>
      <c r="W236" s="172">
        <v>38</v>
      </c>
      <c r="X236" s="309">
        <v>40</v>
      </c>
      <c r="Y236" s="13">
        <v>27</v>
      </c>
      <c r="Z236" s="847">
        <v>29.1</v>
      </c>
      <c r="AA236" s="14">
        <v>22.4</v>
      </c>
      <c r="AB236" s="310">
        <v>9.3000000000000007</v>
      </c>
      <c r="AC236" s="854">
        <v>0.15</v>
      </c>
      <c r="AD236" s="677">
        <v>200</v>
      </c>
      <c r="AE236" s="885">
        <v>0</v>
      </c>
      <c r="AF236" s="850">
        <v>3716</v>
      </c>
      <c r="AG236" s="851">
        <v>1997</v>
      </c>
      <c r="AH236" s="852">
        <v>1708</v>
      </c>
      <c r="AI236" s="118"/>
      <c r="AJ236" s="4" t="s">
        <v>217</v>
      </c>
      <c r="AK236" s="10" t="s">
        <v>371</v>
      </c>
      <c r="AL236" s="416">
        <v>0.15</v>
      </c>
      <c r="AM236" s="417">
        <v>0</v>
      </c>
      <c r="AN236" s="393" t="s">
        <v>24</v>
      </c>
      <c r="AO236" s="394" t="s">
        <v>24</v>
      </c>
    </row>
    <row r="237" spans="1:41" x14ac:dyDescent="0.15">
      <c r="A237" s="1163"/>
      <c r="B237" s="124">
        <v>44861</v>
      </c>
      <c r="C237" s="5" t="str">
        <f t="shared" si="92"/>
        <v>(木)</v>
      </c>
      <c r="D237" s="742" t="s">
        <v>318</v>
      </c>
      <c r="E237" s="673">
        <v>0</v>
      </c>
      <c r="F237" s="674">
        <v>6</v>
      </c>
      <c r="G237" s="13">
        <v>14</v>
      </c>
      <c r="H237" s="310">
        <v>15</v>
      </c>
      <c r="I237" s="14">
        <v>28.1</v>
      </c>
      <c r="J237" s="308">
        <v>5.4</v>
      </c>
      <c r="K237" s="13">
        <v>9.35</v>
      </c>
      <c r="L237" s="500">
        <v>7.14</v>
      </c>
      <c r="M237" s="172">
        <v>27.3</v>
      </c>
      <c r="N237" s="309">
        <v>7.5</v>
      </c>
      <c r="O237" s="14">
        <v>24.4</v>
      </c>
      <c r="P237" s="310">
        <v>28.2</v>
      </c>
      <c r="Q237" s="846">
        <v>78</v>
      </c>
      <c r="R237" s="309">
        <v>58</v>
      </c>
      <c r="S237" s="846">
        <v>102</v>
      </c>
      <c r="T237" s="309">
        <v>107</v>
      </c>
      <c r="U237" s="846">
        <v>66</v>
      </c>
      <c r="V237" s="309">
        <v>67</v>
      </c>
      <c r="W237" s="172">
        <v>36</v>
      </c>
      <c r="X237" s="309">
        <v>40</v>
      </c>
      <c r="Y237" s="13">
        <v>27.3</v>
      </c>
      <c r="Z237" s="847">
        <v>28.4</v>
      </c>
      <c r="AA237" s="14">
        <v>22.9</v>
      </c>
      <c r="AB237" s="310">
        <v>10</v>
      </c>
      <c r="AC237" s="854">
        <v>0.1</v>
      </c>
      <c r="AD237" s="677">
        <v>200</v>
      </c>
      <c r="AE237" s="885">
        <v>0</v>
      </c>
      <c r="AF237" s="850">
        <v>4088</v>
      </c>
      <c r="AG237" s="851">
        <v>2329</v>
      </c>
      <c r="AH237" s="852">
        <v>1464</v>
      </c>
      <c r="AI237" s="118"/>
      <c r="AJ237" s="4" t="s">
        <v>218</v>
      </c>
      <c r="AK237" s="10" t="s">
        <v>371</v>
      </c>
      <c r="AL237" s="217">
        <v>25</v>
      </c>
      <c r="AM237" s="313">
        <v>43</v>
      </c>
      <c r="AN237" s="13" t="s">
        <v>24</v>
      </c>
      <c r="AO237" s="308" t="s">
        <v>24</v>
      </c>
    </row>
    <row r="238" spans="1:41" x14ac:dyDescent="0.15">
      <c r="A238" s="1163"/>
      <c r="B238" s="124">
        <v>44862</v>
      </c>
      <c r="C238" s="5" t="str">
        <f t="shared" si="92"/>
        <v>(金)</v>
      </c>
      <c r="D238" s="742" t="s">
        <v>317</v>
      </c>
      <c r="E238" s="673">
        <v>0</v>
      </c>
      <c r="F238" s="674">
        <v>10</v>
      </c>
      <c r="G238" s="13">
        <v>14</v>
      </c>
      <c r="H238" s="310">
        <v>15</v>
      </c>
      <c r="I238" s="14">
        <v>23.7</v>
      </c>
      <c r="J238" s="308">
        <v>5.0999999999999996</v>
      </c>
      <c r="K238" s="13">
        <v>9.75</v>
      </c>
      <c r="L238" s="500">
        <v>7.16</v>
      </c>
      <c r="M238" s="172">
        <v>29.1</v>
      </c>
      <c r="N238" s="309">
        <v>6.5</v>
      </c>
      <c r="O238" s="14">
        <v>22.8</v>
      </c>
      <c r="P238" s="310">
        <v>26</v>
      </c>
      <c r="Q238" s="846">
        <v>70</v>
      </c>
      <c r="R238" s="309">
        <v>48</v>
      </c>
      <c r="S238" s="846">
        <v>93</v>
      </c>
      <c r="T238" s="309">
        <v>99</v>
      </c>
      <c r="U238" s="846">
        <v>58</v>
      </c>
      <c r="V238" s="309">
        <v>63</v>
      </c>
      <c r="W238" s="172">
        <v>35</v>
      </c>
      <c r="X238" s="309">
        <v>36</v>
      </c>
      <c r="Y238" s="13">
        <v>27.7</v>
      </c>
      <c r="Z238" s="847">
        <v>28</v>
      </c>
      <c r="AA238" s="14">
        <v>22.4</v>
      </c>
      <c r="AB238" s="310">
        <v>10</v>
      </c>
      <c r="AC238" s="854">
        <v>0.05</v>
      </c>
      <c r="AD238" s="677">
        <v>190</v>
      </c>
      <c r="AE238" s="885">
        <v>0</v>
      </c>
      <c r="AF238" s="850">
        <v>4644</v>
      </c>
      <c r="AG238" s="851">
        <v>2413</v>
      </c>
      <c r="AH238" s="852">
        <v>1464</v>
      </c>
      <c r="AI238" s="118"/>
      <c r="AJ238" s="4" t="s">
        <v>17</v>
      </c>
      <c r="AK238" s="10" t="s">
        <v>371</v>
      </c>
      <c r="AL238" s="217">
        <v>14</v>
      </c>
      <c r="AM238" s="313">
        <v>11</v>
      </c>
      <c r="AN238" s="13" t="s">
        <v>24</v>
      </c>
      <c r="AO238" s="308" t="s">
        <v>24</v>
      </c>
    </row>
    <row r="239" spans="1:41" x14ac:dyDescent="0.15">
      <c r="A239" s="1163"/>
      <c r="B239" s="124">
        <v>44863</v>
      </c>
      <c r="C239" s="5" t="str">
        <f t="shared" si="92"/>
        <v>(土)</v>
      </c>
      <c r="D239" s="742" t="s">
        <v>318</v>
      </c>
      <c r="E239" s="673">
        <v>0</v>
      </c>
      <c r="F239" s="674">
        <v>12</v>
      </c>
      <c r="G239" s="13">
        <v>16.5</v>
      </c>
      <c r="H239" s="310">
        <v>17</v>
      </c>
      <c r="I239" s="14">
        <v>15.2</v>
      </c>
      <c r="J239" s="308">
        <v>3.5</v>
      </c>
      <c r="K239" s="13">
        <v>9.4700000000000006</v>
      </c>
      <c r="L239" s="500">
        <v>7.17</v>
      </c>
      <c r="M239" s="172">
        <v>23.7</v>
      </c>
      <c r="N239" s="309">
        <v>6.1</v>
      </c>
      <c r="O239" s="14">
        <v>25.9</v>
      </c>
      <c r="P239" s="310">
        <v>25.9</v>
      </c>
      <c r="Q239" s="846">
        <v>76</v>
      </c>
      <c r="R239" s="309">
        <v>48</v>
      </c>
      <c r="S239" s="846">
        <v>102</v>
      </c>
      <c r="T239" s="309">
        <v>107</v>
      </c>
      <c r="U239" s="846">
        <v>66</v>
      </c>
      <c r="V239" s="309">
        <v>71</v>
      </c>
      <c r="W239" s="172">
        <v>36</v>
      </c>
      <c r="X239" s="309">
        <v>36</v>
      </c>
      <c r="Y239" s="13">
        <v>27</v>
      </c>
      <c r="Z239" s="847">
        <v>27.7</v>
      </c>
      <c r="AA239" s="14">
        <v>19.600000000000001</v>
      </c>
      <c r="AB239" s="310">
        <v>10</v>
      </c>
      <c r="AC239" s="854">
        <v>0.05</v>
      </c>
      <c r="AD239" s="677">
        <v>190</v>
      </c>
      <c r="AE239" s="885">
        <v>0</v>
      </c>
      <c r="AF239" s="850">
        <v>4459</v>
      </c>
      <c r="AG239" s="851">
        <v>2247</v>
      </c>
      <c r="AH239" s="852">
        <v>1604</v>
      </c>
      <c r="AI239" s="118"/>
      <c r="AJ239" s="399"/>
      <c r="AK239" s="501"/>
      <c r="AL239" s="477"/>
      <c r="AM239" s="308"/>
      <c r="AN239" s="477"/>
      <c r="AO239" s="308"/>
    </row>
    <row r="240" spans="1:41" x14ac:dyDescent="0.15">
      <c r="A240" s="1163"/>
      <c r="B240" s="124">
        <v>44864</v>
      </c>
      <c r="C240" s="5" t="str">
        <f t="shared" si="92"/>
        <v>(日)</v>
      </c>
      <c r="D240" s="742" t="s">
        <v>318</v>
      </c>
      <c r="E240" s="673">
        <v>0</v>
      </c>
      <c r="F240" s="674">
        <v>9</v>
      </c>
      <c r="G240" s="13">
        <v>14</v>
      </c>
      <c r="H240" s="310">
        <v>15.5</v>
      </c>
      <c r="I240" s="14">
        <v>21.5</v>
      </c>
      <c r="J240" s="308">
        <v>5.6</v>
      </c>
      <c r="K240" s="13">
        <v>9.57</v>
      </c>
      <c r="L240" s="500">
        <v>7.1</v>
      </c>
      <c r="M240" s="172">
        <v>27.3</v>
      </c>
      <c r="N240" s="309">
        <v>6.4</v>
      </c>
      <c r="O240" s="14">
        <v>25.1</v>
      </c>
      <c r="P240" s="310">
        <v>27.5</v>
      </c>
      <c r="Q240" s="846">
        <v>70</v>
      </c>
      <c r="R240" s="309">
        <v>52</v>
      </c>
      <c r="S240" s="846">
        <v>96</v>
      </c>
      <c r="T240" s="309">
        <v>102</v>
      </c>
      <c r="U240" s="846">
        <v>56</v>
      </c>
      <c r="V240" s="309">
        <v>60</v>
      </c>
      <c r="W240" s="172">
        <v>40</v>
      </c>
      <c r="X240" s="309">
        <v>42</v>
      </c>
      <c r="Y240" s="13">
        <v>24.9</v>
      </c>
      <c r="Z240" s="847">
        <v>25.6</v>
      </c>
      <c r="AA240" s="14">
        <v>19</v>
      </c>
      <c r="AB240" s="310">
        <v>9.8000000000000007</v>
      </c>
      <c r="AC240" s="854">
        <v>0.1</v>
      </c>
      <c r="AD240" s="677">
        <v>180</v>
      </c>
      <c r="AE240" s="885">
        <v>0</v>
      </c>
      <c r="AF240" s="850">
        <v>4274</v>
      </c>
      <c r="AG240" s="851">
        <v>1997</v>
      </c>
      <c r="AH240" s="852">
        <v>1464</v>
      </c>
      <c r="AI240" s="118"/>
      <c r="AJ240" s="402"/>
      <c r="AK240" s="504"/>
      <c r="AL240" s="503"/>
      <c r="AM240" s="409"/>
      <c r="AN240" s="503"/>
      <c r="AO240" s="409"/>
    </row>
    <row r="241" spans="1:42" x14ac:dyDescent="0.15">
      <c r="A241" s="1163"/>
      <c r="B241" s="124">
        <v>44865</v>
      </c>
      <c r="C241" s="5" t="str">
        <f t="shared" si="92"/>
        <v>(月)</v>
      </c>
      <c r="D241" s="761" t="s">
        <v>318</v>
      </c>
      <c r="E241" s="700">
        <v>0</v>
      </c>
      <c r="F241" s="746">
        <v>12</v>
      </c>
      <c r="G241" s="498">
        <v>15.5</v>
      </c>
      <c r="H241" s="409">
        <v>16</v>
      </c>
      <c r="I241" s="748">
        <v>22.5</v>
      </c>
      <c r="J241" s="747">
        <v>5.3</v>
      </c>
      <c r="K241" s="498">
        <v>9.6300000000000008</v>
      </c>
      <c r="L241" s="506">
        <v>7.15</v>
      </c>
      <c r="M241" s="899">
        <v>29.5</v>
      </c>
      <c r="N241" s="749">
        <v>6.7</v>
      </c>
      <c r="O241" s="748">
        <v>25</v>
      </c>
      <c r="P241" s="747">
        <v>27.4</v>
      </c>
      <c r="Q241" s="900">
        <v>80</v>
      </c>
      <c r="R241" s="749">
        <v>45</v>
      </c>
      <c r="S241" s="900">
        <v>96</v>
      </c>
      <c r="T241" s="749">
        <v>90</v>
      </c>
      <c r="U241" s="900">
        <v>56</v>
      </c>
      <c r="V241" s="749">
        <v>58</v>
      </c>
      <c r="W241" s="899">
        <v>40</v>
      </c>
      <c r="X241" s="749">
        <v>32</v>
      </c>
      <c r="Y241" s="498">
        <v>27.7</v>
      </c>
      <c r="Z241" s="901">
        <v>31.2</v>
      </c>
      <c r="AA241" s="748">
        <v>19.899999999999999</v>
      </c>
      <c r="AB241" s="747">
        <v>10</v>
      </c>
      <c r="AC241" s="902">
        <v>0.05</v>
      </c>
      <c r="AD241" s="751">
        <v>200</v>
      </c>
      <c r="AE241" s="903">
        <v>0</v>
      </c>
      <c r="AF241" s="757">
        <v>4120</v>
      </c>
      <c r="AG241" s="904">
        <v>2089</v>
      </c>
      <c r="AH241" s="893">
        <v>1586</v>
      </c>
      <c r="AI241" s="118"/>
      <c r="AJ241" s="150" t="s">
        <v>273</v>
      </c>
      <c r="AK241" s="982"/>
      <c r="AL241" s="983"/>
      <c r="AM241" s="983"/>
      <c r="AN241" s="983"/>
      <c r="AO241" s="984"/>
    </row>
    <row r="242" spans="1:42" s="1" customFormat="1" ht="13.5" customHeight="1" x14ac:dyDescent="0.15">
      <c r="A242" s="1163"/>
      <c r="B242" s="1192" t="s">
        <v>274</v>
      </c>
      <c r="C242" s="1193"/>
      <c r="D242" s="679"/>
      <c r="E242" s="663">
        <f>MAX(E211:E241)</f>
        <v>37.700000000000003</v>
      </c>
      <c r="F242" s="680">
        <f t="shared" ref="F242:AE242" si="93">IF(COUNT(F211:F241)=0,"",MAX(F211:F241))</f>
        <v>23</v>
      </c>
      <c r="G242" s="12">
        <f t="shared" si="93"/>
        <v>24.5</v>
      </c>
      <c r="H242" s="307">
        <f t="shared" si="93"/>
        <v>23.5</v>
      </c>
      <c r="I242" s="665">
        <f t="shared" si="93"/>
        <v>50</v>
      </c>
      <c r="J242" s="666">
        <f t="shared" si="93"/>
        <v>7.8</v>
      </c>
      <c r="K242" s="12">
        <f t="shared" si="93"/>
        <v>9.75</v>
      </c>
      <c r="L242" s="855">
        <f t="shared" si="93"/>
        <v>7.25</v>
      </c>
      <c r="M242" s="839">
        <f t="shared" si="93"/>
        <v>59</v>
      </c>
      <c r="N242" s="838">
        <f t="shared" si="93"/>
        <v>10.5</v>
      </c>
      <c r="O242" s="665">
        <f t="shared" si="93"/>
        <v>26.3</v>
      </c>
      <c r="P242" s="666">
        <f t="shared" si="93"/>
        <v>30.6</v>
      </c>
      <c r="Q242" s="838">
        <f t="shared" si="93"/>
        <v>98</v>
      </c>
      <c r="R242" s="667">
        <f t="shared" si="93"/>
        <v>62</v>
      </c>
      <c r="S242" s="838">
        <f t="shared" si="93"/>
        <v>114</v>
      </c>
      <c r="T242" s="667">
        <f t="shared" si="93"/>
        <v>112</v>
      </c>
      <c r="U242" s="838">
        <f t="shared" si="93"/>
        <v>73</v>
      </c>
      <c r="V242" s="667">
        <f t="shared" si="93"/>
        <v>76</v>
      </c>
      <c r="W242" s="838">
        <f t="shared" si="93"/>
        <v>42</v>
      </c>
      <c r="X242" s="667">
        <f t="shared" si="93"/>
        <v>42</v>
      </c>
      <c r="Y242" s="12">
        <f t="shared" si="93"/>
        <v>28</v>
      </c>
      <c r="Z242" s="855">
        <f t="shared" si="93"/>
        <v>31.2</v>
      </c>
      <c r="AA242" s="12">
        <f t="shared" si="93"/>
        <v>31.6</v>
      </c>
      <c r="AB242" s="855">
        <f t="shared" si="93"/>
        <v>10</v>
      </c>
      <c r="AC242" s="858">
        <f t="shared" si="93"/>
        <v>0.3</v>
      </c>
      <c r="AD242" s="684">
        <f t="shared" si="93"/>
        <v>260</v>
      </c>
      <c r="AE242" s="859">
        <f t="shared" si="93"/>
        <v>0.21</v>
      </c>
      <c r="AF242" s="926">
        <f t="shared" ref="AF242:AH242" si="94">IF(COUNT(AF211:AF241)=0,"",MAX(AF211:AF241))</f>
        <v>5878</v>
      </c>
      <c r="AG242" s="927">
        <f t="shared" si="94"/>
        <v>2413</v>
      </c>
      <c r="AH242" s="894">
        <f t="shared" si="94"/>
        <v>1708</v>
      </c>
      <c r="AI242" s="159"/>
      <c r="AJ242" s="985" t="s">
        <v>362</v>
      </c>
      <c r="AK242" s="986"/>
      <c r="AL242" s="986"/>
      <c r="AM242" s="986"/>
      <c r="AN242" s="986"/>
      <c r="AO242" s="987"/>
    </row>
    <row r="243" spans="1:42" s="1" customFormat="1" ht="13.5" customHeight="1" x14ac:dyDescent="0.15">
      <c r="A243" s="1163"/>
      <c r="B243" s="1191" t="s">
        <v>275</v>
      </c>
      <c r="C243" s="1152"/>
      <c r="D243" s="687"/>
      <c r="E243" s="688">
        <f>MIN(E211:E241)</f>
        <v>0</v>
      </c>
      <c r="F243" s="689">
        <f t="shared" ref="F243:AE243" si="95">IF(COUNT(F211:F241)=0,"",MIN(F211:F241))</f>
        <v>6</v>
      </c>
      <c r="G243" s="13">
        <f t="shared" si="95"/>
        <v>14</v>
      </c>
      <c r="H243" s="308">
        <f t="shared" si="95"/>
        <v>14</v>
      </c>
      <c r="I243" s="14">
        <f t="shared" si="95"/>
        <v>15.2</v>
      </c>
      <c r="J243" s="334">
        <f t="shared" si="95"/>
        <v>3.4</v>
      </c>
      <c r="K243" s="13">
        <f t="shared" si="95"/>
        <v>7.74</v>
      </c>
      <c r="L243" s="847">
        <f t="shared" si="95"/>
        <v>6.86</v>
      </c>
      <c r="M243" s="172">
        <f t="shared" si="95"/>
        <v>23.1</v>
      </c>
      <c r="N243" s="690">
        <f t="shared" si="95"/>
        <v>5.5</v>
      </c>
      <c r="O243" s="14">
        <f t="shared" si="95"/>
        <v>17.600000000000001</v>
      </c>
      <c r="P243" s="334">
        <f t="shared" si="95"/>
        <v>20.7</v>
      </c>
      <c r="Q243" s="846">
        <f t="shared" si="95"/>
        <v>53</v>
      </c>
      <c r="R243" s="309">
        <f t="shared" si="95"/>
        <v>28</v>
      </c>
      <c r="S243" s="846">
        <f t="shared" si="95"/>
        <v>76</v>
      </c>
      <c r="T243" s="309">
        <f t="shared" si="95"/>
        <v>78</v>
      </c>
      <c r="U243" s="846">
        <f t="shared" si="95"/>
        <v>50</v>
      </c>
      <c r="V243" s="309">
        <f t="shared" si="95"/>
        <v>51</v>
      </c>
      <c r="W243" s="846">
        <f t="shared" si="95"/>
        <v>25</v>
      </c>
      <c r="X243" s="309">
        <f t="shared" si="95"/>
        <v>26</v>
      </c>
      <c r="Y243" s="13">
        <f t="shared" si="95"/>
        <v>18.5</v>
      </c>
      <c r="Z243" s="847">
        <f t="shared" si="95"/>
        <v>19.899999999999999</v>
      </c>
      <c r="AA243" s="13">
        <f t="shared" si="95"/>
        <v>13.7</v>
      </c>
      <c r="AB243" s="847">
        <f t="shared" si="95"/>
        <v>6.3</v>
      </c>
      <c r="AC243" s="867">
        <f t="shared" si="95"/>
        <v>0</v>
      </c>
      <c r="AD243" s="693">
        <f t="shared" si="95"/>
        <v>160</v>
      </c>
      <c r="AE243" s="868">
        <f t="shared" si="95"/>
        <v>0</v>
      </c>
      <c r="AF243" s="915"/>
      <c r="AG243" s="916"/>
      <c r="AH243" s="871"/>
      <c r="AI243" s="159"/>
      <c r="AJ243" s="988"/>
      <c r="AK243" s="989"/>
      <c r="AL243" s="989"/>
      <c r="AM243" s="989"/>
      <c r="AN243" s="989"/>
      <c r="AO243" s="990"/>
    </row>
    <row r="244" spans="1:42" s="1" customFormat="1" ht="13.5" customHeight="1" x14ac:dyDescent="0.15">
      <c r="A244" s="1163"/>
      <c r="B244" s="1191" t="s">
        <v>276</v>
      </c>
      <c r="C244" s="1152"/>
      <c r="D244" s="687"/>
      <c r="E244" s="696"/>
      <c r="F244" s="697">
        <f t="shared" ref="F244:AE244" si="96">IF(COUNT(F211:F241)=0,"",AVERAGE(F211:F241))</f>
        <v>14.903225806451612</v>
      </c>
      <c r="G244" s="13">
        <f t="shared" si="96"/>
        <v>18.096774193548388</v>
      </c>
      <c r="H244" s="689">
        <f t="shared" si="96"/>
        <v>18.548387096774192</v>
      </c>
      <c r="I244" s="14">
        <f t="shared" si="96"/>
        <v>26.532258064516135</v>
      </c>
      <c r="J244" s="334">
        <f t="shared" si="96"/>
        <v>5.2419354838709689</v>
      </c>
      <c r="K244" s="13">
        <f t="shared" si="96"/>
        <v>8.9780645161290327</v>
      </c>
      <c r="L244" s="847">
        <f t="shared" si="96"/>
        <v>7.0825806451612898</v>
      </c>
      <c r="M244" s="172">
        <f t="shared" si="96"/>
        <v>33.167741935483868</v>
      </c>
      <c r="N244" s="690">
        <f t="shared" si="96"/>
        <v>7.2451612903225806</v>
      </c>
      <c r="O244" s="14">
        <f t="shared" si="96"/>
        <v>22.732580645161292</v>
      </c>
      <c r="P244" s="334">
        <f t="shared" si="96"/>
        <v>25.754838709677422</v>
      </c>
      <c r="Q244" s="846">
        <f t="shared" si="96"/>
        <v>74</v>
      </c>
      <c r="R244" s="309">
        <f t="shared" si="96"/>
        <v>50.451612903225808</v>
      </c>
      <c r="S244" s="846">
        <f t="shared" si="96"/>
        <v>95.225806451612897</v>
      </c>
      <c r="T244" s="309">
        <f t="shared" si="96"/>
        <v>97.258064516129039</v>
      </c>
      <c r="U244" s="846">
        <f t="shared" si="96"/>
        <v>61.41935483870968</v>
      </c>
      <c r="V244" s="309">
        <f t="shared" si="96"/>
        <v>63.258064516129032</v>
      </c>
      <c r="W244" s="846">
        <f t="shared" si="96"/>
        <v>33.806451612903224</v>
      </c>
      <c r="X244" s="309">
        <f t="shared" si="96"/>
        <v>34</v>
      </c>
      <c r="Y244" s="13">
        <f t="shared" si="96"/>
        <v>24.242903225806455</v>
      </c>
      <c r="Z244" s="847">
        <f t="shared" si="96"/>
        <v>25.270967741935486</v>
      </c>
      <c r="AA244" s="13">
        <f t="shared" si="96"/>
        <v>20.283870967741933</v>
      </c>
      <c r="AB244" s="847">
        <f t="shared" si="96"/>
        <v>8.9645161290322584</v>
      </c>
      <c r="AC244" s="867">
        <f t="shared" si="96"/>
        <v>7.2580645161290328E-2</v>
      </c>
      <c r="AD244" s="698">
        <f t="shared" si="96"/>
        <v>190</v>
      </c>
      <c r="AE244" s="868">
        <f t="shared" si="96"/>
        <v>6.7741935483870966E-3</v>
      </c>
      <c r="AF244" s="917"/>
      <c r="AG244" s="918"/>
      <c r="AH244" s="896"/>
      <c r="AI244" s="159"/>
      <c r="AJ244" s="988"/>
      <c r="AK244" s="989"/>
      <c r="AL244" s="989"/>
      <c r="AM244" s="989"/>
      <c r="AN244" s="989"/>
      <c r="AO244" s="990"/>
    </row>
    <row r="245" spans="1:42" s="1" customFormat="1" ht="13.5" customHeight="1" x14ac:dyDescent="0.15">
      <c r="A245" s="1170"/>
      <c r="B245" s="1196" t="s">
        <v>277</v>
      </c>
      <c r="C245" s="1161"/>
      <c r="D245" s="699"/>
      <c r="E245" s="700">
        <f>SUM(E211:E241)</f>
        <v>85.09999999999998</v>
      </c>
      <c r="F245" s="701"/>
      <c r="G245" s="701"/>
      <c r="H245" s="734"/>
      <c r="I245" s="701"/>
      <c r="J245" s="734"/>
      <c r="K245" s="704"/>
      <c r="L245" s="705"/>
      <c r="M245" s="874"/>
      <c r="N245" s="737"/>
      <c r="O245" s="735"/>
      <c r="P245" s="736"/>
      <c r="Q245" s="873"/>
      <c r="R245" s="737"/>
      <c r="S245" s="873"/>
      <c r="T245" s="737"/>
      <c r="U245" s="873"/>
      <c r="V245" s="737"/>
      <c r="W245" s="874"/>
      <c r="X245" s="737"/>
      <c r="Y245" s="704"/>
      <c r="Z245" s="875"/>
      <c r="AA245" s="876"/>
      <c r="AB245" s="877"/>
      <c r="AC245" s="878"/>
      <c r="AD245" s="711"/>
      <c r="AE245" s="879"/>
      <c r="AF245" s="928">
        <f>SUM(AF211:AF241)</f>
        <v>147376</v>
      </c>
      <c r="AG245" s="929">
        <f>SUM(AG211:AG241)</f>
        <v>58787</v>
      </c>
      <c r="AH245" s="898">
        <f>SUM(AH211:AH241)</f>
        <v>48516</v>
      </c>
      <c r="AI245" s="159"/>
      <c r="AJ245" s="827"/>
      <c r="AK245" s="828"/>
      <c r="AL245" s="828"/>
      <c r="AM245" s="828"/>
      <c r="AN245" s="828"/>
      <c r="AO245" s="829"/>
      <c r="AP245" s="505"/>
    </row>
    <row r="246" spans="1:42" ht="13.5" customHeight="1" x14ac:dyDescent="0.15">
      <c r="A246" s="1162" t="s">
        <v>268</v>
      </c>
      <c r="B246" s="123">
        <v>44866</v>
      </c>
      <c r="C246" s="574" t="str">
        <f>IF(B246="","",IF(WEEKDAY(B246)=1,"(日)",IF(WEEKDAY(B246)=2,"(月)",IF(WEEKDAY(B246)=3,"(火)",IF(WEEKDAY(B246)=4,"(水)",IF(WEEKDAY(B246)=5,"(木)",IF(WEEKDAY(B246)=6,"(金)","(土)")))))))</f>
        <v>(火)</v>
      </c>
      <c r="D246" s="740" t="s">
        <v>317</v>
      </c>
      <c r="E246" s="663"/>
      <c r="F246" s="664">
        <v>10</v>
      </c>
      <c r="G246" s="12">
        <v>14</v>
      </c>
      <c r="H246" s="666">
        <v>15.5</v>
      </c>
      <c r="I246" s="665">
        <v>22.7</v>
      </c>
      <c r="J246" s="307">
        <v>5.0999999999999996</v>
      </c>
      <c r="K246" s="12">
        <v>9.5</v>
      </c>
      <c r="L246" s="855">
        <v>7.19</v>
      </c>
      <c r="M246" s="839">
        <v>27.2</v>
      </c>
      <c r="N246" s="667">
        <v>7.1</v>
      </c>
      <c r="O246" s="665">
        <v>24</v>
      </c>
      <c r="P246" s="666">
        <v>26.5</v>
      </c>
      <c r="Q246" s="838">
        <v>70</v>
      </c>
      <c r="R246" s="667">
        <v>52</v>
      </c>
      <c r="S246" s="838">
        <v>96</v>
      </c>
      <c r="T246" s="667">
        <v>98</v>
      </c>
      <c r="U246" s="838">
        <v>56</v>
      </c>
      <c r="V246" s="667">
        <v>60</v>
      </c>
      <c r="W246" s="839">
        <v>40</v>
      </c>
      <c r="X246" s="667">
        <v>38</v>
      </c>
      <c r="Y246" s="12">
        <v>28.4</v>
      </c>
      <c r="Z246" s="840">
        <v>26.3</v>
      </c>
      <c r="AA246" s="665">
        <v>20.2</v>
      </c>
      <c r="AB246" s="666">
        <v>10</v>
      </c>
      <c r="AC246" s="883">
        <v>0.1</v>
      </c>
      <c r="AD246" s="671">
        <v>200</v>
      </c>
      <c r="AE246" s="884">
        <v>0</v>
      </c>
      <c r="AF246" s="843">
        <v>3344</v>
      </c>
      <c r="AG246" s="844">
        <v>2049</v>
      </c>
      <c r="AH246" s="845">
        <v>1464</v>
      </c>
      <c r="AI246" s="122" t="s">
        <v>24</v>
      </c>
      <c r="AJ246" s="374" t="s">
        <v>344</v>
      </c>
      <c r="AK246" s="488"/>
      <c r="AL246" s="1205">
        <v>44875</v>
      </c>
      <c r="AM246" s="1206"/>
      <c r="AN246" s="1197">
        <v>44887</v>
      </c>
      <c r="AO246" s="1198"/>
    </row>
    <row r="247" spans="1:42" x14ac:dyDescent="0.15">
      <c r="A247" s="1163"/>
      <c r="B247" s="124">
        <v>44867</v>
      </c>
      <c r="C247" s="5" t="str">
        <f t="shared" ref="C247:C275" si="97">IF(B247="","",IF(WEEKDAY(B247)=1,"(日)",IF(WEEKDAY(B247)=2,"(月)",IF(WEEKDAY(B247)=3,"(火)",IF(WEEKDAY(B247)=4,"(水)",IF(WEEKDAY(B247)=5,"(木)",IF(WEEKDAY(B247)=6,"(金)","(土)")))))))</f>
        <v>(水)</v>
      </c>
      <c r="D247" s="742" t="s">
        <v>318</v>
      </c>
      <c r="E247" s="673"/>
      <c r="F247" s="674">
        <v>10</v>
      </c>
      <c r="G247" s="13">
        <v>14</v>
      </c>
      <c r="H247" s="310">
        <v>16</v>
      </c>
      <c r="I247" s="14">
        <v>21.4</v>
      </c>
      <c r="J247" s="308">
        <v>3.9</v>
      </c>
      <c r="K247" s="13">
        <v>9.4499999999999993</v>
      </c>
      <c r="L247" s="500">
        <v>7.15</v>
      </c>
      <c r="M247" s="172">
        <v>28.8</v>
      </c>
      <c r="N247" s="309">
        <v>5.7</v>
      </c>
      <c r="O247" s="14">
        <v>23.8</v>
      </c>
      <c r="P247" s="310">
        <v>26</v>
      </c>
      <c r="Q247" s="846">
        <v>80</v>
      </c>
      <c r="R247" s="309">
        <v>50</v>
      </c>
      <c r="S247" s="846">
        <v>98</v>
      </c>
      <c r="T247" s="309">
        <v>99</v>
      </c>
      <c r="U247" s="846">
        <v>56</v>
      </c>
      <c r="V247" s="309">
        <v>58</v>
      </c>
      <c r="W247" s="172">
        <v>42</v>
      </c>
      <c r="X247" s="309">
        <v>41</v>
      </c>
      <c r="Y247" s="13">
        <v>26.3</v>
      </c>
      <c r="Z247" s="847">
        <v>27.7</v>
      </c>
      <c r="AA247" s="14">
        <v>21.5</v>
      </c>
      <c r="AB247" s="310">
        <v>9.8000000000000007</v>
      </c>
      <c r="AC247" s="854">
        <v>0.05</v>
      </c>
      <c r="AD247" s="677">
        <v>220</v>
      </c>
      <c r="AE247" s="885">
        <v>0</v>
      </c>
      <c r="AF247" s="850">
        <v>4273</v>
      </c>
      <c r="AG247" s="851">
        <v>2080</v>
      </c>
      <c r="AH247" s="852">
        <v>1586</v>
      </c>
      <c r="AI247" s="122" t="s">
        <v>24</v>
      </c>
      <c r="AJ247" s="422" t="s">
        <v>2</v>
      </c>
      <c r="AK247" s="489" t="s">
        <v>363</v>
      </c>
      <c r="AL247" s="1199">
        <v>7</v>
      </c>
      <c r="AM247" s="1200"/>
      <c r="AN247" s="1199">
        <v>7</v>
      </c>
      <c r="AO247" s="1200"/>
    </row>
    <row r="248" spans="1:42" x14ac:dyDescent="0.15">
      <c r="A248" s="1163"/>
      <c r="B248" s="124">
        <v>44868</v>
      </c>
      <c r="C248" s="5" t="str">
        <f t="shared" si="97"/>
        <v>(木)</v>
      </c>
      <c r="D248" s="742" t="s">
        <v>318</v>
      </c>
      <c r="E248" s="673"/>
      <c r="F248" s="674">
        <v>15</v>
      </c>
      <c r="G248" s="13">
        <v>18</v>
      </c>
      <c r="H248" s="310">
        <v>16.5</v>
      </c>
      <c r="I248" s="14">
        <v>14.7</v>
      </c>
      <c r="J248" s="308">
        <v>3.2</v>
      </c>
      <c r="K248" s="13">
        <v>9.67</v>
      </c>
      <c r="L248" s="500">
        <v>7.16</v>
      </c>
      <c r="M248" s="172">
        <v>18.8</v>
      </c>
      <c r="N248" s="309">
        <v>5.6</v>
      </c>
      <c r="O248" s="14">
        <v>23.6</v>
      </c>
      <c r="P248" s="310">
        <v>26.6</v>
      </c>
      <c r="Q248" s="846">
        <v>78</v>
      </c>
      <c r="R248" s="309">
        <v>54</v>
      </c>
      <c r="S248" s="846">
        <v>96</v>
      </c>
      <c r="T248" s="309">
        <v>100</v>
      </c>
      <c r="U248" s="846">
        <v>59</v>
      </c>
      <c r="V248" s="309">
        <v>59</v>
      </c>
      <c r="W248" s="172">
        <v>37</v>
      </c>
      <c r="X248" s="309">
        <v>41</v>
      </c>
      <c r="Y248" s="13">
        <v>30.2</v>
      </c>
      <c r="Z248" s="847">
        <v>28.4</v>
      </c>
      <c r="AA248" s="14">
        <v>18.2</v>
      </c>
      <c r="AB248" s="310">
        <v>9.8000000000000007</v>
      </c>
      <c r="AC248" s="854">
        <v>0</v>
      </c>
      <c r="AD248" s="677">
        <v>210</v>
      </c>
      <c r="AE248" s="885">
        <v>0</v>
      </c>
      <c r="AF248" s="850">
        <v>4274</v>
      </c>
      <c r="AG248" s="851">
        <v>2163</v>
      </c>
      <c r="AH248" s="852">
        <v>1464</v>
      </c>
      <c r="AI248" s="122" t="s">
        <v>24</v>
      </c>
      <c r="AJ248" s="6" t="s">
        <v>19</v>
      </c>
      <c r="AK248" s="7" t="s">
        <v>20</v>
      </c>
      <c r="AL248" s="8" t="s">
        <v>21</v>
      </c>
      <c r="AM248" s="7" t="s">
        <v>22</v>
      </c>
      <c r="AN248" s="8" t="s">
        <v>21</v>
      </c>
      <c r="AO248" s="7" t="s">
        <v>22</v>
      </c>
    </row>
    <row r="249" spans="1:42" x14ac:dyDescent="0.15">
      <c r="A249" s="1163"/>
      <c r="B249" s="124">
        <v>44869</v>
      </c>
      <c r="C249" s="5" t="str">
        <f t="shared" si="97"/>
        <v>(金)</v>
      </c>
      <c r="D249" s="742" t="s">
        <v>318</v>
      </c>
      <c r="E249" s="673"/>
      <c r="F249" s="674">
        <v>17</v>
      </c>
      <c r="G249" s="13">
        <v>17.5</v>
      </c>
      <c r="H249" s="310">
        <v>17.5</v>
      </c>
      <c r="I249" s="14">
        <v>22.4</v>
      </c>
      <c r="J249" s="308">
        <v>4.9000000000000004</v>
      </c>
      <c r="K249" s="13">
        <v>9.57</v>
      </c>
      <c r="L249" s="500">
        <v>7.06</v>
      </c>
      <c r="M249" s="172">
        <v>29.7</v>
      </c>
      <c r="N249" s="309">
        <v>5.9</v>
      </c>
      <c r="O249" s="14">
        <v>24.3</v>
      </c>
      <c r="P249" s="310">
        <v>27.9</v>
      </c>
      <c r="Q249" s="846">
        <v>70</v>
      </c>
      <c r="R249" s="309">
        <v>47</v>
      </c>
      <c r="S249" s="846">
        <v>92</v>
      </c>
      <c r="T249" s="309">
        <v>97</v>
      </c>
      <c r="U249" s="846">
        <v>52</v>
      </c>
      <c r="V249" s="309">
        <v>56</v>
      </c>
      <c r="W249" s="172">
        <v>40</v>
      </c>
      <c r="X249" s="309">
        <v>41</v>
      </c>
      <c r="Y249" s="13">
        <v>30.5</v>
      </c>
      <c r="Z249" s="847">
        <v>32.700000000000003</v>
      </c>
      <c r="AA249" s="14">
        <v>19.2</v>
      </c>
      <c r="AB249" s="310">
        <v>9.5</v>
      </c>
      <c r="AC249" s="854">
        <v>0</v>
      </c>
      <c r="AD249" s="677">
        <v>220</v>
      </c>
      <c r="AE249" s="885">
        <v>0</v>
      </c>
      <c r="AF249" s="850">
        <v>4314</v>
      </c>
      <c r="AG249" s="851">
        <v>2081</v>
      </c>
      <c r="AH249" s="852">
        <v>1586</v>
      </c>
      <c r="AI249" s="122" t="s">
        <v>24</v>
      </c>
      <c r="AJ249" s="3" t="s">
        <v>203</v>
      </c>
      <c r="AK249" s="9" t="s">
        <v>11</v>
      </c>
      <c r="AL249" s="12">
        <v>15</v>
      </c>
      <c r="AM249" s="307">
        <v>16</v>
      </c>
      <c r="AN249" s="12">
        <v>13</v>
      </c>
      <c r="AO249" s="307">
        <v>14</v>
      </c>
    </row>
    <row r="250" spans="1:42" x14ac:dyDescent="0.15">
      <c r="A250" s="1163"/>
      <c r="B250" s="124">
        <v>44870</v>
      </c>
      <c r="C250" s="5" t="str">
        <f t="shared" si="97"/>
        <v>(土)</v>
      </c>
      <c r="D250" s="742" t="s">
        <v>318</v>
      </c>
      <c r="E250" s="673"/>
      <c r="F250" s="674">
        <v>11</v>
      </c>
      <c r="G250" s="13">
        <v>16.5</v>
      </c>
      <c r="H250" s="310">
        <v>16.5</v>
      </c>
      <c r="I250" s="14">
        <v>28.6</v>
      </c>
      <c r="J250" s="308">
        <v>3.7</v>
      </c>
      <c r="K250" s="13">
        <v>9.36</v>
      </c>
      <c r="L250" s="500">
        <v>7.13</v>
      </c>
      <c r="M250" s="172">
        <v>30.3</v>
      </c>
      <c r="N250" s="309">
        <v>4.0999999999999996</v>
      </c>
      <c r="O250" s="14">
        <v>23.4</v>
      </c>
      <c r="P250" s="310">
        <v>27.9</v>
      </c>
      <c r="Q250" s="846">
        <v>78</v>
      </c>
      <c r="R250" s="309">
        <v>53</v>
      </c>
      <c r="S250" s="846">
        <v>101</v>
      </c>
      <c r="T250" s="309">
        <v>101</v>
      </c>
      <c r="U250" s="846">
        <v>58</v>
      </c>
      <c r="V250" s="309">
        <v>56</v>
      </c>
      <c r="W250" s="172">
        <v>43</v>
      </c>
      <c r="X250" s="309">
        <v>45</v>
      </c>
      <c r="Y250" s="13">
        <v>29.1</v>
      </c>
      <c r="Z250" s="847">
        <v>30.2</v>
      </c>
      <c r="AA250" s="14">
        <v>22.4</v>
      </c>
      <c r="AB250" s="310">
        <v>9</v>
      </c>
      <c r="AC250" s="854">
        <v>0.1</v>
      </c>
      <c r="AD250" s="677">
        <v>220</v>
      </c>
      <c r="AE250" s="885">
        <v>0</v>
      </c>
      <c r="AF250" s="850">
        <v>3991</v>
      </c>
      <c r="AG250" s="851">
        <v>1996</v>
      </c>
      <c r="AH250" s="852">
        <v>1418</v>
      </c>
      <c r="AI250" s="122" t="s">
        <v>24</v>
      </c>
      <c r="AJ250" s="4" t="s">
        <v>204</v>
      </c>
      <c r="AK250" s="10" t="s">
        <v>205</v>
      </c>
      <c r="AL250" s="13">
        <v>21.2</v>
      </c>
      <c r="AM250" s="308">
        <v>3</v>
      </c>
      <c r="AN250" s="13">
        <v>20.100000000000001</v>
      </c>
      <c r="AO250" s="308">
        <v>4.4000000000000004</v>
      </c>
    </row>
    <row r="251" spans="1:42" x14ac:dyDescent="0.15">
      <c r="A251" s="1163"/>
      <c r="B251" s="124">
        <v>44871</v>
      </c>
      <c r="C251" s="5" t="str">
        <f t="shared" si="97"/>
        <v>(日)</v>
      </c>
      <c r="D251" s="742" t="s">
        <v>318</v>
      </c>
      <c r="E251" s="673"/>
      <c r="F251" s="674">
        <v>11</v>
      </c>
      <c r="G251" s="13">
        <v>15</v>
      </c>
      <c r="H251" s="310">
        <v>15.5</v>
      </c>
      <c r="I251" s="14">
        <v>23.6</v>
      </c>
      <c r="J251" s="308">
        <v>4.8</v>
      </c>
      <c r="K251" s="13">
        <v>9.66</v>
      </c>
      <c r="L251" s="500">
        <v>7.13</v>
      </c>
      <c r="M251" s="172">
        <v>29.2</v>
      </c>
      <c r="N251" s="309">
        <v>6.4</v>
      </c>
      <c r="O251" s="14">
        <v>24.5</v>
      </c>
      <c r="P251" s="310">
        <v>28.5</v>
      </c>
      <c r="Q251" s="846">
        <v>77</v>
      </c>
      <c r="R251" s="309">
        <v>49</v>
      </c>
      <c r="S251" s="846">
        <v>102</v>
      </c>
      <c r="T251" s="309">
        <v>98</v>
      </c>
      <c r="U251" s="846">
        <v>57</v>
      </c>
      <c r="V251" s="309">
        <v>58</v>
      </c>
      <c r="W251" s="172">
        <v>45</v>
      </c>
      <c r="X251" s="309">
        <v>40</v>
      </c>
      <c r="Y251" s="13">
        <v>29.1</v>
      </c>
      <c r="Z251" s="847">
        <v>31.6</v>
      </c>
      <c r="AA251" s="14">
        <v>21</v>
      </c>
      <c r="AB251" s="310">
        <v>9.1999999999999993</v>
      </c>
      <c r="AC251" s="854">
        <v>0.1</v>
      </c>
      <c r="AD251" s="677">
        <v>210</v>
      </c>
      <c r="AE251" s="885">
        <v>0</v>
      </c>
      <c r="AF251" s="850">
        <v>4459</v>
      </c>
      <c r="AG251" s="851">
        <v>2081</v>
      </c>
      <c r="AH251" s="852">
        <v>1464</v>
      </c>
      <c r="AI251" s="122" t="s">
        <v>24</v>
      </c>
      <c r="AJ251" s="4" t="s">
        <v>12</v>
      </c>
      <c r="AK251" s="10"/>
      <c r="AL251" s="13">
        <v>9.5500000000000007</v>
      </c>
      <c r="AM251" s="308">
        <v>7.06</v>
      </c>
      <c r="AN251" s="13">
        <v>9.44</v>
      </c>
      <c r="AO251" s="308">
        <v>7.18</v>
      </c>
    </row>
    <row r="252" spans="1:42" x14ac:dyDescent="0.15">
      <c r="A252" s="1163"/>
      <c r="B252" s="124">
        <v>44872</v>
      </c>
      <c r="C252" s="5" t="str">
        <f t="shared" si="97"/>
        <v>(月)</v>
      </c>
      <c r="D252" s="742" t="s">
        <v>318</v>
      </c>
      <c r="E252" s="673"/>
      <c r="F252" s="674">
        <v>9</v>
      </c>
      <c r="G252" s="13">
        <v>14.5</v>
      </c>
      <c r="H252" s="310">
        <v>14.5</v>
      </c>
      <c r="I252" s="14">
        <v>21.2</v>
      </c>
      <c r="J252" s="308">
        <v>4.5999999999999996</v>
      </c>
      <c r="K252" s="13">
        <v>9.7799999999999994</v>
      </c>
      <c r="L252" s="500">
        <v>7.11</v>
      </c>
      <c r="M252" s="172">
        <v>27.4</v>
      </c>
      <c r="N252" s="309">
        <v>6.5</v>
      </c>
      <c r="O252" s="14">
        <v>21.3</v>
      </c>
      <c r="P252" s="310">
        <v>25.5</v>
      </c>
      <c r="Q252" s="846">
        <v>72</v>
      </c>
      <c r="R252" s="309">
        <v>45</v>
      </c>
      <c r="S252" s="846">
        <v>93</v>
      </c>
      <c r="T252" s="309">
        <v>94</v>
      </c>
      <c r="U252" s="846">
        <v>58</v>
      </c>
      <c r="V252" s="309">
        <v>56</v>
      </c>
      <c r="W252" s="172">
        <v>35</v>
      </c>
      <c r="X252" s="309">
        <v>38</v>
      </c>
      <c r="Y252" s="13">
        <v>28.8</v>
      </c>
      <c r="Z252" s="847">
        <v>29.5</v>
      </c>
      <c r="AA252" s="14">
        <v>22</v>
      </c>
      <c r="AB252" s="310">
        <v>9.6</v>
      </c>
      <c r="AC252" s="854">
        <v>0.05</v>
      </c>
      <c r="AD252" s="677">
        <v>190</v>
      </c>
      <c r="AE252" s="885">
        <v>0</v>
      </c>
      <c r="AF252" s="850">
        <v>3716</v>
      </c>
      <c r="AG252" s="851">
        <v>2079</v>
      </c>
      <c r="AH252" s="852">
        <v>1464</v>
      </c>
      <c r="AI252" s="122" t="s">
        <v>24</v>
      </c>
      <c r="AJ252" s="4" t="s">
        <v>219</v>
      </c>
      <c r="AK252" s="10" t="s">
        <v>205</v>
      </c>
      <c r="AL252" s="172">
        <v>29.6</v>
      </c>
      <c r="AM252" s="309">
        <v>5</v>
      </c>
      <c r="AN252" s="172">
        <v>29.2</v>
      </c>
      <c r="AO252" s="309">
        <v>7.1</v>
      </c>
    </row>
    <row r="253" spans="1:42" x14ac:dyDescent="0.15">
      <c r="A253" s="1163"/>
      <c r="B253" s="124">
        <v>44873</v>
      </c>
      <c r="C253" s="5" t="str">
        <f t="shared" si="97"/>
        <v>(火)</v>
      </c>
      <c r="D253" s="742" t="s">
        <v>318</v>
      </c>
      <c r="E253" s="673"/>
      <c r="F253" s="674">
        <v>10</v>
      </c>
      <c r="G253" s="13">
        <v>15</v>
      </c>
      <c r="H253" s="310">
        <v>15</v>
      </c>
      <c r="I253" s="14">
        <v>22.7</v>
      </c>
      <c r="J253" s="308">
        <v>4.5</v>
      </c>
      <c r="K253" s="13">
        <v>9.68</v>
      </c>
      <c r="L253" s="500">
        <v>7.14</v>
      </c>
      <c r="M253" s="172">
        <v>28.2</v>
      </c>
      <c r="N253" s="309">
        <v>6.3</v>
      </c>
      <c r="O253" s="14">
        <v>23.5</v>
      </c>
      <c r="P253" s="310">
        <v>26.6</v>
      </c>
      <c r="Q253" s="846">
        <v>66</v>
      </c>
      <c r="R253" s="309">
        <v>44</v>
      </c>
      <c r="S253" s="846">
        <v>86</v>
      </c>
      <c r="T253" s="309">
        <v>90</v>
      </c>
      <c r="U253" s="846">
        <v>46</v>
      </c>
      <c r="V253" s="309">
        <v>52</v>
      </c>
      <c r="W253" s="172">
        <v>40</v>
      </c>
      <c r="X253" s="309">
        <v>38</v>
      </c>
      <c r="Y253" s="13">
        <v>27</v>
      </c>
      <c r="Z253" s="847">
        <v>29.1</v>
      </c>
      <c r="AA253" s="14">
        <v>21.5</v>
      </c>
      <c r="AB253" s="310">
        <v>8.8000000000000007</v>
      </c>
      <c r="AC253" s="854">
        <v>0.1</v>
      </c>
      <c r="AD253" s="677">
        <v>200</v>
      </c>
      <c r="AE253" s="885">
        <v>0</v>
      </c>
      <c r="AF253" s="850">
        <v>4249</v>
      </c>
      <c r="AG253" s="851">
        <v>2154</v>
      </c>
      <c r="AH253" s="852">
        <v>1586</v>
      </c>
      <c r="AI253" s="122" t="s">
        <v>24</v>
      </c>
      <c r="AJ253" s="4" t="s">
        <v>206</v>
      </c>
      <c r="AK253" s="10" t="s">
        <v>13</v>
      </c>
      <c r="AL253" s="13">
        <v>25.4</v>
      </c>
      <c r="AM253" s="308">
        <v>25.3</v>
      </c>
      <c r="AN253" s="13">
        <v>24.5</v>
      </c>
      <c r="AO253" s="308">
        <v>28.2</v>
      </c>
    </row>
    <row r="254" spans="1:42" x14ac:dyDescent="0.15">
      <c r="A254" s="1163"/>
      <c r="B254" s="124">
        <v>44874</v>
      </c>
      <c r="C254" s="5" t="str">
        <f t="shared" si="97"/>
        <v>(水)</v>
      </c>
      <c r="D254" s="742" t="s">
        <v>318</v>
      </c>
      <c r="E254" s="673"/>
      <c r="F254" s="674">
        <v>6</v>
      </c>
      <c r="G254" s="13">
        <v>14</v>
      </c>
      <c r="H254" s="310">
        <v>15</v>
      </c>
      <c r="I254" s="14">
        <v>22.8</v>
      </c>
      <c r="J254" s="308">
        <v>4.0999999999999996</v>
      </c>
      <c r="K254" s="13">
        <v>9.65</v>
      </c>
      <c r="L254" s="500">
        <v>7.1</v>
      </c>
      <c r="M254" s="172">
        <v>30.7</v>
      </c>
      <c r="N254" s="309">
        <v>5.4</v>
      </c>
      <c r="O254" s="14">
        <v>24.1</v>
      </c>
      <c r="P254" s="310">
        <v>27.4</v>
      </c>
      <c r="Q254" s="846">
        <v>68</v>
      </c>
      <c r="R254" s="309">
        <v>42</v>
      </c>
      <c r="S254" s="846">
        <v>92</v>
      </c>
      <c r="T254" s="309">
        <v>92</v>
      </c>
      <c r="U254" s="846">
        <v>50</v>
      </c>
      <c r="V254" s="309">
        <v>52</v>
      </c>
      <c r="W254" s="172">
        <v>42</v>
      </c>
      <c r="X254" s="309">
        <v>40</v>
      </c>
      <c r="Y254" s="13">
        <v>28.4</v>
      </c>
      <c r="Z254" s="847">
        <v>29.1</v>
      </c>
      <c r="AA254" s="14">
        <v>20.9</v>
      </c>
      <c r="AB254" s="310">
        <v>8.5</v>
      </c>
      <c r="AC254" s="854">
        <v>0.15</v>
      </c>
      <c r="AD254" s="677">
        <v>200</v>
      </c>
      <c r="AE254" s="885">
        <v>0</v>
      </c>
      <c r="AF254" s="850">
        <v>3903</v>
      </c>
      <c r="AG254" s="851">
        <v>2163</v>
      </c>
      <c r="AH254" s="852">
        <v>1586</v>
      </c>
      <c r="AI254" s="122" t="s">
        <v>24</v>
      </c>
      <c r="AJ254" s="4" t="s">
        <v>207</v>
      </c>
      <c r="AK254" s="10" t="s">
        <v>371</v>
      </c>
      <c r="AL254" s="172">
        <v>70</v>
      </c>
      <c r="AM254" s="309">
        <v>44</v>
      </c>
      <c r="AN254" s="172">
        <v>80</v>
      </c>
      <c r="AO254" s="309">
        <v>50</v>
      </c>
    </row>
    <row r="255" spans="1:42" x14ac:dyDescent="0.15">
      <c r="A255" s="1163"/>
      <c r="B255" s="124">
        <v>44875</v>
      </c>
      <c r="C255" s="5" t="str">
        <f t="shared" si="97"/>
        <v>(木)</v>
      </c>
      <c r="D255" s="742" t="s">
        <v>318</v>
      </c>
      <c r="E255" s="673"/>
      <c r="F255" s="674">
        <v>7</v>
      </c>
      <c r="G255" s="13">
        <v>15</v>
      </c>
      <c r="H255" s="310">
        <v>16</v>
      </c>
      <c r="I255" s="14">
        <v>21.2</v>
      </c>
      <c r="J255" s="308">
        <v>3</v>
      </c>
      <c r="K255" s="13">
        <v>9.5500000000000007</v>
      </c>
      <c r="L255" s="500">
        <v>7.06</v>
      </c>
      <c r="M255" s="172">
        <v>29.6</v>
      </c>
      <c r="N255" s="309">
        <v>5</v>
      </c>
      <c r="O255" s="14">
        <v>25.4</v>
      </c>
      <c r="P255" s="310">
        <v>25.3</v>
      </c>
      <c r="Q255" s="846">
        <v>70</v>
      </c>
      <c r="R255" s="309">
        <v>44</v>
      </c>
      <c r="S255" s="846">
        <v>94</v>
      </c>
      <c r="T255" s="309">
        <v>92</v>
      </c>
      <c r="U255" s="846">
        <v>52</v>
      </c>
      <c r="V255" s="309">
        <v>50</v>
      </c>
      <c r="W255" s="172">
        <v>42</v>
      </c>
      <c r="X255" s="309">
        <v>42</v>
      </c>
      <c r="Y255" s="13">
        <v>29.8</v>
      </c>
      <c r="Z255" s="847">
        <v>30.2</v>
      </c>
      <c r="AA255" s="14">
        <v>20.5</v>
      </c>
      <c r="AB255" s="310">
        <v>8.8000000000000007</v>
      </c>
      <c r="AC255" s="854">
        <v>0.1</v>
      </c>
      <c r="AD255" s="677">
        <v>200</v>
      </c>
      <c r="AE255" s="885">
        <v>0</v>
      </c>
      <c r="AF255" s="850">
        <v>4273</v>
      </c>
      <c r="AG255" s="851">
        <v>2163</v>
      </c>
      <c r="AH255" s="852">
        <v>1586</v>
      </c>
      <c r="AI255" s="122" t="s">
        <v>24</v>
      </c>
      <c r="AJ255" s="4" t="s">
        <v>208</v>
      </c>
      <c r="AK255" s="10" t="s">
        <v>371</v>
      </c>
      <c r="AL255" s="172">
        <v>94</v>
      </c>
      <c r="AM255" s="309">
        <v>92</v>
      </c>
      <c r="AN255" s="172">
        <v>102</v>
      </c>
      <c r="AO255" s="309">
        <v>100</v>
      </c>
    </row>
    <row r="256" spans="1:42" x14ac:dyDescent="0.15">
      <c r="A256" s="1163"/>
      <c r="B256" s="124">
        <v>44876</v>
      </c>
      <c r="C256" s="5" t="str">
        <f t="shared" si="97"/>
        <v>(金)</v>
      </c>
      <c r="D256" s="742" t="s">
        <v>318</v>
      </c>
      <c r="E256" s="673"/>
      <c r="F256" s="674">
        <v>10</v>
      </c>
      <c r="G256" s="13">
        <v>15</v>
      </c>
      <c r="H256" s="310">
        <v>15.5</v>
      </c>
      <c r="I256" s="14">
        <v>19.2</v>
      </c>
      <c r="J256" s="308">
        <v>4.2</v>
      </c>
      <c r="K256" s="13">
        <v>9.58</v>
      </c>
      <c r="L256" s="500">
        <v>7.17</v>
      </c>
      <c r="M256" s="172">
        <v>27</v>
      </c>
      <c r="N256" s="309">
        <v>5.6</v>
      </c>
      <c r="O256" s="14">
        <v>23.9</v>
      </c>
      <c r="P256" s="310">
        <v>27.8</v>
      </c>
      <c r="Q256" s="846">
        <v>66</v>
      </c>
      <c r="R256" s="309">
        <v>44</v>
      </c>
      <c r="S256" s="846">
        <v>90</v>
      </c>
      <c r="T256" s="309">
        <v>94</v>
      </c>
      <c r="U256" s="846">
        <v>50</v>
      </c>
      <c r="V256" s="309">
        <v>50</v>
      </c>
      <c r="W256" s="172">
        <v>40</v>
      </c>
      <c r="X256" s="309">
        <v>44</v>
      </c>
      <c r="Y256" s="13">
        <v>31.2</v>
      </c>
      <c r="Z256" s="847">
        <v>31.2</v>
      </c>
      <c r="AA256" s="14">
        <v>19.3</v>
      </c>
      <c r="AB256" s="310">
        <v>8.5</v>
      </c>
      <c r="AC256" s="854">
        <v>0.05</v>
      </c>
      <c r="AD256" s="677">
        <v>200</v>
      </c>
      <c r="AE256" s="885">
        <v>0</v>
      </c>
      <c r="AF256" s="850">
        <v>4088</v>
      </c>
      <c r="AG256" s="851">
        <v>2080</v>
      </c>
      <c r="AH256" s="852">
        <v>1586</v>
      </c>
      <c r="AI256" s="122" t="s">
        <v>24</v>
      </c>
      <c r="AJ256" s="4" t="s">
        <v>209</v>
      </c>
      <c r="AK256" s="10" t="s">
        <v>371</v>
      </c>
      <c r="AL256" s="172">
        <v>52</v>
      </c>
      <c r="AM256" s="309">
        <v>50</v>
      </c>
      <c r="AN256" s="172">
        <v>58</v>
      </c>
      <c r="AO256" s="309">
        <v>60</v>
      </c>
    </row>
    <row r="257" spans="1:41" x14ac:dyDescent="0.15">
      <c r="A257" s="1163"/>
      <c r="B257" s="124">
        <v>44877</v>
      </c>
      <c r="C257" s="5" t="str">
        <f t="shared" si="97"/>
        <v>(土)</v>
      </c>
      <c r="D257" s="742" t="s">
        <v>318</v>
      </c>
      <c r="E257" s="673"/>
      <c r="F257" s="674">
        <v>12</v>
      </c>
      <c r="G257" s="13">
        <v>16</v>
      </c>
      <c r="H257" s="310">
        <v>16.5</v>
      </c>
      <c r="I257" s="14">
        <v>19</v>
      </c>
      <c r="J257" s="308">
        <v>3.1</v>
      </c>
      <c r="K257" s="13">
        <v>9.65</v>
      </c>
      <c r="L257" s="500">
        <v>7.08</v>
      </c>
      <c r="M257" s="172">
        <v>27.1</v>
      </c>
      <c r="N257" s="309">
        <v>5.4</v>
      </c>
      <c r="O257" s="14">
        <v>23.6</v>
      </c>
      <c r="P257" s="310">
        <v>26.5</v>
      </c>
      <c r="Q257" s="846">
        <v>69</v>
      </c>
      <c r="R257" s="309">
        <v>46</v>
      </c>
      <c r="S257" s="846">
        <v>88</v>
      </c>
      <c r="T257" s="309">
        <v>92</v>
      </c>
      <c r="U257" s="846">
        <v>48</v>
      </c>
      <c r="V257" s="309">
        <v>50</v>
      </c>
      <c r="W257" s="172">
        <v>40</v>
      </c>
      <c r="X257" s="309">
        <v>42</v>
      </c>
      <c r="Y257" s="13">
        <v>29.8</v>
      </c>
      <c r="Z257" s="847">
        <v>30.5</v>
      </c>
      <c r="AA257" s="14">
        <v>19.899999999999999</v>
      </c>
      <c r="AB257" s="310">
        <v>8.1999999999999993</v>
      </c>
      <c r="AC257" s="854">
        <v>0.1</v>
      </c>
      <c r="AD257" s="677">
        <v>200</v>
      </c>
      <c r="AE257" s="885">
        <v>0</v>
      </c>
      <c r="AF257" s="850">
        <v>4130</v>
      </c>
      <c r="AG257" s="851">
        <v>2152</v>
      </c>
      <c r="AH257" s="852">
        <v>1464</v>
      </c>
      <c r="AI257" s="122" t="s">
        <v>24</v>
      </c>
      <c r="AJ257" s="4" t="s">
        <v>210</v>
      </c>
      <c r="AK257" s="10" t="s">
        <v>371</v>
      </c>
      <c r="AL257" s="172">
        <v>42</v>
      </c>
      <c r="AM257" s="309">
        <v>42</v>
      </c>
      <c r="AN257" s="172">
        <v>44</v>
      </c>
      <c r="AO257" s="309">
        <v>40</v>
      </c>
    </row>
    <row r="258" spans="1:41" x14ac:dyDescent="0.15">
      <c r="A258" s="1163"/>
      <c r="B258" s="124">
        <v>44878</v>
      </c>
      <c r="C258" s="5" t="str">
        <f t="shared" si="97"/>
        <v>(日)</v>
      </c>
      <c r="D258" s="742" t="s">
        <v>385</v>
      </c>
      <c r="E258" s="673">
        <v>0.1</v>
      </c>
      <c r="F258" s="674">
        <v>12</v>
      </c>
      <c r="G258" s="13">
        <v>18.5</v>
      </c>
      <c r="H258" s="310">
        <v>17.5</v>
      </c>
      <c r="I258" s="14">
        <v>15.5</v>
      </c>
      <c r="J258" s="308">
        <v>3.1</v>
      </c>
      <c r="K258" s="13">
        <v>9.77</v>
      </c>
      <c r="L258" s="500">
        <v>7.16</v>
      </c>
      <c r="M258" s="172">
        <v>21.2</v>
      </c>
      <c r="N258" s="309">
        <v>5</v>
      </c>
      <c r="O258" s="14">
        <v>24.6</v>
      </c>
      <c r="P258" s="310">
        <v>27.1</v>
      </c>
      <c r="Q258" s="846">
        <v>64</v>
      </c>
      <c r="R258" s="309">
        <v>40</v>
      </c>
      <c r="S258" s="846">
        <v>90</v>
      </c>
      <c r="T258" s="309">
        <v>88</v>
      </c>
      <c r="U258" s="846">
        <v>47</v>
      </c>
      <c r="V258" s="309">
        <v>50</v>
      </c>
      <c r="W258" s="172">
        <v>43</v>
      </c>
      <c r="X258" s="309">
        <v>38</v>
      </c>
      <c r="Y258" s="13">
        <v>30.5</v>
      </c>
      <c r="Z258" s="847">
        <v>30.2</v>
      </c>
      <c r="AA258" s="14">
        <v>19</v>
      </c>
      <c r="AB258" s="310">
        <v>9</v>
      </c>
      <c r="AC258" s="854">
        <v>0.1</v>
      </c>
      <c r="AD258" s="677">
        <v>190</v>
      </c>
      <c r="AE258" s="885">
        <v>0</v>
      </c>
      <c r="AF258" s="850">
        <v>4088</v>
      </c>
      <c r="AG258" s="851">
        <v>2080</v>
      </c>
      <c r="AH258" s="852">
        <v>1464</v>
      </c>
      <c r="AI258" s="122" t="s">
        <v>24</v>
      </c>
      <c r="AJ258" s="4" t="s">
        <v>211</v>
      </c>
      <c r="AK258" s="10" t="s">
        <v>371</v>
      </c>
      <c r="AL258" s="13">
        <v>29.8</v>
      </c>
      <c r="AM258" s="310">
        <v>30.2</v>
      </c>
      <c r="AN258" s="14">
        <v>32</v>
      </c>
      <c r="AO258" s="310">
        <v>32</v>
      </c>
    </row>
    <row r="259" spans="1:41" x14ac:dyDescent="0.15">
      <c r="A259" s="1163"/>
      <c r="B259" s="124">
        <v>44879</v>
      </c>
      <c r="C259" s="5" t="str">
        <f t="shared" si="97"/>
        <v>(月)</v>
      </c>
      <c r="D259" s="742" t="s">
        <v>384</v>
      </c>
      <c r="E259" s="673">
        <v>0.4</v>
      </c>
      <c r="F259" s="674">
        <v>15</v>
      </c>
      <c r="G259" s="13">
        <v>17</v>
      </c>
      <c r="H259" s="310">
        <v>17</v>
      </c>
      <c r="I259" s="14">
        <v>22.5</v>
      </c>
      <c r="J259" s="308">
        <v>3.7</v>
      </c>
      <c r="K259" s="13">
        <v>9.6300000000000008</v>
      </c>
      <c r="L259" s="500">
        <v>7.07</v>
      </c>
      <c r="M259" s="172">
        <v>30.3</v>
      </c>
      <c r="N259" s="309">
        <v>6.5</v>
      </c>
      <c r="O259" s="14">
        <v>23.4</v>
      </c>
      <c r="P259" s="310">
        <v>27.2</v>
      </c>
      <c r="Q259" s="846">
        <v>68</v>
      </c>
      <c r="R259" s="309">
        <v>50</v>
      </c>
      <c r="S259" s="846">
        <v>94</v>
      </c>
      <c r="T259" s="309">
        <v>95</v>
      </c>
      <c r="U259" s="846">
        <v>48</v>
      </c>
      <c r="V259" s="309">
        <v>54</v>
      </c>
      <c r="W259" s="172">
        <v>46</v>
      </c>
      <c r="X259" s="309">
        <v>41</v>
      </c>
      <c r="Y259" s="13">
        <v>30.5</v>
      </c>
      <c r="Z259" s="847">
        <v>32</v>
      </c>
      <c r="AA259" s="14">
        <v>20.5</v>
      </c>
      <c r="AB259" s="310">
        <v>8.6999999999999993</v>
      </c>
      <c r="AC259" s="854">
        <v>0.1</v>
      </c>
      <c r="AD259" s="677">
        <v>190</v>
      </c>
      <c r="AE259" s="885">
        <v>0</v>
      </c>
      <c r="AF259" s="850">
        <v>4185</v>
      </c>
      <c r="AG259" s="851">
        <v>2113</v>
      </c>
      <c r="AH259" s="852">
        <v>1502</v>
      </c>
      <c r="AI259" s="122" t="s">
        <v>24</v>
      </c>
      <c r="AJ259" s="4" t="s">
        <v>346</v>
      </c>
      <c r="AK259" s="10" t="s">
        <v>371</v>
      </c>
      <c r="AL259" s="13">
        <v>20.5</v>
      </c>
      <c r="AM259" s="310">
        <v>8.8000000000000007</v>
      </c>
      <c r="AN259" s="14">
        <v>20.9</v>
      </c>
      <c r="AO259" s="310">
        <v>10</v>
      </c>
    </row>
    <row r="260" spans="1:41" x14ac:dyDescent="0.15">
      <c r="A260" s="1163"/>
      <c r="B260" s="124">
        <v>44880</v>
      </c>
      <c r="C260" s="5" t="str">
        <f t="shared" si="97"/>
        <v>(火)</v>
      </c>
      <c r="D260" s="742" t="s">
        <v>335</v>
      </c>
      <c r="E260" s="673">
        <v>6</v>
      </c>
      <c r="F260" s="674">
        <v>10</v>
      </c>
      <c r="G260" s="13">
        <v>15</v>
      </c>
      <c r="H260" s="310">
        <v>16.5</v>
      </c>
      <c r="I260" s="14">
        <v>23.7</v>
      </c>
      <c r="J260" s="308">
        <v>3.9</v>
      </c>
      <c r="K260" s="13">
        <v>9.5299999999999994</v>
      </c>
      <c r="L260" s="500">
        <v>7.1</v>
      </c>
      <c r="M260" s="172">
        <v>30</v>
      </c>
      <c r="N260" s="309">
        <v>6.1</v>
      </c>
      <c r="O260" s="14">
        <v>24.6</v>
      </c>
      <c r="P260" s="310">
        <v>26.7</v>
      </c>
      <c r="Q260" s="846">
        <v>70</v>
      </c>
      <c r="R260" s="309">
        <v>45</v>
      </c>
      <c r="S260" s="846">
        <v>92</v>
      </c>
      <c r="T260" s="309">
        <v>90</v>
      </c>
      <c r="U260" s="846">
        <v>52</v>
      </c>
      <c r="V260" s="309">
        <v>50</v>
      </c>
      <c r="W260" s="172">
        <v>40</v>
      </c>
      <c r="X260" s="309">
        <v>40</v>
      </c>
      <c r="Y260" s="13">
        <v>29.8</v>
      </c>
      <c r="Z260" s="847">
        <v>33</v>
      </c>
      <c r="AA260" s="14">
        <v>20.399999999999999</v>
      </c>
      <c r="AB260" s="310">
        <v>10</v>
      </c>
      <c r="AC260" s="854">
        <v>0.15</v>
      </c>
      <c r="AD260" s="677">
        <v>190</v>
      </c>
      <c r="AE260" s="885">
        <v>0</v>
      </c>
      <c r="AF260" s="850">
        <v>4088</v>
      </c>
      <c r="AG260" s="851">
        <v>2247</v>
      </c>
      <c r="AH260" s="852">
        <v>1586</v>
      </c>
      <c r="AI260" s="122" t="s">
        <v>24</v>
      </c>
      <c r="AJ260" s="4" t="s">
        <v>347</v>
      </c>
      <c r="AK260" s="10" t="s">
        <v>371</v>
      </c>
      <c r="AL260" s="620"/>
      <c r="AM260" s="621">
        <v>0.1</v>
      </c>
      <c r="AN260" s="620"/>
      <c r="AO260" s="621">
        <v>0.1</v>
      </c>
    </row>
    <row r="261" spans="1:41" x14ac:dyDescent="0.15">
      <c r="A261" s="1163"/>
      <c r="B261" s="124">
        <v>44881</v>
      </c>
      <c r="C261" s="5" t="str">
        <f t="shared" si="97"/>
        <v>(水)</v>
      </c>
      <c r="D261" s="742" t="s">
        <v>384</v>
      </c>
      <c r="E261" s="673">
        <v>3.1</v>
      </c>
      <c r="F261" s="674">
        <v>7</v>
      </c>
      <c r="G261" s="13">
        <v>13</v>
      </c>
      <c r="H261" s="310">
        <v>14.5</v>
      </c>
      <c r="I261" s="14">
        <v>23.2</v>
      </c>
      <c r="J261" s="308">
        <v>4.3</v>
      </c>
      <c r="K261" s="13">
        <v>9.5399999999999991</v>
      </c>
      <c r="L261" s="500">
        <v>7.07</v>
      </c>
      <c r="M261" s="172">
        <v>34.200000000000003</v>
      </c>
      <c r="N261" s="309">
        <v>7.5</v>
      </c>
      <c r="O261" s="14">
        <v>23.9</v>
      </c>
      <c r="P261" s="310">
        <v>27.4</v>
      </c>
      <c r="Q261" s="846">
        <v>74</v>
      </c>
      <c r="R261" s="309">
        <v>49</v>
      </c>
      <c r="S261" s="846">
        <v>91</v>
      </c>
      <c r="T261" s="309">
        <v>98</v>
      </c>
      <c r="U261" s="846">
        <v>54</v>
      </c>
      <c r="V261" s="309">
        <v>57</v>
      </c>
      <c r="W261" s="172">
        <v>37</v>
      </c>
      <c r="X261" s="309">
        <v>41</v>
      </c>
      <c r="Y261" s="13">
        <v>30.5</v>
      </c>
      <c r="Z261" s="847">
        <v>32.700000000000003</v>
      </c>
      <c r="AA261" s="14">
        <v>20.2</v>
      </c>
      <c r="AB261" s="310">
        <v>9.1999999999999993</v>
      </c>
      <c r="AC261" s="854">
        <v>0.05</v>
      </c>
      <c r="AD261" s="677">
        <v>190</v>
      </c>
      <c r="AE261" s="885">
        <v>0</v>
      </c>
      <c r="AF261" s="850">
        <v>4459</v>
      </c>
      <c r="AG261" s="851">
        <v>2413</v>
      </c>
      <c r="AH261" s="852">
        <v>1464</v>
      </c>
      <c r="AI261" s="122" t="s">
        <v>24</v>
      </c>
      <c r="AJ261" s="4" t="s">
        <v>212</v>
      </c>
      <c r="AK261" s="10" t="s">
        <v>371</v>
      </c>
      <c r="AL261" s="172" t="s">
        <v>24</v>
      </c>
      <c r="AM261" s="309">
        <v>200</v>
      </c>
      <c r="AN261" s="383">
        <v>250</v>
      </c>
      <c r="AO261" s="309">
        <v>220</v>
      </c>
    </row>
    <row r="262" spans="1:41" x14ac:dyDescent="0.15">
      <c r="A262" s="1163"/>
      <c r="B262" s="124">
        <v>44882</v>
      </c>
      <c r="C262" s="5" t="str">
        <f t="shared" si="97"/>
        <v>(木)</v>
      </c>
      <c r="D262" s="742" t="s">
        <v>318</v>
      </c>
      <c r="E262" s="673"/>
      <c r="F262" s="674">
        <v>8</v>
      </c>
      <c r="G262" s="13">
        <v>14</v>
      </c>
      <c r="H262" s="310">
        <v>15</v>
      </c>
      <c r="I262" s="14">
        <v>20.399999999999999</v>
      </c>
      <c r="J262" s="308">
        <v>5.5</v>
      </c>
      <c r="K262" s="13">
        <v>9.5399999999999991</v>
      </c>
      <c r="L262" s="500">
        <v>7.06</v>
      </c>
      <c r="M262" s="172">
        <v>32</v>
      </c>
      <c r="N262" s="309">
        <v>7.4</v>
      </c>
      <c r="O262" s="14">
        <v>25.8</v>
      </c>
      <c r="P262" s="310">
        <v>27.7</v>
      </c>
      <c r="Q262" s="846">
        <v>52</v>
      </c>
      <c r="R262" s="309">
        <v>41</v>
      </c>
      <c r="S262" s="846">
        <v>92</v>
      </c>
      <c r="T262" s="309">
        <v>92</v>
      </c>
      <c r="U262" s="846">
        <v>54</v>
      </c>
      <c r="V262" s="309">
        <v>52</v>
      </c>
      <c r="W262" s="172">
        <v>38</v>
      </c>
      <c r="X262" s="309">
        <v>40</v>
      </c>
      <c r="Y262" s="13">
        <v>28.8</v>
      </c>
      <c r="Z262" s="847">
        <v>34.1</v>
      </c>
      <c r="AA262" s="14">
        <v>21.8</v>
      </c>
      <c r="AB262" s="310">
        <v>10</v>
      </c>
      <c r="AC262" s="854">
        <v>0.05</v>
      </c>
      <c r="AD262" s="677">
        <v>190</v>
      </c>
      <c r="AE262" s="885">
        <v>0</v>
      </c>
      <c r="AF262" s="850">
        <v>4274</v>
      </c>
      <c r="AG262" s="851">
        <v>2246</v>
      </c>
      <c r="AH262" s="852">
        <v>1464</v>
      </c>
      <c r="AI262" s="122" t="s">
        <v>24</v>
      </c>
      <c r="AJ262" s="4" t="s">
        <v>213</v>
      </c>
      <c r="AK262" s="10" t="s">
        <v>371</v>
      </c>
      <c r="AL262" s="388" t="s">
        <v>24</v>
      </c>
      <c r="AM262" s="378">
        <v>0</v>
      </c>
      <c r="AN262" s="377">
        <v>0.78</v>
      </c>
      <c r="AO262" s="378">
        <v>0</v>
      </c>
    </row>
    <row r="263" spans="1:41" x14ac:dyDescent="0.15">
      <c r="A263" s="1163"/>
      <c r="B263" s="124">
        <v>44883</v>
      </c>
      <c r="C263" s="5" t="str">
        <f t="shared" si="97"/>
        <v>(金)</v>
      </c>
      <c r="D263" s="742" t="s">
        <v>318</v>
      </c>
      <c r="E263" s="673"/>
      <c r="F263" s="674">
        <v>8</v>
      </c>
      <c r="G263" s="13">
        <v>13</v>
      </c>
      <c r="H263" s="310">
        <v>15.5</v>
      </c>
      <c r="I263" s="14">
        <v>20.2</v>
      </c>
      <c r="J263" s="308">
        <v>5</v>
      </c>
      <c r="K263" s="13">
        <v>9.6300000000000008</v>
      </c>
      <c r="L263" s="500">
        <v>7.09</v>
      </c>
      <c r="M263" s="172">
        <v>28.8</v>
      </c>
      <c r="N263" s="309">
        <v>7.4</v>
      </c>
      <c r="O263" s="14">
        <v>26</v>
      </c>
      <c r="P263" s="310">
        <v>27.6</v>
      </c>
      <c r="Q263" s="846">
        <v>80</v>
      </c>
      <c r="R263" s="309">
        <v>40</v>
      </c>
      <c r="S263" s="846">
        <v>100</v>
      </c>
      <c r="T263" s="309">
        <v>90</v>
      </c>
      <c r="U263" s="846">
        <v>60</v>
      </c>
      <c r="V263" s="309">
        <v>52</v>
      </c>
      <c r="W263" s="172">
        <v>40</v>
      </c>
      <c r="X263" s="309">
        <v>38</v>
      </c>
      <c r="Y263" s="13">
        <v>30.5</v>
      </c>
      <c r="Z263" s="847">
        <v>28.4</v>
      </c>
      <c r="AA263" s="14">
        <v>20.5</v>
      </c>
      <c r="AB263" s="310">
        <v>10</v>
      </c>
      <c r="AC263" s="854">
        <v>0.05</v>
      </c>
      <c r="AD263" s="677">
        <v>210</v>
      </c>
      <c r="AE263" s="885">
        <v>0</v>
      </c>
      <c r="AF263" s="850">
        <v>3901</v>
      </c>
      <c r="AG263" s="851">
        <v>2163</v>
      </c>
      <c r="AH263" s="852">
        <v>1338</v>
      </c>
      <c r="AI263" s="122" t="s">
        <v>24</v>
      </c>
      <c r="AJ263" s="4" t="s">
        <v>348</v>
      </c>
      <c r="AK263" s="10" t="s">
        <v>371</v>
      </c>
      <c r="AL263" s="389" t="s">
        <v>24</v>
      </c>
      <c r="AM263" s="390" t="s">
        <v>24</v>
      </c>
      <c r="AN263" s="375">
        <v>0</v>
      </c>
      <c r="AO263" s="376">
        <v>0</v>
      </c>
    </row>
    <row r="264" spans="1:41" x14ac:dyDescent="0.15">
      <c r="A264" s="1163"/>
      <c r="B264" s="124">
        <v>44884</v>
      </c>
      <c r="C264" s="5" t="str">
        <f t="shared" si="97"/>
        <v>(土)</v>
      </c>
      <c r="D264" s="742" t="s">
        <v>318</v>
      </c>
      <c r="E264" s="673"/>
      <c r="F264" s="674">
        <v>8</v>
      </c>
      <c r="G264" s="13">
        <v>14.5</v>
      </c>
      <c r="H264" s="310">
        <v>15.5</v>
      </c>
      <c r="I264" s="14">
        <v>21.7</v>
      </c>
      <c r="J264" s="308">
        <v>4.4000000000000004</v>
      </c>
      <c r="K264" s="13">
        <v>9.7799999999999994</v>
      </c>
      <c r="L264" s="500">
        <v>7.2</v>
      </c>
      <c r="M264" s="172">
        <v>30.2</v>
      </c>
      <c r="N264" s="309">
        <v>5.7</v>
      </c>
      <c r="O264" s="14">
        <v>24.5</v>
      </c>
      <c r="P264" s="310">
        <v>28.3</v>
      </c>
      <c r="Q264" s="846">
        <v>60</v>
      </c>
      <c r="R264" s="309">
        <v>48</v>
      </c>
      <c r="S264" s="846">
        <v>92</v>
      </c>
      <c r="T264" s="309">
        <v>93</v>
      </c>
      <c r="U264" s="846">
        <v>50</v>
      </c>
      <c r="V264" s="309">
        <v>53</v>
      </c>
      <c r="W264" s="172">
        <v>42</v>
      </c>
      <c r="X264" s="309">
        <v>40</v>
      </c>
      <c r="Y264" s="13">
        <v>29.8</v>
      </c>
      <c r="Z264" s="847">
        <v>31.2</v>
      </c>
      <c r="AA264" s="14">
        <v>26.5</v>
      </c>
      <c r="AB264" s="310">
        <v>10</v>
      </c>
      <c r="AC264" s="854">
        <v>0.25</v>
      </c>
      <c r="AD264" s="677">
        <v>200</v>
      </c>
      <c r="AE264" s="885">
        <v>0</v>
      </c>
      <c r="AF264" s="850">
        <v>4177</v>
      </c>
      <c r="AG264" s="851">
        <v>2330</v>
      </c>
      <c r="AH264" s="852">
        <v>1586</v>
      </c>
      <c r="AI264" s="122" t="s">
        <v>24</v>
      </c>
      <c r="AJ264" s="4" t="s">
        <v>220</v>
      </c>
      <c r="AK264" s="10" t="s">
        <v>371</v>
      </c>
      <c r="AL264" s="13" t="s">
        <v>24</v>
      </c>
      <c r="AM264" s="308" t="s">
        <v>24</v>
      </c>
      <c r="AN264" s="383">
        <v>36.5</v>
      </c>
      <c r="AO264" s="396">
        <v>7.4</v>
      </c>
    </row>
    <row r="265" spans="1:41" x14ac:dyDescent="0.15">
      <c r="A265" s="1163"/>
      <c r="B265" s="124">
        <v>44885</v>
      </c>
      <c r="C265" s="5" t="str">
        <f t="shared" si="97"/>
        <v>(日)</v>
      </c>
      <c r="D265" s="742" t="s">
        <v>385</v>
      </c>
      <c r="E265" s="673">
        <v>5.2</v>
      </c>
      <c r="F265" s="674">
        <v>9</v>
      </c>
      <c r="G265" s="13">
        <v>14</v>
      </c>
      <c r="H265" s="310">
        <v>14</v>
      </c>
      <c r="I265" s="14">
        <v>19.8</v>
      </c>
      <c r="J265" s="308">
        <v>4.5</v>
      </c>
      <c r="K265" s="13">
        <v>9.1199999999999992</v>
      </c>
      <c r="L265" s="500">
        <v>7.19</v>
      </c>
      <c r="M265" s="172">
        <v>28.6</v>
      </c>
      <c r="N265" s="309">
        <v>6.7</v>
      </c>
      <c r="O265" s="14">
        <v>25.9</v>
      </c>
      <c r="P265" s="310">
        <v>26.4</v>
      </c>
      <c r="Q265" s="846">
        <v>68</v>
      </c>
      <c r="R265" s="309">
        <v>44</v>
      </c>
      <c r="S265" s="846">
        <v>90</v>
      </c>
      <c r="T265" s="309">
        <v>88</v>
      </c>
      <c r="U265" s="846">
        <v>50</v>
      </c>
      <c r="V265" s="309">
        <v>50</v>
      </c>
      <c r="W265" s="172">
        <v>40</v>
      </c>
      <c r="X265" s="309">
        <v>38</v>
      </c>
      <c r="Y265" s="13">
        <v>29.8</v>
      </c>
      <c r="Z265" s="847">
        <v>31.2</v>
      </c>
      <c r="AA265" s="14">
        <v>23.1</v>
      </c>
      <c r="AB265" s="310">
        <v>9.8000000000000007</v>
      </c>
      <c r="AC265" s="854">
        <v>0.1</v>
      </c>
      <c r="AD265" s="677">
        <v>200</v>
      </c>
      <c r="AE265" s="885">
        <v>0</v>
      </c>
      <c r="AF265" s="850">
        <v>3901</v>
      </c>
      <c r="AG265" s="851">
        <v>1996</v>
      </c>
      <c r="AH265" s="852">
        <v>1220</v>
      </c>
      <c r="AI265" s="122" t="s">
        <v>24</v>
      </c>
      <c r="AJ265" s="4" t="s">
        <v>349</v>
      </c>
      <c r="AK265" s="10"/>
      <c r="AL265" s="13" t="s">
        <v>24</v>
      </c>
      <c r="AM265" s="308" t="s">
        <v>24</v>
      </c>
      <c r="AN265" s="217">
        <v>1.02</v>
      </c>
      <c r="AO265" s="313">
        <v>-1.4</v>
      </c>
    </row>
    <row r="266" spans="1:41" x14ac:dyDescent="0.15">
      <c r="A266" s="1163"/>
      <c r="B266" s="124">
        <v>44886</v>
      </c>
      <c r="C266" s="5" t="str">
        <f t="shared" si="97"/>
        <v>(月)</v>
      </c>
      <c r="D266" s="742" t="s">
        <v>337</v>
      </c>
      <c r="E266" s="673">
        <v>2.8</v>
      </c>
      <c r="F266" s="674">
        <v>11</v>
      </c>
      <c r="G266" s="13">
        <v>13</v>
      </c>
      <c r="H266" s="310">
        <v>14.5</v>
      </c>
      <c r="I266" s="14">
        <v>24</v>
      </c>
      <c r="J266" s="308">
        <v>3.5</v>
      </c>
      <c r="K266" s="13">
        <v>9.67</v>
      </c>
      <c r="L266" s="500">
        <v>7.08</v>
      </c>
      <c r="M266" s="172">
        <v>31</v>
      </c>
      <c r="N266" s="309">
        <v>6.1</v>
      </c>
      <c r="O266" s="14">
        <v>26.5</v>
      </c>
      <c r="P266" s="310">
        <v>28.4</v>
      </c>
      <c r="Q266" s="846">
        <v>72</v>
      </c>
      <c r="R266" s="309">
        <v>40</v>
      </c>
      <c r="S266" s="846">
        <v>94</v>
      </c>
      <c r="T266" s="309">
        <v>91</v>
      </c>
      <c r="U266" s="846">
        <v>52</v>
      </c>
      <c r="V266" s="309">
        <v>50</v>
      </c>
      <c r="W266" s="172">
        <v>42</v>
      </c>
      <c r="X266" s="309">
        <v>41</v>
      </c>
      <c r="Y266" s="13">
        <v>33.4</v>
      </c>
      <c r="Z266" s="847">
        <v>35.5</v>
      </c>
      <c r="AA266" s="14">
        <v>22.1</v>
      </c>
      <c r="AB266" s="310">
        <v>10</v>
      </c>
      <c r="AC266" s="854">
        <v>0.15</v>
      </c>
      <c r="AD266" s="677">
        <v>210</v>
      </c>
      <c r="AE266" s="885">
        <v>0</v>
      </c>
      <c r="AF266" s="850">
        <v>3960</v>
      </c>
      <c r="AG266" s="851">
        <v>1997</v>
      </c>
      <c r="AH266" s="852">
        <v>1464</v>
      </c>
      <c r="AI266" s="122" t="s">
        <v>24</v>
      </c>
      <c r="AJ266" s="4" t="s">
        <v>14</v>
      </c>
      <c r="AK266" s="10" t="s">
        <v>371</v>
      </c>
      <c r="AL266" s="217">
        <v>11</v>
      </c>
      <c r="AM266" s="313">
        <v>5.3</v>
      </c>
      <c r="AN266" s="217">
        <v>9</v>
      </c>
      <c r="AO266" s="313">
        <v>4</v>
      </c>
    </row>
    <row r="267" spans="1:41" x14ac:dyDescent="0.15">
      <c r="A267" s="1163"/>
      <c r="B267" s="124">
        <v>44887</v>
      </c>
      <c r="C267" s="5" t="str">
        <f t="shared" si="97"/>
        <v>(火)</v>
      </c>
      <c r="D267" s="742" t="s">
        <v>318</v>
      </c>
      <c r="E267" s="673"/>
      <c r="F267" s="674">
        <v>7</v>
      </c>
      <c r="G267" s="13">
        <v>13</v>
      </c>
      <c r="H267" s="310">
        <v>14</v>
      </c>
      <c r="I267" s="14">
        <v>20.100000000000001</v>
      </c>
      <c r="J267" s="308">
        <v>4.4000000000000004</v>
      </c>
      <c r="K267" s="13">
        <v>9.44</v>
      </c>
      <c r="L267" s="500">
        <v>7.18</v>
      </c>
      <c r="M267" s="172">
        <v>29.2</v>
      </c>
      <c r="N267" s="309">
        <v>7.1</v>
      </c>
      <c r="O267" s="14">
        <v>24.5</v>
      </c>
      <c r="P267" s="310">
        <v>28.2</v>
      </c>
      <c r="Q267" s="846">
        <v>80</v>
      </c>
      <c r="R267" s="309">
        <v>50</v>
      </c>
      <c r="S267" s="846">
        <v>102</v>
      </c>
      <c r="T267" s="309">
        <v>100</v>
      </c>
      <c r="U267" s="846">
        <v>58</v>
      </c>
      <c r="V267" s="309">
        <v>60</v>
      </c>
      <c r="W267" s="172">
        <v>44</v>
      </c>
      <c r="X267" s="309">
        <v>40</v>
      </c>
      <c r="Y267" s="13">
        <v>32</v>
      </c>
      <c r="Z267" s="847">
        <v>32</v>
      </c>
      <c r="AA267" s="14">
        <v>20.9</v>
      </c>
      <c r="AB267" s="310">
        <v>10</v>
      </c>
      <c r="AC267" s="854">
        <v>0.1</v>
      </c>
      <c r="AD267" s="677">
        <v>220</v>
      </c>
      <c r="AE267" s="885">
        <v>0</v>
      </c>
      <c r="AF267" s="850">
        <v>3716</v>
      </c>
      <c r="AG267" s="851">
        <v>1695</v>
      </c>
      <c r="AH267" s="852">
        <v>1220</v>
      </c>
      <c r="AI267" s="122" t="s">
        <v>24</v>
      </c>
      <c r="AJ267" s="4" t="s">
        <v>15</v>
      </c>
      <c r="AK267" s="10" t="s">
        <v>371</v>
      </c>
      <c r="AL267" s="217">
        <v>6.1</v>
      </c>
      <c r="AM267" s="313">
        <v>1.2</v>
      </c>
      <c r="AN267" s="15" t="s">
        <v>24</v>
      </c>
      <c r="AO267" s="312" t="s">
        <v>24</v>
      </c>
    </row>
    <row r="268" spans="1:41" x14ac:dyDescent="0.15">
      <c r="A268" s="1163"/>
      <c r="B268" s="124">
        <v>44888</v>
      </c>
      <c r="C268" s="5" t="str">
        <f t="shared" si="97"/>
        <v>(水)</v>
      </c>
      <c r="D268" s="742" t="s">
        <v>319</v>
      </c>
      <c r="E268" s="673">
        <v>31.2</v>
      </c>
      <c r="F268" s="674">
        <v>12</v>
      </c>
      <c r="G268" s="13">
        <v>14.5</v>
      </c>
      <c r="H268" s="310">
        <v>15.5</v>
      </c>
      <c r="I268" s="14">
        <v>21.5</v>
      </c>
      <c r="J268" s="308">
        <v>3.8</v>
      </c>
      <c r="K268" s="13">
        <v>9.5500000000000007</v>
      </c>
      <c r="L268" s="500">
        <v>7.18</v>
      </c>
      <c r="M268" s="172">
        <v>25.7</v>
      </c>
      <c r="N268" s="309">
        <v>4.5</v>
      </c>
      <c r="O268" s="14">
        <v>26.9</v>
      </c>
      <c r="P268" s="310">
        <v>32</v>
      </c>
      <c r="Q268" s="846">
        <v>81</v>
      </c>
      <c r="R268" s="309">
        <v>50</v>
      </c>
      <c r="S268" s="846">
        <v>114</v>
      </c>
      <c r="T268" s="309">
        <v>103</v>
      </c>
      <c r="U268" s="846">
        <v>60</v>
      </c>
      <c r="V268" s="309">
        <v>61</v>
      </c>
      <c r="W268" s="172">
        <v>54</v>
      </c>
      <c r="X268" s="309">
        <v>42</v>
      </c>
      <c r="Y268" s="13">
        <v>31.2</v>
      </c>
      <c r="Z268" s="847">
        <v>36.299999999999997</v>
      </c>
      <c r="AA268" s="14">
        <v>24.3</v>
      </c>
      <c r="AB268" s="310">
        <v>10</v>
      </c>
      <c r="AC268" s="854">
        <v>0.15</v>
      </c>
      <c r="AD268" s="677">
        <v>210</v>
      </c>
      <c r="AE268" s="885">
        <v>0</v>
      </c>
      <c r="AF268" s="850">
        <v>4459</v>
      </c>
      <c r="AG268" s="851">
        <v>2247</v>
      </c>
      <c r="AH268" s="852">
        <v>1464</v>
      </c>
      <c r="AI268" s="122" t="s">
        <v>24</v>
      </c>
      <c r="AJ268" s="4" t="s">
        <v>214</v>
      </c>
      <c r="AK268" s="10" t="s">
        <v>371</v>
      </c>
      <c r="AL268" s="217">
        <v>17</v>
      </c>
      <c r="AM268" s="313">
        <v>12</v>
      </c>
      <c r="AN268" s="15" t="s">
        <v>24</v>
      </c>
      <c r="AO268" s="312" t="s">
        <v>24</v>
      </c>
    </row>
    <row r="269" spans="1:41" x14ac:dyDescent="0.15">
      <c r="A269" s="1163"/>
      <c r="B269" s="124">
        <v>44889</v>
      </c>
      <c r="C269" s="5" t="str">
        <f t="shared" si="97"/>
        <v>(木)</v>
      </c>
      <c r="D269" s="742" t="s">
        <v>384</v>
      </c>
      <c r="E269" s="673">
        <v>0.1</v>
      </c>
      <c r="F269" s="674">
        <v>13</v>
      </c>
      <c r="G269" s="13">
        <v>14</v>
      </c>
      <c r="H269" s="310">
        <v>14</v>
      </c>
      <c r="I269" s="14">
        <v>21.9</v>
      </c>
      <c r="J269" s="308">
        <v>3.7</v>
      </c>
      <c r="K269" s="13">
        <v>9.36</v>
      </c>
      <c r="L269" s="500">
        <v>7.09</v>
      </c>
      <c r="M269" s="172">
        <v>32.5</v>
      </c>
      <c r="N269" s="309">
        <v>6.1</v>
      </c>
      <c r="O269" s="14">
        <v>24.3</v>
      </c>
      <c r="P269" s="310">
        <v>26.7</v>
      </c>
      <c r="Q269" s="846">
        <v>75</v>
      </c>
      <c r="R269" s="309">
        <v>48</v>
      </c>
      <c r="S269" s="846">
        <v>98</v>
      </c>
      <c r="T269" s="309">
        <v>98</v>
      </c>
      <c r="U269" s="846">
        <v>54</v>
      </c>
      <c r="V269" s="309">
        <v>67</v>
      </c>
      <c r="W269" s="172">
        <v>44</v>
      </c>
      <c r="X269" s="309">
        <v>31</v>
      </c>
      <c r="Y269" s="13">
        <v>32</v>
      </c>
      <c r="Z269" s="847">
        <v>30.2</v>
      </c>
      <c r="AA269" s="14">
        <v>24.5</v>
      </c>
      <c r="AB269" s="310">
        <v>8.5</v>
      </c>
      <c r="AC269" s="854">
        <v>0.05</v>
      </c>
      <c r="AD269" s="677">
        <v>210</v>
      </c>
      <c r="AE269" s="885">
        <v>0</v>
      </c>
      <c r="AF269" s="850">
        <v>3902</v>
      </c>
      <c r="AG269" s="851">
        <v>1997</v>
      </c>
      <c r="AH269" s="852">
        <v>1220</v>
      </c>
      <c r="AI269" s="122" t="s">
        <v>24</v>
      </c>
      <c r="AJ269" s="4" t="s">
        <v>16</v>
      </c>
      <c r="AK269" s="10" t="s">
        <v>371</v>
      </c>
      <c r="AL269" s="414">
        <v>0</v>
      </c>
      <c r="AM269" s="415">
        <v>0</v>
      </c>
      <c r="AN269" s="391" t="s">
        <v>24</v>
      </c>
      <c r="AO269" s="392" t="s">
        <v>24</v>
      </c>
    </row>
    <row r="270" spans="1:41" x14ac:dyDescent="0.15">
      <c r="A270" s="1163"/>
      <c r="B270" s="124">
        <v>44890</v>
      </c>
      <c r="C270" s="5" t="str">
        <f t="shared" si="97"/>
        <v>(金)</v>
      </c>
      <c r="D270" s="742" t="s">
        <v>318</v>
      </c>
      <c r="E270" s="673"/>
      <c r="F270" s="674">
        <v>12</v>
      </c>
      <c r="G270" s="13">
        <v>14.5</v>
      </c>
      <c r="H270" s="310">
        <v>14.5</v>
      </c>
      <c r="I270" s="14">
        <v>19.5</v>
      </c>
      <c r="J270" s="308">
        <v>7.2</v>
      </c>
      <c r="K270" s="13">
        <v>7.76</v>
      </c>
      <c r="L270" s="500">
        <v>6.93</v>
      </c>
      <c r="M270" s="172">
        <v>33.299999999999997</v>
      </c>
      <c r="N270" s="309">
        <v>6.8</v>
      </c>
      <c r="O270" s="14">
        <v>19.899999999999999</v>
      </c>
      <c r="P270" s="310">
        <v>24.4</v>
      </c>
      <c r="Q270" s="846">
        <v>60</v>
      </c>
      <c r="R270" s="309">
        <v>46</v>
      </c>
      <c r="S270" s="846">
        <v>81</v>
      </c>
      <c r="T270" s="309">
        <v>102</v>
      </c>
      <c r="U270" s="846">
        <v>50</v>
      </c>
      <c r="V270" s="309">
        <v>53</v>
      </c>
      <c r="W270" s="172">
        <v>31</v>
      </c>
      <c r="X270" s="309">
        <v>49</v>
      </c>
      <c r="Y270" s="13">
        <v>20.6</v>
      </c>
      <c r="Z270" s="847">
        <v>25.2</v>
      </c>
      <c r="AA270" s="14">
        <v>16.3</v>
      </c>
      <c r="AB270" s="310">
        <v>9</v>
      </c>
      <c r="AC270" s="854">
        <v>0.1</v>
      </c>
      <c r="AD270" s="677">
        <v>190</v>
      </c>
      <c r="AE270" s="885">
        <v>0</v>
      </c>
      <c r="AF270" s="850">
        <v>4142</v>
      </c>
      <c r="AG270" s="851">
        <v>1054</v>
      </c>
      <c r="AH270" s="852">
        <v>1464</v>
      </c>
      <c r="AI270" s="122" t="s">
        <v>24</v>
      </c>
      <c r="AJ270" s="4" t="s">
        <v>216</v>
      </c>
      <c r="AK270" s="10" t="s">
        <v>371</v>
      </c>
      <c r="AL270" s="219">
        <v>1.8</v>
      </c>
      <c r="AM270" s="314">
        <v>1.2</v>
      </c>
      <c r="AN270" s="15" t="s">
        <v>24</v>
      </c>
      <c r="AO270" s="312" t="s">
        <v>24</v>
      </c>
    </row>
    <row r="271" spans="1:41" x14ac:dyDescent="0.15">
      <c r="A271" s="1163"/>
      <c r="B271" s="124">
        <v>44891</v>
      </c>
      <c r="C271" s="5" t="str">
        <f t="shared" si="97"/>
        <v>(土)</v>
      </c>
      <c r="D271" s="742" t="s">
        <v>335</v>
      </c>
      <c r="E271" s="673">
        <v>0.2</v>
      </c>
      <c r="F271" s="674">
        <v>10</v>
      </c>
      <c r="G271" s="13">
        <v>15.5</v>
      </c>
      <c r="H271" s="310">
        <v>15</v>
      </c>
      <c r="I271" s="14">
        <v>21.6</v>
      </c>
      <c r="J271" s="308">
        <v>4.8</v>
      </c>
      <c r="K271" s="13">
        <v>9.27</v>
      </c>
      <c r="L271" s="500">
        <v>7.1</v>
      </c>
      <c r="M271" s="172">
        <v>29.2</v>
      </c>
      <c r="N271" s="309">
        <v>7.4</v>
      </c>
      <c r="O271" s="14">
        <v>21.9</v>
      </c>
      <c r="P271" s="310">
        <v>23.3</v>
      </c>
      <c r="Q271" s="846">
        <v>64</v>
      </c>
      <c r="R271" s="309">
        <v>43</v>
      </c>
      <c r="S271" s="846">
        <v>84</v>
      </c>
      <c r="T271" s="309">
        <v>82</v>
      </c>
      <c r="U271" s="846">
        <v>53</v>
      </c>
      <c r="V271" s="309">
        <v>53</v>
      </c>
      <c r="W271" s="172">
        <v>31</v>
      </c>
      <c r="X271" s="309">
        <v>29</v>
      </c>
      <c r="Y271" s="13">
        <v>25.9</v>
      </c>
      <c r="Z271" s="847">
        <v>24.1</v>
      </c>
      <c r="AA271" s="14">
        <v>18</v>
      </c>
      <c r="AB271" s="310">
        <v>9.1999999999999993</v>
      </c>
      <c r="AC271" s="854">
        <v>0.05</v>
      </c>
      <c r="AD271" s="677">
        <v>190</v>
      </c>
      <c r="AE271" s="885">
        <v>0</v>
      </c>
      <c r="AF271" s="850">
        <v>4403</v>
      </c>
      <c r="AG271" s="851">
        <v>1498</v>
      </c>
      <c r="AH271" s="852">
        <v>1342</v>
      </c>
      <c r="AI271" s="122" t="s">
        <v>24</v>
      </c>
      <c r="AJ271" s="4" t="s">
        <v>217</v>
      </c>
      <c r="AK271" s="10" t="s">
        <v>371</v>
      </c>
      <c r="AL271" s="416">
        <v>0.1</v>
      </c>
      <c r="AM271" s="417">
        <v>0</v>
      </c>
      <c r="AN271" s="393" t="s">
        <v>24</v>
      </c>
      <c r="AO271" s="394" t="s">
        <v>24</v>
      </c>
    </row>
    <row r="272" spans="1:41" x14ac:dyDescent="0.15">
      <c r="A272" s="1163"/>
      <c r="B272" s="124">
        <v>44892</v>
      </c>
      <c r="C272" s="5" t="str">
        <f t="shared" si="97"/>
        <v>(日)</v>
      </c>
      <c r="D272" s="742" t="s">
        <v>318</v>
      </c>
      <c r="E272" s="673"/>
      <c r="F272" s="674">
        <v>10</v>
      </c>
      <c r="G272" s="13">
        <v>14</v>
      </c>
      <c r="H272" s="310">
        <v>14</v>
      </c>
      <c r="I272" s="14">
        <v>22.1</v>
      </c>
      <c r="J272" s="308">
        <v>4.5999999999999996</v>
      </c>
      <c r="K272" s="13">
        <v>9.5299999999999994</v>
      </c>
      <c r="L272" s="500">
        <v>7.09</v>
      </c>
      <c r="M272" s="172">
        <v>28.8</v>
      </c>
      <c r="N272" s="309">
        <v>5.4</v>
      </c>
      <c r="O272" s="14">
        <v>25.1</v>
      </c>
      <c r="P272" s="310">
        <v>25.3</v>
      </c>
      <c r="Q272" s="846">
        <v>80</v>
      </c>
      <c r="R272" s="309">
        <v>52</v>
      </c>
      <c r="S272" s="846">
        <v>100</v>
      </c>
      <c r="T272" s="309">
        <v>99</v>
      </c>
      <c r="U272" s="846">
        <v>62</v>
      </c>
      <c r="V272" s="309">
        <v>61</v>
      </c>
      <c r="W272" s="172">
        <v>38</v>
      </c>
      <c r="X272" s="309">
        <v>38</v>
      </c>
      <c r="Y272" s="13">
        <v>29.1</v>
      </c>
      <c r="Z272" s="847">
        <v>27.3</v>
      </c>
      <c r="AA272" s="14">
        <v>21.2</v>
      </c>
      <c r="AB272" s="310">
        <v>8.5</v>
      </c>
      <c r="AC272" s="854">
        <v>0.1</v>
      </c>
      <c r="AD272" s="677">
        <v>200</v>
      </c>
      <c r="AE272" s="885">
        <v>0</v>
      </c>
      <c r="AF272" s="850">
        <v>4087</v>
      </c>
      <c r="AG272" s="851">
        <v>1913</v>
      </c>
      <c r="AH272" s="852">
        <v>1342</v>
      </c>
      <c r="AI272" s="122" t="s">
        <v>24</v>
      </c>
      <c r="AJ272" s="4" t="s">
        <v>218</v>
      </c>
      <c r="AK272" s="10" t="s">
        <v>371</v>
      </c>
      <c r="AL272" s="217">
        <v>29</v>
      </c>
      <c r="AM272" s="313">
        <v>57</v>
      </c>
      <c r="AN272" s="13" t="s">
        <v>24</v>
      </c>
      <c r="AO272" s="308" t="s">
        <v>24</v>
      </c>
    </row>
    <row r="273" spans="1:41" x14ac:dyDescent="0.15">
      <c r="A273" s="1163"/>
      <c r="B273" s="124">
        <v>44893</v>
      </c>
      <c r="C273" s="5" t="str">
        <f t="shared" si="97"/>
        <v>(月)</v>
      </c>
      <c r="D273" s="742" t="s">
        <v>317</v>
      </c>
      <c r="E273" s="673"/>
      <c r="F273" s="674">
        <v>6</v>
      </c>
      <c r="G273" s="13">
        <v>13</v>
      </c>
      <c r="H273" s="310">
        <v>14.5</v>
      </c>
      <c r="I273" s="14">
        <v>25.1</v>
      </c>
      <c r="J273" s="308">
        <v>3.4</v>
      </c>
      <c r="K273" s="13">
        <v>9.59</v>
      </c>
      <c r="L273" s="500">
        <v>7.3</v>
      </c>
      <c r="M273" s="172">
        <v>31.4</v>
      </c>
      <c r="N273" s="309">
        <v>5.5</v>
      </c>
      <c r="O273" s="14">
        <v>24.5</v>
      </c>
      <c r="P273" s="310">
        <v>28.4</v>
      </c>
      <c r="Q273" s="846">
        <v>80</v>
      </c>
      <c r="R273" s="309">
        <v>50</v>
      </c>
      <c r="S273" s="846">
        <v>108</v>
      </c>
      <c r="T273" s="309">
        <v>103</v>
      </c>
      <c r="U273" s="846">
        <v>62</v>
      </c>
      <c r="V273" s="309">
        <v>68</v>
      </c>
      <c r="W273" s="172">
        <v>46</v>
      </c>
      <c r="X273" s="309">
        <v>35</v>
      </c>
      <c r="Y273" s="13">
        <v>31.6</v>
      </c>
      <c r="Z273" s="847">
        <v>29.8</v>
      </c>
      <c r="AA273" s="14">
        <v>28.8</v>
      </c>
      <c r="AB273" s="310">
        <v>9.6</v>
      </c>
      <c r="AC273" s="854">
        <v>0.25</v>
      </c>
      <c r="AD273" s="677">
        <v>210</v>
      </c>
      <c r="AE273" s="885">
        <v>0</v>
      </c>
      <c r="AF273" s="850">
        <v>4088</v>
      </c>
      <c r="AG273" s="851">
        <v>2496</v>
      </c>
      <c r="AH273" s="852">
        <v>1342</v>
      </c>
      <c r="AI273" s="122" t="s">
        <v>24</v>
      </c>
      <c r="AJ273" s="4" t="s">
        <v>17</v>
      </c>
      <c r="AK273" s="10" t="s">
        <v>371</v>
      </c>
      <c r="AL273" s="217">
        <v>2.6</v>
      </c>
      <c r="AM273" s="313">
        <v>2.8</v>
      </c>
      <c r="AN273" s="13" t="s">
        <v>24</v>
      </c>
      <c r="AO273" s="308" t="s">
        <v>24</v>
      </c>
    </row>
    <row r="274" spans="1:41" x14ac:dyDescent="0.15">
      <c r="A274" s="1163"/>
      <c r="B274" s="124">
        <v>44894</v>
      </c>
      <c r="C274" s="5" t="str">
        <f t="shared" si="97"/>
        <v>(火)</v>
      </c>
      <c r="D274" s="742" t="s">
        <v>338</v>
      </c>
      <c r="E274" s="673">
        <v>2</v>
      </c>
      <c r="F274" s="674">
        <v>12</v>
      </c>
      <c r="G274" s="13">
        <v>13.5</v>
      </c>
      <c r="H274" s="310">
        <v>14.5</v>
      </c>
      <c r="I274" s="14">
        <v>25</v>
      </c>
      <c r="J274" s="308">
        <v>3.9</v>
      </c>
      <c r="K274" s="13">
        <v>9.57</v>
      </c>
      <c r="L274" s="500">
        <v>7.14</v>
      </c>
      <c r="M274" s="172">
        <v>28.3</v>
      </c>
      <c r="N274" s="309">
        <v>6.1</v>
      </c>
      <c r="O274" s="14">
        <v>25.2</v>
      </c>
      <c r="P274" s="310">
        <v>28.3</v>
      </c>
      <c r="Q274" s="846">
        <v>80</v>
      </c>
      <c r="R274" s="309">
        <v>54</v>
      </c>
      <c r="S274" s="846">
        <v>108</v>
      </c>
      <c r="T274" s="309">
        <v>115</v>
      </c>
      <c r="U274" s="846">
        <v>64</v>
      </c>
      <c r="V274" s="309">
        <v>67</v>
      </c>
      <c r="W274" s="172">
        <v>44</v>
      </c>
      <c r="X274" s="309">
        <v>48</v>
      </c>
      <c r="Y274" s="13">
        <v>28.4</v>
      </c>
      <c r="Z274" s="847">
        <v>29.8</v>
      </c>
      <c r="AA274" s="14">
        <v>22.4</v>
      </c>
      <c r="AB274" s="310">
        <v>9.5</v>
      </c>
      <c r="AC274" s="854">
        <v>0.05</v>
      </c>
      <c r="AD274" s="677">
        <v>240</v>
      </c>
      <c r="AE274" s="885">
        <v>0</v>
      </c>
      <c r="AF274" s="850">
        <v>4269</v>
      </c>
      <c r="AG274" s="851">
        <v>2496</v>
      </c>
      <c r="AH274" s="852">
        <v>1342</v>
      </c>
      <c r="AI274" s="122" t="s">
        <v>24</v>
      </c>
      <c r="AJ274" s="399"/>
      <c r="AK274" s="501"/>
      <c r="AL274" s="477"/>
      <c r="AM274" s="308"/>
      <c r="AN274" s="477"/>
      <c r="AO274" s="308"/>
    </row>
    <row r="275" spans="1:41" x14ac:dyDescent="0.15">
      <c r="A275" s="1163"/>
      <c r="B275" s="124">
        <v>44895</v>
      </c>
      <c r="C275" s="5" t="str">
        <f t="shared" si="97"/>
        <v>(水)</v>
      </c>
      <c r="D275" s="745" t="s">
        <v>335</v>
      </c>
      <c r="E275" s="700">
        <v>6.8</v>
      </c>
      <c r="F275" s="746">
        <v>15</v>
      </c>
      <c r="G275" s="498">
        <v>16</v>
      </c>
      <c r="H275" s="747">
        <v>15.5</v>
      </c>
      <c r="I275" s="748">
        <v>19.7</v>
      </c>
      <c r="J275" s="409">
        <v>2.7</v>
      </c>
      <c r="K275" s="498">
        <v>9.34</v>
      </c>
      <c r="L275" s="506">
        <v>7.18</v>
      </c>
      <c r="M275" s="899">
        <v>25.2</v>
      </c>
      <c r="N275" s="749">
        <v>4.2</v>
      </c>
      <c r="O275" s="748">
        <v>22.7</v>
      </c>
      <c r="P275" s="747">
        <v>31.8</v>
      </c>
      <c r="Q275" s="900">
        <v>68</v>
      </c>
      <c r="R275" s="749">
        <v>50</v>
      </c>
      <c r="S275" s="900">
        <v>102</v>
      </c>
      <c r="T275" s="749">
        <v>112</v>
      </c>
      <c r="U275" s="900">
        <v>60</v>
      </c>
      <c r="V275" s="749">
        <v>66</v>
      </c>
      <c r="W275" s="899">
        <v>42</v>
      </c>
      <c r="X275" s="749">
        <v>46</v>
      </c>
      <c r="Y275" s="498">
        <v>25.6</v>
      </c>
      <c r="Z275" s="901">
        <v>28.4</v>
      </c>
      <c r="AA275" s="748">
        <v>19.600000000000001</v>
      </c>
      <c r="AB275" s="747">
        <v>7.6</v>
      </c>
      <c r="AC275" s="902">
        <v>0.3</v>
      </c>
      <c r="AD275" s="751">
        <v>240</v>
      </c>
      <c r="AE275" s="903">
        <v>0</v>
      </c>
      <c r="AF275" s="757">
        <v>4275</v>
      </c>
      <c r="AG275" s="904">
        <v>2413</v>
      </c>
      <c r="AH275" s="905">
        <v>1342</v>
      </c>
      <c r="AI275" s="122" t="s">
        <v>24</v>
      </c>
      <c r="AJ275" s="402"/>
      <c r="AK275" s="504"/>
      <c r="AL275" s="503"/>
      <c r="AM275" s="409"/>
      <c r="AN275" s="503"/>
      <c r="AO275" s="409"/>
    </row>
    <row r="276" spans="1:41" s="1" customFormat="1" ht="13.5" customHeight="1" x14ac:dyDescent="0.15">
      <c r="A276" s="1163"/>
      <c r="B276" s="1192" t="s">
        <v>274</v>
      </c>
      <c r="C276" s="1193"/>
      <c r="D276" s="679"/>
      <c r="E276" s="663">
        <f>MAX(E246:E275)</f>
        <v>31.2</v>
      </c>
      <c r="F276" s="680">
        <f t="shared" ref="F276:AH276" si="98">IF(COUNT(F246:F275)=0,"",MAX(F246:F275))</f>
        <v>17</v>
      </c>
      <c r="G276" s="12">
        <f t="shared" si="98"/>
        <v>18.5</v>
      </c>
      <c r="H276" s="307">
        <f t="shared" si="98"/>
        <v>17.5</v>
      </c>
      <c r="I276" s="665">
        <f t="shared" si="98"/>
        <v>28.6</v>
      </c>
      <c r="J276" s="666">
        <f t="shared" si="98"/>
        <v>7.2</v>
      </c>
      <c r="K276" s="12">
        <f t="shared" si="98"/>
        <v>9.7799999999999994</v>
      </c>
      <c r="L276" s="855">
        <f t="shared" si="98"/>
        <v>7.3</v>
      </c>
      <c r="M276" s="839">
        <f>IF(COUNT(M246:M275)=0,"",MAX(M246:M275))</f>
        <v>34.200000000000003</v>
      </c>
      <c r="N276" s="838">
        <f>IF(COUNT(N246:N275)=0,"",MAX(N246:N275))</f>
        <v>7.5</v>
      </c>
      <c r="O276" s="665">
        <f t="shared" si="98"/>
        <v>26.9</v>
      </c>
      <c r="P276" s="666">
        <f t="shared" si="98"/>
        <v>32</v>
      </c>
      <c r="Q276" s="838">
        <f t="shared" ref="Q276" si="99">IF(COUNT(Q246:Q275)=0,"",MAX(Q246:Q275))</f>
        <v>81</v>
      </c>
      <c r="R276" s="667">
        <f t="shared" si="98"/>
        <v>54</v>
      </c>
      <c r="S276" s="667">
        <f t="shared" ref="S276" si="100">IF(COUNT(S246:S275)=0,"",MAX(S246:S275))</f>
        <v>114</v>
      </c>
      <c r="T276" s="667">
        <f t="shared" si="98"/>
        <v>115</v>
      </c>
      <c r="U276" s="838">
        <f>IF(COUNT(U246:U275)=0,"",MAX(U246:U275))</f>
        <v>64</v>
      </c>
      <c r="V276" s="667">
        <f t="shared" ref="V276" si="101">IF(COUNT(V246:V275)=0,"",MAX(V246:V275))</f>
        <v>68</v>
      </c>
      <c r="W276" s="838">
        <f>IF(COUNT(W246:W275)=0,"",MAX(W246:W275))</f>
        <v>54</v>
      </c>
      <c r="X276" s="667">
        <f t="shared" ref="X276:Y276" si="102">IF(COUNT(X246:X275)=0,"",MAX(X246:X275))</f>
        <v>49</v>
      </c>
      <c r="Y276" s="840">
        <f t="shared" si="102"/>
        <v>33.4</v>
      </c>
      <c r="Z276" s="307">
        <f t="shared" si="98"/>
        <v>36.299999999999997</v>
      </c>
      <c r="AA276" s="12">
        <f>IF(COUNT(AA246:AA275)=0,"",MAX(AA246:AA275))</f>
        <v>28.8</v>
      </c>
      <c r="AB276" s="855">
        <f>IF(COUNT(AB246:AB275)=0,"",MAX(AB246:AB275))</f>
        <v>10</v>
      </c>
      <c r="AC276" s="858">
        <f>IF(COUNT(AC246:AC275)=0,"",MAX(AC246:AC275))</f>
        <v>0.3</v>
      </c>
      <c r="AD276" s="684">
        <f t="shared" si="98"/>
        <v>240</v>
      </c>
      <c r="AE276" s="859">
        <f t="shared" si="98"/>
        <v>0</v>
      </c>
      <c r="AF276" s="926">
        <f t="shared" si="98"/>
        <v>4459</v>
      </c>
      <c r="AG276" s="927">
        <f t="shared" si="98"/>
        <v>2496</v>
      </c>
      <c r="AH276" s="894">
        <f t="shared" si="98"/>
        <v>1586</v>
      </c>
      <c r="AI276" s="159"/>
      <c r="AJ276" s="150" t="s">
        <v>273</v>
      </c>
      <c r="AK276" s="982"/>
      <c r="AL276" s="983"/>
      <c r="AM276" s="983"/>
      <c r="AN276" s="983"/>
      <c r="AO276" s="984"/>
    </row>
    <row r="277" spans="1:41" s="1" customFormat="1" ht="13.5" customHeight="1" x14ac:dyDescent="0.15">
      <c r="A277" s="1163"/>
      <c r="B277" s="1191" t="s">
        <v>275</v>
      </c>
      <c r="C277" s="1152"/>
      <c r="D277" s="687"/>
      <c r="E277" s="688"/>
      <c r="F277" s="689">
        <f t="shared" ref="F277:AE277" si="103">IF(COUNT(F246:F275)=0,"",MIN(F246:F275))</f>
        <v>6</v>
      </c>
      <c r="G277" s="13">
        <f t="shared" si="103"/>
        <v>13</v>
      </c>
      <c r="H277" s="308">
        <f t="shared" si="103"/>
        <v>14</v>
      </c>
      <c r="I277" s="14">
        <f t="shared" si="103"/>
        <v>14.7</v>
      </c>
      <c r="J277" s="334">
        <f t="shared" si="103"/>
        <v>2.7</v>
      </c>
      <c r="K277" s="13">
        <f t="shared" si="103"/>
        <v>7.76</v>
      </c>
      <c r="L277" s="847">
        <f t="shared" si="103"/>
        <v>6.93</v>
      </c>
      <c r="M277" s="172">
        <f>IF(COUNT(M246:M275)=0,"",MIN(M246:M275))</f>
        <v>18.8</v>
      </c>
      <c r="N277" s="690">
        <f>IF(COUNT(N246:N275)=0,"",MIN(N246:N275))</f>
        <v>4.0999999999999996</v>
      </c>
      <c r="O277" s="14">
        <f t="shared" si="103"/>
        <v>19.899999999999999</v>
      </c>
      <c r="P277" s="334">
        <f t="shared" si="103"/>
        <v>23.3</v>
      </c>
      <c r="Q277" s="846">
        <f t="shared" ref="Q277" si="104">IF(COUNT(Q246:Q275)=0,"",MIN(Q246:Q275))</f>
        <v>52</v>
      </c>
      <c r="R277" s="309">
        <f t="shared" si="103"/>
        <v>40</v>
      </c>
      <c r="S277" s="309">
        <f t="shared" ref="S277" si="105">IF(COUNT(S246:S275)=0,"",MIN(S246:S275))</f>
        <v>81</v>
      </c>
      <c r="T277" s="309">
        <f t="shared" si="103"/>
        <v>82</v>
      </c>
      <c r="U277" s="846">
        <f t="shared" si="103"/>
        <v>46</v>
      </c>
      <c r="V277" s="309">
        <f t="shared" ref="V277:W277" si="106">IF(COUNT(V246:V275)=0,"",MIN(V246:V275))</f>
        <v>50</v>
      </c>
      <c r="W277" s="846">
        <f t="shared" si="106"/>
        <v>31</v>
      </c>
      <c r="X277" s="309">
        <f t="shared" ref="X277:Y277" si="107">IF(COUNT(X246:X275)=0,"",MIN(X246:X275))</f>
        <v>29</v>
      </c>
      <c r="Y277" s="866">
        <f t="shared" si="107"/>
        <v>20.6</v>
      </c>
      <c r="Z277" s="907">
        <f t="shared" si="103"/>
        <v>24.1</v>
      </c>
      <c r="AA277" s="13">
        <f>IF(COUNT(AA246:AA275)=0,"",MIN(AA246:AA275))</f>
        <v>16.3</v>
      </c>
      <c r="AB277" s="847">
        <f>IF(COUNT(AB246:AB275)=0,"",MIN(AB246:AB275))</f>
        <v>7.6</v>
      </c>
      <c r="AC277" s="867">
        <f>IF(COUNT(AC246:AC275)=0,"",MIN(AC246:AC275))</f>
        <v>0</v>
      </c>
      <c r="AD277" s="693">
        <f t="shared" si="103"/>
        <v>190</v>
      </c>
      <c r="AE277" s="868">
        <f t="shared" si="103"/>
        <v>0</v>
      </c>
      <c r="AF277" s="915"/>
      <c r="AG277" s="916"/>
      <c r="AH277" s="871"/>
      <c r="AI277" s="159"/>
      <c r="AJ277" s="985" t="s">
        <v>362</v>
      </c>
      <c r="AK277" s="986"/>
      <c r="AL277" s="986"/>
      <c r="AM277" s="986"/>
      <c r="AN277" s="986"/>
      <c r="AO277" s="987"/>
    </row>
    <row r="278" spans="1:41" s="1" customFormat="1" ht="13.5" customHeight="1" x14ac:dyDescent="0.15">
      <c r="A278" s="1163"/>
      <c r="B278" s="1191" t="s">
        <v>276</v>
      </c>
      <c r="C278" s="1152"/>
      <c r="D278" s="687"/>
      <c r="E278" s="696"/>
      <c r="F278" s="697">
        <f t="shared" ref="F278:AE278" si="108">IF(COUNT(F246:F275)=0,"",AVERAGE(F246:F275))</f>
        <v>10.433333333333334</v>
      </c>
      <c r="G278" s="13">
        <f t="shared" si="108"/>
        <v>14.816666666666666</v>
      </c>
      <c r="H278" s="689">
        <f t="shared" si="108"/>
        <v>15.383333333333333</v>
      </c>
      <c r="I278" s="14">
        <f t="shared" si="108"/>
        <v>21.566666666666666</v>
      </c>
      <c r="J278" s="334">
        <f t="shared" si="108"/>
        <v>4.1833333333333345</v>
      </c>
      <c r="K278" s="13">
        <f t="shared" si="108"/>
        <v>9.4906666666666641</v>
      </c>
      <c r="L278" s="847">
        <f t="shared" si="108"/>
        <v>7.1230000000000011</v>
      </c>
      <c r="M278" s="172">
        <f>IF(COUNT(M246:M275)=0,"",AVERAGE(M246:M275))</f>
        <v>28.79666666666667</v>
      </c>
      <c r="N278" s="690">
        <f>IF(COUNT(N246:N275)=0,"",AVERAGE(N246:N275))</f>
        <v>6.0166666666666666</v>
      </c>
      <c r="O278" s="14">
        <f t="shared" si="108"/>
        <v>24.186666666666667</v>
      </c>
      <c r="P278" s="334">
        <f t="shared" si="108"/>
        <v>27.256666666666661</v>
      </c>
      <c r="Q278" s="846">
        <f t="shared" ref="Q278" si="109">IF(COUNT(Q246:Q275)=0,"",AVERAGE(Q246:Q275))</f>
        <v>71.333333333333329</v>
      </c>
      <c r="R278" s="309">
        <f t="shared" si="108"/>
        <v>47</v>
      </c>
      <c r="S278" s="309">
        <f t="shared" ref="S278" si="110">IF(COUNT(S246:S275)=0,"",AVERAGE(S246:S275))</f>
        <v>95.333333333333329</v>
      </c>
      <c r="T278" s="309">
        <f t="shared" si="108"/>
        <v>96.2</v>
      </c>
      <c r="U278" s="846">
        <f t="shared" si="108"/>
        <v>54.4</v>
      </c>
      <c r="V278" s="309">
        <f t="shared" ref="V278:W278" si="111">IF(COUNT(V246:V275)=0,"",AVERAGE(V246:V275))</f>
        <v>56.033333333333331</v>
      </c>
      <c r="W278" s="846">
        <f t="shared" si="111"/>
        <v>40.93333333333333</v>
      </c>
      <c r="X278" s="309">
        <f t="shared" ref="X278:Y278" si="112">IF(COUNT(X246:X275)=0,"",AVERAGE(X246:X275))</f>
        <v>40.166666666666664</v>
      </c>
      <c r="Y278" s="866">
        <f t="shared" si="112"/>
        <v>29.286666666666669</v>
      </c>
      <c r="Z278" s="907">
        <f t="shared" si="108"/>
        <v>30.263333333333332</v>
      </c>
      <c r="AA278" s="13">
        <f>IF(COUNT(AA246:AA275)=0,"",AVERAGE(AA246:AA275))</f>
        <v>21.223333333333336</v>
      </c>
      <c r="AB278" s="847">
        <f>IF(COUNT(AB246:AB275)=0,"",AVERAGE(AB246:AB275))</f>
        <v>9.2766666666666673</v>
      </c>
      <c r="AC278" s="867">
        <f>IF(COUNT(AC246:AC275)=0,"",AVERAGE(AC246:AC275))</f>
        <v>0.10166666666666664</v>
      </c>
      <c r="AD278" s="698">
        <f t="shared" si="108"/>
        <v>205</v>
      </c>
      <c r="AE278" s="868">
        <f t="shared" si="108"/>
        <v>0</v>
      </c>
      <c r="AF278" s="915"/>
      <c r="AG278" s="916"/>
      <c r="AH278" s="871"/>
      <c r="AI278" s="159"/>
      <c r="AJ278" s="988"/>
      <c r="AK278" s="989"/>
      <c r="AL278" s="989"/>
      <c r="AM278" s="989"/>
      <c r="AN278" s="989"/>
      <c r="AO278" s="990"/>
    </row>
    <row r="279" spans="1:41" s="1" customFormat="1" ht="13.5" customHeight="1" x14ac:dyDescent="0.15">
      <c r="A279" s="1170"/>
      <c r="B279" s="1196" t="s">
        <v>277</v>
      </c>
      <c r="C279" s="1161"/>
      <c r="D279" s="699"/>
      <c r="E279" s="700">
        <f>SUM(E246:E275)</f>
        <v>57.9</v>
      </c>
      <c r="F279" s="701"/>
      <c r="G279" s="702"/>
      <c r="H279" s="703"/>
      <c r="I279" s="702"/>
      <c r="J279" s="703"/>
      <c r="K279" s="704"/>
      <c r="L279" s="705"/>
      <c r="M279" s="874"/>
      <c r="N279" s="737"/>
      <c r="O279" s="706"/>
      <c r="P279" s="707"/>
      <c r="Q279" s="708"/>
      <c r="R279" s="873"/>
      <c r="S279" s="874"/>
      <c r="T279" s="737"/>
      <c r="U279" s="708"/>
      <c r="V279" s="737"/>
      <c r="W279" s="872"/>
      <c r="X279" s="737"/>
      <c r="Y279" s="930"/>
      <c r="Z279" s="911"/>
      <c r="AA279" s="876"/>
      <c r="AB279" s="877"/>
      <c r="AC279" s="878"/>
      <c r="AD279" s="711"/>
      <c r="AE279" s="879"/>
      <c r="AF279" s="931">
        <f t="shared" ref="AF279:AG279" si="113">SUM(AF246:AF275)</f>
        <v>123388</v>
      </c>
      <c r="AG279" s="932">
        <f t="shared" si="113"/>
        <v>62635</v>
      </c>
      <c r="AH279" s="882">
        <f>SUM(AH246:AH275)</f>
        <v>43420</v>
      </c>
      <c r="AI279" s="159"/>
      <c r="AJ279" s="991"/>
      <c r="AK279" s="992"/>
      <c r="AL279" s="992"/>
      <c r="AM279" s="992"/>
      <c r="AN279" s="992"/>
      <c r="AO279" s="993"/>
    </row>
    <row r="280" spans="1:41" ht="13.5" customHeight="1" x14ac:dyDescent="0.15">
      <c r="A280" s="1162" t="s">
        <v>269</v>
      </c>
      <c r="B280" s="123">
        <v>44896</v>
      </c>
      <c r="C280" s="574" t="str">
        <f>IF(B280="","",IF(WEEKDAY(B280)=1,"(日)",IF(WEEKDAY(B280)=2,"(月)",IF(WEEKDAY(B280)=3,"(火)",IF(WEEKDAY(B280)=4,"(水)",IF(WEEKDAY(B280)=5,"(木)",IF(WEEKDAY(B280)=6,"(金)","(土)")))))))</f>
        <v>(木)</v>
      </c>
      <c r="D280" s="740" t="s">
        <v>335</v>
      </c>
      <c r="E280" s="663">
        <v>0.1</v>
      </c>
      <c r="F280" s="664">
        <v>11</v>
      </c>
      <c r="G280" s="12">
        <v>14.5</v>
      </c>
      <c r="H280" s="666">
        <v>15.5</v>
      </c>
      <c r="I280" s="665">
        <v>24.5</v>
      </c>
      <c r="J280" s="307">
        <v>3.1</v>
      </c>
      <c r="K280" s="12">
        <v>9.4700000000000006</v>
      </c>
      <c r="L280" s="855">
        <v>7.03</v>
      </c>
      <c r="M280" s="839">
        <v>30.7</v>
      </c>
      <c r="N280" s="667">
        <v>5.2</v>
      </c>
      <c r="O280" s="665">
        <v>24.7</v>
      </c>
      <c r="P280" s="666">
        <v>25.8</v>
      </c>
      <c r="Q280" s="838">
        <v>76</v>
      </c>
      <c r="R280" s="667">
        <v>48</v>
      </c>
      <c r="S280" s="838">
        <v>106</v>
      </c>
      <c r="T280" s="667">
        <v>102</v>
      </c>
      <c r="U280" s="838">
        <v>63</v>
      </c>
      <c r="V280" s="667">
        <v>64</v>
      </c>
      <c r="W280" s="839">
        <v>43</v>
      </c>
      <c r="X280" s="667">
        <v>38</v>
      </c>
      <c r="Y280" s="12">
        <v>26.3</v>
      </c>
      <c r="Z280" s="840">
        <v>26.3</v>
      </c>
      <c r="AA280" s="665">
        <v>23.4</v>
      </c>
      <c r="AB280" s="666">
        <v>9.1999999999999993</v>
      </c>
      <c r="AC280" s="883">
        <v>0.1</v>
      </c>
      <c r="AD280" s="671">
        <v>200</v>
      </c>
      <c r="AE280" s="884">
        <v>0</v>
      </c>
      <c r="AF280" s="843">
        <v>3901</v>
      </c>
      <c r="AG280" s="933">
        <v>2413</v>
      </c>
      <c r="AH280" s="845">
        <v>1338</v>
      </c>
      <c r="AI280" s="122"/>
      <c r="AJ280" s="374" t="s">
        <v>344</v>
      </c>
      <c r="AK280" s="488"/>
      <c r="AL280" s="1205">
        <v>44903</v>
      </c>
      <c r="AM280" s="1206"/>
      <c r="AN280" s="1216">
        <v>44917</v>
      </c>
      <c r="AO280" s="1217"/>
    </row>
    <row r="281" spans="1:41" x14ac:dyDescent="0.15">
      <c r="A281" s="1163"/>
      <c r="B281" s="164">
        <v>44897</v>
      </c>
      <c r="C281" s="5" t="str">
        <f t="shared" ref="C281:C310" si="114">IF(B281="","",IF(WEEKDAY(B281)=1,"(日)",IF(WEEKDAY(B281)=2,"(月)",IF(WEEKDAY(B281)=3,"(火)",IF(WEEKDAY(B281)=4,"(水)",IF(WEEKDAY(B281)=5,"(木)",IF(WEEKDAY(B281)=6,"(金)","(土)")))))))</f>
        <v>(金)</v>
      </c>
      <c r="D281" s="742" t="s">
        <v>339</v>
      </c>
      <c r="E281" s="673">
        <v>0</v>
      </c>
      <c r="F281" s="674">
        <v>7</v>
      </c>
      <c r="G281" s="13">
        <v>13</v>
      </c>
      <c r="H281" s="310">
        <v>13.5</v>
      </c>
      <c r="I281" s="14">
        <v>22.4</v>
      </c>
      <c r="J281" s="308">
        <v>2.9</v>
      </c>
      <c r="K281" s="13">
        <v>9.73</v>
      </c>
      <c r="L281" s="500">
        <v>6.88</v>
      </c>
      <c r="M281" s="172">
        <v>31.3</v>
      </c>
      <c r="N281" s="309">
        <v>5.4</v>
      </c>
      <c r="O281" s="14">
        <v>22.6</v>
      </c>
      <c r="P281" s="310">
        <v>26.3</v>
      </c>
      <c r="Q281" s="846">
        <v>74</v>
      </c>
      <c r="R281" s="309">
        <v>44</v>
      </c>
      <c r="S281" s="846">
        <v>98</v>
      </c>
      <c r="T281" s="309">
        <v>96</v>
      </c>
      <c r="U281" s="846">
        <v>62</v>
      </c>
      <c r="V281" s="309">
        <v>60</v>
      </c>
      <c r="W281" s="172">
        <v>36</v>
      </c>
      <c r="X281" s="309">
        <v>36</v>
      </c>
      <c r="Y281" s="13">
        <v>23.4</v>
      </c>
      <c r="Z281" s="847">
        <v>24.9</v>
      </c>
      <c r="AA281" s="14">
        <v>17.7</v>
      </c>
      <c r="AB281" s="310">
        <v>7.9</v>
      </c>
      <c r="AC281" s="854">
        <v>0.05</v>
      </c>
      <c r="AD281" s="677">
        <v>190</v>
      </c>
      <c r="AE281" s="885">
        <v>0</v>
      </c>
      <c r="AF281" s="934">
        <v>4088</v>
      </c>
      <c r="AG281" s="935">
        <v>2246</v>
      </c>
      <c r="AH281" s="936">
        <v>1318</v>
      </c>
      <c r="AI281" s="122"/>
      <c r="AJ281" s="994" t="s">
        <v>2</v>
      </c>
      <c r="AK281" s="504" t="s">
        <v>363</v>
      </c>
      <c r="AL281" s="1218">
        <v>0</v>
      </c>
      <c r="AM281" s="1219"/>
      <c r="AN281" s="1218">
        <v>4</v>
      </c>
      <c r="AO281" s="1219"/>
    </row>
    <row r="282" spans="1:41" x14ac:dyDescent="0.15">
      <c r="A282" s="1163"/>
      <c r="B282" s="164">
        <v>44898</v>
      </c>
      <c r="C282" s="5" t="str">
        <f t="shared" si="114"/>
        <v>(土)</v>
      </c>
      <c r="D282" s="742" t="s">
        <v>416</v>
      </c>
      <c r="E282" s="673">
        <v>0</v>
      </c>
      <c r="F282" s="674">
        <v>5</v>
      </c>
      <c r="G282" s="13">
        <v>10.5</v>
      </c>
      <c r="H282" s="310">
        <v>12</v>
      </c>
      <c r="I282" s="14">
        <v>19.5</v>
      </c>
      <c r="J282" s="308">
        <v>2.8</v>
      </c>
      <c r="K282" s="13">
        <v>9.26</v>
      </c>
      <c r="L282" s="500">
        <v>6.93</v>
      </c>
      <c r="M282" s="172">
        <v>22.9</v>
      </c>
      <c r="N282" s="309">
        <v>5</v>
      </c>
      <c r="O282" s="14">
        <v>23.8</v>
      </c>
      <c r="P282" s="310">
        <v>25.6</v>
      </c>
      <c r="Q282" s="846">
        <v>74</v>
      </c>
      <c r="R282" s="309">
        <v>53</v>
      </c>
      <c r="S282" s="846">
        <v>104</v>
      </c>
      <c r="T282" s="309">
        <v>103</v>
      </c>
      <c r="U282" s="846">
        <v>65</v>
      </c>
      <c r="V282" s="309">
        <v>67</v>
      </c>
      <c r="W282" s="172">
        <v>39</v>
      </c>
      <c r="X282" s="309">
        <v>36</v>
      </c>
      <c r="Y282" s="13">
        <v>27.3</v>
      </c>
      <c r="Z282" s="847">
        <v>25.6</v>
      </c>
      <c r="AA282" s="14">
        <v>19.600000000000001</v>
      </c>
      <c r="AB282" s="310">
        <v>8.1999999999999993</v>
      </c>
      <c r="AC282" s="854">
        <v>0.1</v>
      </c>
      <c r="AD282" s="677">
        <v>200</v>
      </c>
      <c r="AE282" s="885">
        <v>0</v>
      </c>
      <c r="AF282" s="850">
        <v>4087</v>
      </c>
      <c r="AG282" s="935">
        <v>1892</v>
      </c>
      <c r="AH282" s="852">
        <v>1342</v>
      </c>
      <c r="AI282" s="122"/>
      <c r="AJ282" s="6" t="s">
        <v>19</v>
      </c>
      <c r="AK282" s="7" t="s">
        <v>20</v>
      </c>
      <c r="AL282" s="8" t="s">
        <v>21</v>
      </c>
      <c r="AM282" s="7" t="s">
        <v>22</v>
      </c>
      <c r="AN282" s="8" t="s">
        <v>21</v>
      </c>
      <c r="AO282" s="7" t="s">
        <v>22</v>
      </c>
    </row>
    <row r="283" spans="1:41" x14ac:dyDescent="0.15">
      <c r="A283" s="1163"/>
      <c r="B283" s="164">
        <v>44899</v>
      </c>
      <c r="C283" s="5" t="str">
        <f t="shared" si="114"/>
        <v>(日)</v>
      </c>
      <c r="D283" s="742" t="s">
        <v>386</v>
      </c>
      <c r="E283" s="673">
        <v>0</v>
      </c>
      <c r="F283" s="674">
        <v>2</v>
      </c>
      <c r="G283" s="13">
        <v>8.5</v>
      </c>
      <c r="H283" s="310">
        <v>11.5</v>
      </c>
      <c r="I283" s="14">
        <v>18.5</v>
      </c>
      <c r="J283" s="308">
        <v>4</v>
      </c>
      <c r="K283" s="13">
        <v>9.4499999999999993</v>
      </c>
      <c r="L283" s="500">
        <v>7.21</v>
      </c>
      <c r="M283" s="172">
        <v>20.3</v>
      </c>
      <c r="N283" s="309">
        <v>6.4</v>
      </c>
      <c r="O283" s="14">
        <v>24.8</v>
      </c>
      <c r="P283" s="310">
        <v>27.6</v>
      </c>
      <c r="Q283" s="846">
        <v>78</v>
      </c>
      <c r="R283" s="309">
        <v>56</v>
      </c>
      <c r="S283" s="846">
        <v>102</v>
      </c>
      <c r="T283" s="309">
        <v>104</v>
      </c>
      <c r="U283" s="846">
        <v>65</v>
      </c>
      <c r="V283" s="309">
        <v>67</v>
      </c>
      <c r="W283" s="172">
        <v>37</v>
      </c>
      <c r="X283" s="309">
        <v>37</v>
      </c>
      <c r="Y283" s="13">
        <v>24.9</v>
      </c>
      <c r="Z283" s="847">
        <v>27.7</v>
      </c>
      <c r="AA283" s="14">
        <v>18.600000000000001</v>
      </c>
      <c r="AB283" s="310">
        <v>10</v>
      </c>
      <c r="AC283" s="854">
        <v>0.05</v>
      </c>
      <c r="AD283" s="677">
        <v>200</v>
      </c>
      <c r="AE283" s="885">
        <v>0</v>
      </c>
      <c r="AF283" s="850">
        <v>4274</v>
      </c>
      <c r="AG283" s="935">
        <v>1997</v>
      </c>
      <c r="AH283" s="852">
        <v>1220</v>
      </c>
      <c r="AI283" s="122"/>
      <c r="AJ283" s="3" t="s">
        <v>203</v>
      </c>
      <c r="AK283" s="9" t="s">
        <v>11</v>
      </c>
      <c r="AL283" s="12">
        <v>9.5</v>
      </c>
      <c r="AM283" s="307">
        <v>10.5</v>
      </c>
      <c r="AN283" s="12">
        <v>8.5</v>
      </c>
      <c r="AO283" s="307">
        <v>7.5</v>
      </c>
    </row>
    <row r="284" spans="1:41" x14ac:dyDescent="0.15">
      <c r="A284" s="1163"/>
      <c r="B284" s="164">
        <v>44900</v>
      </c>
      <c r="C284" s="5" t="str">
        <f t="shared" si="114"/>
        <v>(月)</v>
      </c>
      <c r="D284" s="742" t="s">
        <v>338</v>
      </c>
      <c r="E284" s="673">
        <v>9.6</v>
      </c>
      <c r="F284" s="674">
        <v>7</v>
      </c>
      <c r="G284" s="13">
        <v>11</v>
      </c>
      <c r="H284" s="310">
        <v>11</v>
      </c>
      <c r="I284" s="14">
        <v>17</v>
      </c>
      <c r="J284" s="308">
        <v>3.5</v>
      </c>
      <c r="K284" s="13">
        <v>9.33</v>
      </c>
      <c r="L284" s="500">
        <v>7.28</v>
      </c>
      <c r="M284" s="172">
        <v>26.1</v>
      </c>
      <c r="N284" s="309">
        <v>5.4</v>
      </c>
      <c r="O284" s="14">
        <v>26.4</v>
      </c>
      <c r="P284" s="310">
        <v>28.9</v>
      </c>
      <c r="Q284" s="846">
        <v>86</v>
      </c>
      <c r="R284" s="309">
        <v>59</v>
      </c>
      <c r="S284" s="846">
        <v>110</v>
      </c>
      <c r="T284" s="309">
        <v>114</v>
      </c>
      <c r="U284" s="846">
        <v>70</v>
      </c>
      <c r="V284" s="309">
        <v>75</v>
      </c>
      <c r="W284" s="172">
        <v>40</v>
      </c>
      <c r="X284" s="309">
        <v>39</v>
      </c>
      <c r="Y284" s="13">
        <v>27</v>
      </c>
      <c r="Z284" s="847">
        <v>27.7</v>
      </c>
      <c r="AA284" s="14">
        <v>20.9</v>
      </c>
      <c r="AB284" s="310">
        <v>9.1999999999999993</v>
      </c>
      <c r="AC284" s="854">
        <v>0.05</v>
      </c>
      <c r="AD284" s="677">
        <v>200</v>
      </c>
      <c r="AE284" s="885">
        <v>0</v>
      </c>
      <c r="AF284" s="850">
        <v>4039</v>
      </c>
      <c r="AG284" s="935">
        <v>2080</v>
      </c>
      <c r="AH284" s="852">
        <v>1220</v>
      </c>
      <c r="AI284" s="122"/>
      <c r="AJ284" s="4" t="s">
        <v>204</v>
      </c>
      <c r="AK284" s="10" t="s">
        <v>205</v>
      </c>
      <c r="AL284" s="13">
        <v>14.4</v>
      </c>
      <c r="AM284" s="308">
        <v>2.7</v>
      </c>
      <c r="AN284" s="13">
        <v>18.399999999999999</v>
      </c>
      <c r="AO284" s="308">
        <v>2.2000000000000002</v>
      </c>
    </row>
    <row r="285" spans="1:41" x14ac:dyDescent="0.15">
      <c r="A285" s="1163"/>
      <c r="B285" s="164">
        <v>44901</v>
      </c>
      <c r="C285" s="5" t="str">
        <f t="shared" si="114"/>
        <v>(火)</v>
      </c>
      <c r="D285" s="742" t="s">
        <v>335</v>
      </c>
      <c r="E285" s="673">
        <v>18.2</v>
      </c>
      <c r="F285" s="674">
        <v>4</v>
      </c>
      <c r="G285" s="13">
        <v>8.5</v>
      </c>
      <c r="H285" s="310">
        <v>10</v>
      </c>
      <c r="I285" s="14">
        <v>15</v>
      </c>
      <c r="J285" s="308">
        <v>5.7</v>
      </c>
      <c r="K285" s="13">
        <v>9.1300000000000008</v>
      </c>
      <c r="L285" s="500">
        <v>7.14</v>
      </c>
      <c r="M285" s="172">
        <v>21</v>
      </c>
      <c r="N285" s="309">
        <v>2.7</v>
      </c>
      <c r="O285" s="14">
        <v>23.7</v>
      </c>
      <c r="P285" s="310">
        <v>29.1</v>
      </c>
      <c r="Q285" s="846">
        <v>82</v>
      </c>
      <c r="R285" s="309">
        <v>58</v>
      </c>
      <c r="S285" s="846">
        <v>106</v>
      </c>
      <c r="T285" s="309">
        <v>111</v>
      </c>
      <c r="U285" s="846">
        <v>67</v>
      </c>
      <c r="V285" s="309">
        <v>72</v>
      </c>
      <c r="W285" s="172">
        <v>39</v>
      </c>
      <c r="X285" s="309">
        <v>39</v>
      </c>
      <c r="Y285" s="13">
        <v>29.5</v>
      </c>
      <c r="Z285" s="847">
        <v>28.4</v>
      </c>
      <c r="AA285" s="14">
        <v>16.100000000000001</v>
      </c>
      <c r="AB285" s="310">
        <v>8.4</v>
      </c>
      <c r="AC285" s="854">
        <v>0.1</v>
      </c>
      <c r="AD285" s="677">
        <v>210</v>
      </c>
      <c r="AE285" s="885">
        <v>0</v>
      </c>
      <c r="AF285" s="850">
        <v>4088</v>
      </c>
      <c r="AG285" s="935">
        <v>2019</v>
      </c>
      <c r="AH285" s="852">
        <v>1342</v>
      </c>
      <c r="AI285" s="122"/>
      <c r="AJ285" s="4" t="s">
        <v>12</v>
      </c>
      <c r="AK285" s="10"/>
      <c r="AL285" s="13">
        <v>9.27</v>
      </c>
      <c r="AM285" s="308">
        <v>7.03</v>
      </c>
      <c r="AN285" s="13">
        <v>9.57</v>
      </c>
      <c r="AO285" s="308">
        <v>7.3</v>
      </c>
    </row>
    <row r="286" spans="1:41" x14ac:dyDescent="0.15">
      <c r="A286" s="1163"/>
      <c r="B286" s="164">
        <v>44902</v>
      </c>
      <c r="C286" s="5" t="str">
        <f t="shared" si="114"/>
        <v>(水)</v>
      </c>
      <c r="D286" s="742" t="s">
        <v>318</v>
      </c>
      <c r="E286" s="673">
        <v>0</v>
      </c>
      <c r="F286" s="674">
        <v>2</v>
      </c>
      <c r="G286" s="13">
        <v>8.5</v>
      </c>
      <c r="H286" s="310">
        <v>9</v>
      </c>
      <c r="I286" s="14">
        <v>13.4</v>
      </c>
      <c r="J286" s="308">
        <v>2.5</v>
      </c>
      <c r="K286" s="13">
        <v>9.08</v>
      </c>
      <c r="L286" s="500">
        <v>7.08</v>
      </c>
      <c r="M286" s="172">
        <v>19.3</v>
      </c>
      <c r="N286" s="309">
        <v>3.1</v>
      </c>
      <c r="O286" s="14">
        <v>24</v>
      </c>
      <c r="P286" s="310">
        <v>29.1</v>
      </c>
      <c r="Q286" s="846">
        <v>81</v>
      </c>
      <c r="R286" s="309">
        <v>58</v>
      </c>
      <c r="S286" s="846">
        <v>108</v>
      </c>
      <c r="T286" s="309">
        <v>113</v>
      </c>
      <c r="U286" s="846">
        <v>72</v>
      </c>
      <c r="V286" s="309">
        <v>76</v>
      </c>
      <c r="W286" s="172">
        <v>36</v>
      </c>
      <c r="X286" s="309">
        <v>37</v>
      </c>
      <c r="Y286" s="13">
        <v>27</v>
      </c>
      <c r="Z286" s="847">
        <v>30.2</v>
      </c>
      <c r="AA286" s="14">
        <v>14.9</v>
      </c>
      <c r="AB286" s="310">
        <v>7.6</v>
      </c>
      <c r="AC286" s="854">
        <v>0.05</v>
      </c>
      <c r="AD286" s="677">
        <v>220</v>
      </c>
      <c r="AE286" s="885">
        <v>0</v>
      </c>
      <c r="AF286" s="850">
        <v>3715</v>
      </c>
      <c r="AG286" s="935">
        <v>1914</v>
      </c>
      <c r="AH286" s="852">
        <v>976</v>
      </c>
      <c r="AI286" s="122"/>
      <c r="AJ286" s="4" t="s">
        <v>219</v>
      </c>
      <c r="AK286" s="10" t="s">
        <v>205</v>
      </c>
      <c r="AL286" s="172">
        <v>19.600000000000001</v>
      </c>
      <c r="AM286" s="309">
        <v>4.0999999999999996</v>
      </c>
      <c r="AN286" s="172">
        <v>18.5</v>
      </c>
      <c r="AO286" s="309">
        <v>3.9</v>
      </c>
    </row>
    <row r="287" spans="1:41" x14ac:dyDescent="0.15">
      <c r="A287" s="1163"/>
      <c r="B287" s="164">
        <v>44903</v>
      </c>
      <c r="C287" s="5" t="str">
        <f t="shared" si="114"/>
        <v>(木)</v>
      </c>
      <c r="D287" s="742" t="s">
        <v>318</v>
      </c>
      <c r="E287" s="673">
        <v>0</v>
      </c>
      <c r="F287" s="674">
        <v>0</v>
      </c>
      <c r="G287" s="13">
        <v>9.5</v>
      </c>
      <c r="H287" s="310">
        <v>10.5</v>
      </c>
      <c r="I287" s="14">
        <v>14.4</v>
      </c>
      <c r="J287" s="308">
        <v>2.7</v>
      </c>
      <c r="K287" s="13">
        <v>9.27</v>
      </c>
      <c r="L287" s="500">
        <v>7.03</v>
      </c>
      <c r="M287" s="172">
        <v>19.600000000000001</v>
      </c>
      <c r="N287" s="309">
        <v>4.0999999999999996</v>
      </c>
      <c r="O287" s="14">
        <v>21.8</v>
      </c>
      <c r="P287" s="310">
        <v>27.9</v>
      </c>
      <c r="Q287" s="846">
        <v>94</v>
      </c>
      <c r="R287" s="309">
        <v>52</v>
      </c>
      <c r="S287" s="846">
        <v>104</v>
      </c>
      <c r="T287" s="309">
        <v>104</v>
      </c>
      <c r="U287" s="846">
        <v>72</v>
      </c>
      <c r="V287" s="309">
        <v>74</v>
      </c>
      <c r="W287" s="172">
        <v>32</v>
      </c>
      <c r="X287" s="309">
        <v>30</v>
      </c>
      <c r="Y287" s="13">
        <v>24.9</v>
      </c>
      <c r="Z287" s="847">
        <v>25.6</v>
      </c>
      <c r="AA287" s="14">
        <v>14.2</v>
      </c>
      <c r="AB287" s="310">
        <v>6.3</v>
      </c>
      <c r="AC287" s="854">
        <v>0.05</v>
      </c>
      <c r="AD287" s="677">
        <v>190</v>
      </c>
      <c r="AE287" s="885">
        <v>0</v>
      </c>
      <c r="AF287" s="850">
        <v>3903</v>
      </c>
      <c r="AG287" s="935">
        <v>2164</v>
      </c>
      <c r="AH287" s="852">
        <v>1342</v>
      </c>
      <c r="AI287" s="122"/>
      <c r="AJ287" s="4" t="s">
        <v>206</v>
      </c>
      <c r="AK287" s="10" t="s">
        <v>13</v>
      </c>
      <c r="AL287" s="13">
        <v>21.8</v>
      </c>
      <c r="AM287" s="308">
        <v>27.9</v>
      </c>
      <c r="AN287" s="13">
        <v>23.6</v>
      </c>
      <c r="AO287" s="308">
        <v>27</v>
      </c>
    </row>
    <row r="288" spans="1:41" x14ac:dyDescent="0.15">
      <c r="A288" s="1163"/>
      <c r="B288" s="164">
        <v>44904</v>
      </c>
      <c r="C288" s="5" t="str">
        <f t="shared" si="114"/>
        <v>(金)</v>
      </c>
      <c r="D288" s="742" t="s">
        <v>318</v>
      </c>
      <c r="E288" s="673">
        <v>0</v>
      </c>
      <c r="F288" s="674">
        <v>3</v>
      </c>
      <c r="G288" s="13">
        <v>11.5</v>
      </c>
      <c r="H288" s="310">
        <v>10</v>
      </c>
      <c r="I288" s="14">
        <v>14.6</v>
      </c>
      <c r="J288" s="308">
        <v>3</v>
      </c>
      <c r="K288" s="13">
        <v>9.26</v>
      </c>
      <c r="L288" s="500">
        <v>7.15</v>
      </c>
      <c r="M288" s="172">
        <v>19.399999999999999</v>
      </c>
      <c r="N288" s="309">
        <v>4.7</v>
      </c>
      <c r="O288" s="14">
        <v>27.3</v>
      </c>
      <c r="P288" s="310">
        <v>28.4</v>
      </c>
      <c r="Q288" s="846">
        <v>80</v>
      </c>
      <c r="R288" s="309">
        <v>50</v>
      </c>
      <c r="S288" s="846">
        <v>112</v>
      </c>
      <c r="T288" s="309">
        <v>110</v>
      </c>
      <c r="U288" s="846">
        <v>74</v>
      </c>
      <c r="V288" s="309">
        <v>72</v>
      </c>
      <c r="W288" s="172">
        <v>38</v>
      </c>
      <c r="X288" s="309">
        <v>38</v>
      </c>
      <c r="Y288" s="13">
        <v>24.1</v>
      </c>
      <c r="Z288" s="847">
        <v>23.4</v>
      </c>
      <c r="AA288" s="14">
        <v>16.600000000000001</v>
      </c>
      <c r="AB288" s="310">
        <v>7.3</v>
      </c>
      <c r="AC288" s="854">
        <v>0.05</v>
      </c>
      <c r="AD288" s="677">
        <v>200</v>
      </c>
      <c r="AE288" s="885">
        <v>0</v>
      </c>
      <c r="AF288" s="850">
        <v>3901</v>
      </c>
      <c r="AG288" s="935">
        <v>1997</v>
      </c>
      <c r="AH288" s="852">
        <v>1220</v>
      </c>
      <c r="AI288" s="122"/>
      <c r="AJ288" s="4" t="s">
        <v>207</v>
      </c>
      <c r="AK288" s="10" t="s">
        <v>371</v>
      </c>
      <c r="AL288" s="172">
        <v>94</v>
      </c>
      <c r="AM288" s="309">
        <v>52</v>
      </c>
      <c r="AN288" s="172">
        <v>74</v>
      </c>
      <c r="AO288" s="309">
        <v>44</v>
      </c>
    </row>
    <row r="289" spans="1:41" x14ac:dyDescent="0.15">
      <c r="A289" s="1163"/>
      <c r="B289" s="164">
        <v>44905</v>
      </c>
      <c r="C289" s="5" t="str">
        <f t="shared" si="114"/>
        <v>(土)</v>
      </c>
      <c r="D289" s="742" t="s">
        <v>318</v>
      </c>
      <c r="E289" s="673">
        <v>0</v>
      </c>
      <c r="F289" s="674">
        <v>2</v>
      </c>
      <c r="G289" s="13">
        <v>12</v>
      </c>
      <c r="H289" s="310">
        <v>12</v>
      </c>
      <c r="I289" s="14">
        <v>11.7</v>
      </c>
      <c r="J289" s="308">
        <v>3</v>
      </c>
      <c r="K289" s="13">
        <v>9.33</v>
      </c>
      <c r="L289" s="500">
        <v>7.18</v>
      </c>
      <c r="M289" s="172">
        <v>16.899999999999999</v>
      </c>
      <c r="N289" s="309">
        <v>3.9</v>
      </c>
      <c r="O289" s="14">
        <v>28.1</v>
      </c>
      <c r="P289" s="310">
        <v>26.5</v>
      </c>
      <c r="Q289" s="846">
        <v>88</v>
      </c>
      <c r="R289" s="309">
        <v>56</v>
      </c>
      <c r="S289" s="846">
        <v>114</v>
      </c>
      <c r="T289" s="309">
        <v>112</v>
      </c>
      <c r="U289" s="846">
        <v>76</v>
      </c>
      <c r="V289" s="309">
        <v>74</v>
      </c>
      <c r="W289" s="172">
        <v>38</v>
      </c>
      <c r="X289" s="309">
        <v>38</v>
      </c>
      <c r="Y289" s="13">
        <v>26.3</v>
      </c>
      <c r="Z289" s="847">
        <v>26.3</v>
      </c>
      <c r="AA289" s="14">
        <v>16.7</v>
      </c>
      <c r="AB289" s="310">
        <v>7.9</v>
      </c>
      <c r="AC289" s="854">
        <v>0.05</v>
      </c>
      <c r="AD289" s="677">
        <v>200</v>
      </c>
      <c r="AE289" s="885">
        <v>0</v>
      </c>
      <c r="AF289" s="850">
        <v>4316</v>
      </c>
      <c r="AG289" s="935">
        <v>1853</v>
      </c>
      <c r="AH289" s="852">
        <v>1220</v>
      </c>
      <c r="AI289" s="122"/>
      <c r="AJ289" s="4" t="s">
        <v>208</v>
      </c>
      <c r="AK289" s="10" t="s">
        <v>371</v>
      </c>
      <c r="AL289" s="172">
        <v>104</v>
      </c>
      <c r="AM289" s="309">
        <v>104</v>
      </c>
      <c r="AN289" s="172">
        <v>102</v>
      </c>
      <c r="AO289" s="309">
        <v>110</v>
      </c>
    </row>
    <row r="290" spans="1:41" x14ac:dyDescent="0.15">
      <c r="A290" s="1163"/>
      <c r="B290" s="164">
        <v>44906</v>
      </c>
      <c r="C290" s="5" t="str">
        <f t="shared" si="114"/>
        <v>(日)</v>
      </c>
      <c r="D290" s="742" t="s">
        <v>384</v>
      </c>
      <c r="E290" s="673">
        <v>0.1</v>
      </c>
      <c r="F290" s="674">
        <v>4</v>
      </c>
      <c r="G290" s="13">
        <v>11.5</v>
      </c>
      <c r="H290" s="310">
        <v>11</v>
      </c>
      <c r="I290" s="14">
        <v>15.2</v>
      </c>
      <c r="J290" s="308">
        <v>2.4</v>
      </c>
      <c r="K290" s="13">
        <v>9.5399999999999991</v>
      </c>
      <c r="L290" s="500">
        <v>7.21</v>
      </c>
      <c r="M290" s="172">
        <v>17.600000000000001</v>
      </c>
      <c r="N290" s="309">
        <v>4.7</v>
      </c>
      <c r="O290" s="14">
        <v>27.3</v>
      </c>
      <c r="P290" s="310">
        <v>29.5</v>
      </c>
      <c r="Q290" s="846">
        <v>80</v>
      </c>
      <c r="R290" s="309">
        <v>58</v>
      </c>
      <c r="S290" s="846">
        <v>110</v>
      </c>
      <c r="T290" s="309">
        <v>120</v>
      </c>
      <c r="U290" s="846">
        <v>72</v>
      </c>
      <c r="V290" s="309">
        <v>70</v>
      </c>
      <c r="W290" s="172">
        <v>38</v>
      </c>
      <c r="X290" s="309">
        <v>50</v>
      </c>
      <c r="Y290" s="13">
        <v>28.4</v>
      </c>
      <c r="Z290" s="847">
        <v>27.7</v>
      </c>
      <c r="AA290" s="14">
        <v>15.8</v>
      </c>
      <c r="AB290" s="310">
        <v>6.6</v>
      </c>
      <c r="AC290" s="854">
        <v>0.25</v>
      </c>
      <c r="AD290" s="677">
        <v>200</v>
      </c>
      <c r="AE290" s="885">
        <v>0</v>
      </c>
      <c r="AF290" s="850">
        <v>3345</v>
      </c>
      <c r="AG290" s="935">
        <v>2080</v>
      </c>
      <c r="AH290" s="852">
        <v>1342</v>
      </c>
      <c r="AI290" s="122"/>
      <c r="AJ290" s="4" t="s">
        <v>209</v>
      </c>
      <c r="AK290" s="10" t="s">
        <v>371</v>
      </c>
      <c r="AL290" s="172">
        <v>72</v>
      </c>
      <c r="AM290" s="309">
        <v>74</v>
      </c>
      <c r="AN290" s="172">
        <v>60</v>
      </c>
      <c r="AO290" s="309">
        <v>64</v>
      </c>
    </row>
    <row r="291" spans="1:41" x14ac:dyDescent="0.15">
      <c r="A291" s="1163"/>
      <c r="B291" s="164">
        <v>44907</v>
      </c>
      <c r="C291" s="5" t="str">
        <f t="shared" si="114"/>
        <v>(月)</v>
      </c>
      <c r="D291" s="742" t="s">
        <v>318</v>
      </c>
      <c r="E291" s="673">
        <v>0</v>
      </c>
      <c r="F291" s="674">
        <v>3</v>
      </c>
      <c r="G291" s="13">
        <v>10</v>
      </c>
      <c r="H291" s="310">
        <v>10</v>
      </c>
      <c r="I291" s="14">
        <v>15.7</v>
      </c>
      <c r="J291" s="308">
        <v>3.1</v>
      </c>
      <c r="K291" s="13">
        <v>9.19</v>
      </c>
      <c r="L291" s="500">
        <v>7.15</v>
      </c>
      <c r="M291" s="172">
        <v>20.5</v>
      </c>
      <c r="N291" s="309">
        <v>5.4</v>
      </c>
      <c r="O291" s="14">
        <v>27.4</v>
      </c>
      <c r="P291" s="310">
        <v>30</v>
      </c>
      <c r="Q291" s="846">
        <v>86</v>
      </c>
      <c r="R291" s="309">
        <v>58</v>
      </c>
      <c r="S291" s="846">
        <v>116</v>
      </c>
      <c r="T291" s="309">
        <v>112</v>
      </c>
      <c r="U291" s="846">
        <v>74</v>
      </c>
      <c r="V291" s="309">
        <v>72</v>
      </c>
      <c r="W291" s="172">
        <v>42</v>
      </c>
      <c r="X291" s="309">
        <v>40</v>
      </c>
      <c r="Y291" s="13">
        <v>27.7</v>
      </c>
      <c r="Z291" s="847">
        <v>26.3</v>
      </c>
      <c r="AA291" s="14">
        <v>15.8</v>
      </c>
      <c r="AB291" s="310">
        <v>7.3</v>
      </c>
      <c r="AC291" s="854">
        <v>0.2</v>
      </c>
      <c r="AD291" s="677">
        <v>200</v>
      </c>
      <c r="AE291" s="885">
        <v>0</v>
      </c>
      <c r="AF291" s="850">
        <v>4087</v>
      </c>
      <c r="AG291" s="935">
        <v>2080</v>
      </c>
      <c r="AH291" s="852">
        <v>1342</v>
      </c>
      <c r="AI291" s="122"/>
      <c r="AJ291" s="4" t="s">
        <v>210</v>
      </c>
      <c r="AK291" s="10" t="s">
        <v>371</v>
      </c>
      <c r="AL291" s="172">
        <v>32</v>
      </c>
      <c r="AM291" s="309">
        <v>30</v>
      </c>
      <c r="AN291" s="172">
        <v>42</v>
      </c>
      <c r="AO291" s="309">
        <v>46</v>
      </c>
    </row>
    <row r="292" spans="1:41" x14ac:dyDescent="0.15">
      <c r="A292" s="1163"/>
      <c r="B292" s="164">
        <v>44908</v>
      </c>
      <c r="C292" s="5" t="str">
        <f t="shared" si="114"/>
        <v>(火)</v>
      </c>
      <c r="D292" s="742" t="s">
        <v>335</v>
      </c>
      <c r="E292" s="673">
        <v>3.3</v>
      </c>
      <c r="F292" s="674">
        <v>5</v>
      </c>
      <c r="G292" s="13">
        <v>8.5</v>
      </c>
      <c r="H292" s="310">
        <v>10</v>
      </c>
      <c r="I292" s="14">
        <v>16.399999999999999</v>
      </c>
      <c r="J292" s="308">
        <v>2.6</v>
      </c>
      <c r="K292" s="13">
        <v>9.32</v>
      </c>
      <c r="L292" s="500">
        <v>7.18</v>
      </c>
      <c r="M292" s="172">
        <v>21.3</v>
      </c>
      <c r="N292" s="309">
        <v>3.6</v>
      </c>
      <c r="O292" s="14">
        <v>26.1</v>
      </c>
      <c r="P292" s="310">
        <v>27.4</v>
      </c>
      <c r="Q292" s="846">
        <v>86</v>
      </c>
      <c r="R292" s="309">
        <v>60</v>
      </c>
      <c r="S292" s="846">
        <v>114</v>
      </c>
      <c r="T292" s="309">
        <v>118</v>
      </c>
      <c r="U292" s="846">
        <v>74</v>
      </c>
      <c r="V292" s="309">
        <v>74</v>
      </c>
      <c r="W292" s="172">
        <v>40</v>
      </c>
      <c r="X292" s="309">
        <v>44</v>
      </c>
      <c r="Y292" s="13">
        <v>27.7</v>
      </c>
      <c r="Z292" s="847">
        <v>27</v>
      </c>
      <c r="AA292" s="14">
        <v>16.100000000000001</v>
      </c>
      <c r="AB292" s="310">
        <v>6.6</v>
      </c>
      <c r="AC292" s="854">
        <v>0.4</v>
      </c>
      <c r="AD292" s="677">
        <v>220</v>
      </c>
      <c r="AE292" s="885">
        <v>0</v>
      </c>
      <c r="AF292" s="850">
        <v>3716</v>
      </c>
      <c r="AG292" s="935">
        <v>1996</v>
      </c>
      <c r="AH292" s="852">
        <v>1258</v>
      </c>
      <c r="AI292" s="122"/>
      <c r="AJ292" s="4" t="s">
        <v>211</v>
      </c>
      <c r="AK292" s="10" t="s">
        <v>371</v>
      </c>
      <c r="AL292" s="13">
        <v>24.9</v>
      </c>
      <c r="AM292" s="310">
        <v>25.6</v>
      </c>
      <c r="AN292" s="14">
        <v>27.7</v>
      </c>
      <c r="AO292" s="310">
        <v>28.4</v>
      </c>
    </row>
    <row r="293" spans="1:41" x14ac:dyDescent="0.15">
      <c r="A293" s="1163"/>
      <c r="B293" s="164">
        <v>44909</v>
      </c>
      <c r="C293" s="5" t="str">
        <f t="shared" si="114"/>
        <v>(水)</v>
      </c>
      <c r="D293" s="742" t="s">
        <v>318</v>
      </c>
      <c r="E293" s="673">
        <v>0</v>
      </c>
      <c r="F293" s="674">
        <v>11</v>
      </c>
      <c r="G293" s="13">
        <v>11</v>
      </c>
      <c r="H293" s="310">
        <v>10</v>
      </c>
      <c r="I293" s="14">
        <v>17.7</v>
      </c>
      <c r="J293" s="308">
        <v>4.5999999999999996</v>
      </c>
      <c r="K293" s="13">
        <v>9.4</v>
      </c>
      <c r="L293" s="500">
        <v>7.16</v>
      </c>
      <c r="M293" s="172">
        <v>20.100000000000001</v>
      </c>
      <c r="N293" s="309">
        <v>3.1</v>
      </c>
      <c r="O293" s="14">
        <v>28.5</v>
      </c>
      <c r="P293" s="310">
        <v>29.7</v>
      </c>
      <c r="Q293" s="846">
        <v>86</v>
      </c>
      <c r="R293" s="309">
        <v>58</v>
      </c>
      <c r="S293" s="846">
        <v>116</v>
      </c>
      <c r="T293" s="309">
        <v>115</v>
      </c>
      <c r="U293" s="846">
        <v>78</v>
      </c>
      <c r="V293" s="309">
        <v>72</v>
      </c>
      <c r="W293" s="172">
        <v>38</v>
      </c>
      <c r="X293" s="309">
        <v>43</v>
      </c>
      <c r="Y293" s="13">
        <v>30.5</v>
      </c>
      <c r="Z293" s="847">
        <v>28.8</v>
      </c>
      <c r="AA293" s="14">
        <v>18</v>
      </c>
      <c r="AB293" s="310">
        <v>7.3</v>
      </c>
      <c r="AC293" s="854">
        <v>0.4</v>
      </c>
      <c r="AD293" s="677">
        <v>220</v>
      </c>
      <c r="AE293" s="885">
        <v>0</v>
      </c>
      <c r="AF293" s="850">
        <v>4273</v>
      </c>
      <c r="AG293" s="935">
        <v>1823</v>
      </c>
      <c r="AH293" s="852">
        <v>1342</v>
      </c>
      <c r="AI293" s="122"/>
      <c r="AJ293" s="4" t="s">
        <v>346</v>
      </c>
      <c r="AK293" s="10" t="s">
        <v>371</v>
      </c>
      <c r="AL293" s="13">
        <v>14.2</v>
      </c>
      <c r="AM293" s="310">
        <v>6.3</v>
      </c>
      <c r="AN293" s="14">
        <v>19.600000000000001</v>
      </c>
      <c r="AO293" s="310">
        <v>6.6</v>
      </c>
    </row>
    <row r="294" spans="1:41" x14ac:dyDescent="0.15">
      <c r="A294" s="1163"/>
      <c r="B294" s="164">
        <v>44910</v>
      </c>
      <c r="C294" s="5" t="str">
        <f t="shared" si="114"/>
        <v>(木)</v>
      </c>
      <c r="D294" s="742" t="s">
        <v>318</v>
      </c>
      <c r="E294" s="673">
        <v>0</v>
      </c>
      <c r="F294" s="674">
        <v>3</v>
      </c>
      <c r="G294" s="13">
        <v>9.5</v>
      </c>
      <c r="H294" s="310">
        <v>9.5</v>
      </c>
      <c r="I294" s="14">
        <v>17.7</v>
      </c>
      <c r="J294" s="308">
        <v>3.1</v>
      </c>
      <c r="K294" s="13">
        <v>9.5</v>
      </c>
      <c r="L294" s="500">
        <v>7.23</v>
      </c>
      <c r="M294" s="172">
        <v>19.399999999999999</v>
      </c>
      <c r="N294" s="309">
        <v>4.4000000000000004</v>
      </c>
      <c r="O294" s="14">
        <v>29</v>
      </c>
      <c r="P294" s="310">
        <v>31.3</v>
      </c>
      <c r="Q294" s="846">
        <v>92</v>
      </c>
      <c r="R294" s="309">
        <v>59</v>
      </c>
      <c r="S294" s="846">
        <v>126</v>
      </c>
      <c r="T294" s="309">
        <v>117</v>
      </c>
      <c r="U294" s="846">
        <v>82</v>
      </c>
      <c r="V294" s="309">
        <v>76</v>
      </c>
      <c r="W294" s="172">
        <v>44</v>
      </c>
      <c r="X294" s="309">
        <v>41</v>
      </c>
      <c r="Y294" s="13">
        <v>29.8</v>
      </c>
      <c r="Z294" s="847">
        <v>31.2</v>
      </c>
      <c r="AA294" s="14">
        <v>17.399999999999999</v>
      </c>
      <c r="AB294" s="310">
        <v>7.6</v>
      </c>
      <c r="AC294" s="854">
        <v>0.1</v>
      </c>
      <c r="AD294" s="677">
        <v>210</v>
      </c>
      <c r="AE294" s="885">
        <v>0</v>
      </c>
      <c r="AF294" s="850">
        <v>4040</v>
      </c>
      <c r="AG294" s="935">
        <v>2246</v>
      </c>
      <c r="AH294" s="852">
        <v>1342</v>
      </c>
      <c r="AI294" s="122"/>
      <c r="AJ294" s="4" t="s">
        <v>347</v>
      </c>
      <c r="AK294" s="10" t="s">
        <v>371</v>
      </c>
      <c r="AL294" s="620"/>
      <c r="AM294" s="621">
        <v>0.05</v>
      </c>
      <c r="AN294" s="620"/>
      <c r="AO294" s="621">
        <v>0</v>
      </c>
    </row>
    <row r="295" spans="1:41" x14ac:dyDescent="0.15">
      <c r="A295" s="1163"/>
      <c r="B295" s="164">
        <v>44911</v>
      </c>
      <c r="C295" s="5" t="str">
        <f t="shared" si="114"/>
        <v>(金)</v>
      </c>
      <c r="D295" s="742" t="s">
        <v>318</v>
      </c>
      <c r="E295" s="673">
        <v>0</v>
      </c>
      <c r="F295" s="674">
        <v>0</v>
      </c>
      <c r="G295" s="13">
        <v>8</v>
      </c>
      <c r="H295" s="310">
        <v>9.5</v>
      </c>
      <c r="I295" s="14">
        <v>18.8</v>
      </c>
      <c r="J295" s="308">
        <v>4.9000000000000004</v>
      </c>
      <c r="K295" s="13">
        <v>9.64</v>
      </c>
      <c r="L295" s="500">
        <v>7.24</v>
      </c>
      <c r="M295" s="172">
        <v>19</v>
      </c>
      <c r="N295" s="309">
        <v>3.9</v>
      </c>
      <c r="O295" s="14">
        <v>26</v>
      </c>
      <c r="P295" s="310">
        <v>29.8</v>
      </c>
      <c r="Q295" s="846">
        <v>80</v>
      </c>
      <c r="R295" s="309">
        <v>60</v>
      </c>
      <c r="S295" s="846">
        <v>110</v>
      </c>
      <c r="T295" s="309">
        <v>120</v>
      </c>
      <c r="U295" s="846">
        <v>68</v>
      </c>
      <c r="V295" s="309">
        <v>74</v>
      </c>
      <c r="W295" s="172">
        <v>42</v>
      </c>
      <c r="X295" s="309">
        <v>46</v>
      </c>
      <c r="Y295" s="13">
        <v>30.2</v>
      </c>
      <c r="Z295" s="847">
        <v>29.1</v>
      </c>
      <c r="AA295" s="14">
        <v>17.7</v>
      </c>
      <c r="AB295" s="310">
        <v>7.4</v>
      </c>
      <c r="AC295" s="854">
        <v>0</v>
      </c>
      <c r="AD295" s="677">
        <v>220</v>
      </c>
      <c r="AE295" s="885">
        <v>0</v>
      </c>
      <c r="AF295" s="850">
        <v>4087</v>
      </c>
      <c r="AG295" s="935">
        <v>2247</v>
      </c>
      <c r="AH295" s="852">
        <v>1074</v>
      </c>
      <c r="AI295" s="122"/>
      <c r="AJ295" s="4" t="s">
        <v>212</v>
      </c>
      <c r="AK295" s="10" t="s">
        <v>371</v>
      </c>
      <c r="AL295" s="172" t="s">
        <v>24</v>
      </c>
      <c r="AM295" s="309">
        <v>190</v>
      </c>
      <c r="AN295" s="383">
        <v>250</v>
      </c>
      <c r="AO295" s="309">
        <v>220</v>
      </c>
    </row>
    <row r="296" spans="1:41" x14ac:dyDescent="0.15">
      <c r="A296" s="1163"/>
      <c r="B296" s="164">
        <v>44912</v>
      </c>
      <c r="C296" s="5" t="str">
        <f t="shared" si="114"/>
        <v>(土)</v>
      </c>
      <c r="D296" s="742" t="s">
        <v>338</v>
      </c>
      <c r="E296" s="673">
        <v>2.2999999999999998</v>
      </c>
      <c r="F296" s="674">
        <v>4</v>
      </c>
      <c r="G296" s="13">
        <v>8.5</v>
      </c>
      <c r="H296" s="310">
        <v>10</v>
      </c>
      <c r="I296" s="14">
        <v>16.2</v>
      </c>
      <c r="J296" s="308">
        <v>2.6</v>
      </c>
      <c r="K296" s="13">
        <v>9.6</v>
      </c>
      <c r="L296" s="500">
        <v>7.36</v>
      </c>
      <c r="M296" s="172">
        <v>16.2</v>
      </c>
      <c r="N296" s="309">
        <v>3.2</v>
      </c>
      <c r="O296" s="14">
        <v>27.5</v>
      </c>
      <c r="P296" s="310">
        <v>28.3</v>
      </c>
      <c r="Q296" s="846">
        <v>80</v>
      </c>
      <c r="R296" s="309">
        <v>56</v>
      </c>
      <c r="S296" s="846">
        <v>108</v>
      </c>
      <c r="T296" s="309">
        <v>109</v>
      </c>
      <c r="U296" s="846">
        <v>68</v>
      </c>
      <c r="V296" s="309">
        <v>66</v>
      </c>
      <c r="W296" s="172">
        <v>40</v>
      </c>
      <c r="X296" s="309">
        <v>43</v>
      </c>
      <c r="Y296" s="13">
        <v>30.2</v>
      </c>
      <c r="Z296" s="847">
        <v>29.5</v>
      </c>
      <c r="AA296" s="14">
        <v>14.2</v>
      </c>
      <c r="AB296" s="310">
        <v>7.7</v>
      </c>
      <c r="AC296" s="854">
        <v>0.1</v>
      </c>
      <c r="AD296" s="677">
        <v>200</v>
      </c>
      <c r="AE296" s="885">
        <v>0</v>
      </c>
      <c r="AF296" s="850">
        <v>3594</v>
      </c>
      <c r="AG296" s="935">
        <v>1997</v>
      </c>
      <c r="AH296" s="852">
        <v>1220</v>
      </c>
      <c r="AI296" s="122"/>
      <c r="AJ296" s="4" t="s">
        <v>213</v>
      </c>
      <c r="AK296" s="10" t="s">
        <v>371</v>
      </c>
      <c r="AL296" s="388" t="s">
        <v>24</v>
      </c>
      <c r="AM296" s="378">
        <v>0</v>
      </c>
      <c r="AN296" s="377">
        <v>0.81</v>
      </c>
      <c r="AO296" s="378">
        <v>0</v>
      </c>
    </row>
    <row r="297" spans="1:41" x14ac:dyDescent="0.15">
      <c r="A297" s="1163"/>
      <c r="B297" s="164">
        <v>44913</v>
      </c>
      <c r="C297" s="5" t="str">
        <f t="shared" si="114"/>
        <v>(日)</v>
      </c>
      <c r="D297" s="742" t="s">
        <v>384</v>
      </c>
      <c r="E297" s="673">
        <v>2.2000000000000002</v>
      </c>
      <c r="F297" s="674">
        <v>4</v>
      </c>
      <c r="G297" s="13">
        <v>9</v>
      </c>
      <c r="H297" s="310">
        <v>9.5</v>
      </c>
      <c r="I297" s="14">
        <v>15.2</v>
      </c>
      <c r="J297" s="308">
        <v>2.4</v>
      </c>
      <c r="K297" s="13">
        <v>9.49</v>
      </c>
      <c r="L297" s="500">
        <v>7.28</v>
      </c>
      <c r="M297" s="172">
        <v>16.100000000000001</v>
      </c>
      <c r="N297" s="309">
        <v>4.3</v>
      </c>
      <c r="O297" s="14">
        <v>25.7</v>
      </c>
      <c r="P297" s="310">
        <v>26.8</v>
      </c>
      <c r="Q297" s="846">
        <v>74</v>
      </c>
      <c r="R297" s="309">
        <v>54</v>
      </c>
      <c r="S297" s="846">
        <v>106</v>
      </c>
      <c r="T297" s="309">
        <v>110</v>
      </c>
      <c r="U297" s="846">
        <v>60</v>
      </c>
      <c r="V297" s="309">
        <v>64</v>
      </c>
      <c r="W297" s="172">
        <v>46</v>
      </c>
      <c r="X297" s="309">
        <v>46</v>
      </c>
      <c r="Y297" s="13">
        <v>27.7</v>
      </c>
      <c r="Z297" s="847">
        <v>27.7</v>
      </c>
      <c r="AA297" s="14">
        <v>16.7</v>
      </c>
      <c r="AB297" s="310">
        <v>7.6</v>
      </c>
      <c r="AC297" s="854">
        <v>0.05</v>
      </c>
      <c r="AD297" s="677">
        <v>200</v>
      </c>
      <c r="AE297" s="885">
        <v>0</v>
      </c>
      <c r="AF297" s="850">
        <v>3902</v>
      </c>
      <c r="AG297" s="935">
        <v>2080</v>
      </c>
      <c r="AH297" s="852">
        <v>1220</v>
      </c>
      <c r="AI297" s="122"/>
      <c r="AJ297" s="4" t="s">
        <v>348</v>
      </c>
      <c r="AK297" s="10" t="s">
        <v>371</v>
      </c>
      <c r="AL297" s="389" t="s">
        <v>24</v>
      </c>
      <c r="AM297" s="390" t="s">
        <v>24</v>
      </c>
      <c r="AN297" s="375">
        <v>0</v>
      </c>
      <c r="AO297" s="376">
        <v>0</v>
      </c>
    </row>
    <row r="298" spans="1:41" x14ac:dyDescent="0.15">
      <c r="A298" s="1163"/>
      <c r="B298" s="164">
        <v>44914</v>
      </c>
      <c r="C298" s="5" t="str">
        <f t="shared" si="114"/>
        <v>(月)</v>
      </c>
      <c r="D298" s="742" t="s">
        <v>318</v>
      </c>
      <c r="E298" s="673">
        <v>0</v>
      </c>
      <c r="F298" s="674">
        <v>-4</v>
      </c>
      <c r="G298" s="13">
        <v>5</v>
      </c>
      <c r="H298" s="310">
        <v>7</v>
      </c>
      <c r="I298" s="14">
        <v>14.6</v>
      </c>
      <c r="J298" s="308">
        <v>3.7</v>
      </c>
      <c r="K298" s="13">
        <v>9.3800000000000008</v>
      </c>
      <c r="L298" s="500">
        <v>7.31</v>
      </c>
      <c r="M298" s="172">
        <v>17.600000000000001</v>
      </c>
      <c r="N298" s="309">
        <v>5.2</v>
      </c>
      <c r="O298" s="14">
        <v>26.4</v>
      </c>
      <c r="P298" s="310">
        <v>28.6</v>
      </c>
      <c r="Q298" s="846">
        <v>78</v>
      </c>
      <c r="R298" s="309">
        <v>59</v>
      </c>
      <c r="S298" s="846">
        <v>106</v>
      </c>
      <c r="T298" s="309">
        <v>119</v>
      </c>
      <c r="U298" s="846">
        <v>64</v>
      </c>
      <c r="V298" s="309">
        <v>70</v>
      </c>
      <c r="W298" s="172">
        <v>42</v>
      </c>
      <c r="X298" s="309">
        <v>49</v>
      </c>
      <c r="Y298" s="13">
        <v>28.4</v>
      </c>
      <c r="Z298" s="847">
        <v>30.2</v>
      </c>
      <c r="AA298" s="14">
        <v>16.100000000000001</v>
      </c>
      <c r="AB298" s="310">
        <v>7.4</v>
      </c>
      <c r="AC298" s="854">
        <v>0.05</v>
      </c>
      <c r="AD298" s="677">
        <v>200</v>
      </c>
      <c r="AE298" s="885">
        <v>0</v>
      </c>
      <c r="AF298" s="850">
        <v>3964</v>
      </c>
      <c r="AG298" s="935">
        <v>1950</v>
      </c>
      <c r="AH298" s="852">
        <v>1220</v>
      </c>
      <c r="AI298" s="122"/>
      <c r="AJ298" s="4" t="s">
        <v>220</v>
      </c>
      <c r="AK298" s="10" t="s">
        <v>371</v>
      </c>
      <c r="AL298" s="13" t="s">
        <v>24</v>
      </c>
      <c r="AM298" s="308" t="s">
        <v>24</v>
      </c>
      <c r="AN298" s="383">
        <v>34.700000000000003</v>
      </c>
      <c r="AO298" s="396">
        <v>4</v>
      </c>
    </row>
    <row r="299" spans="1:41" x14ac:dyDescent="0.15">
      <c r="A299" s="1163"/>
      <c r="B299" s="164">
        <v>44915</v>
      </c>
      <c r="C299" s="5" t="str">
        <f t="shared" si="114"/>
        <v>(火)</v>
      </c>
      <c r="D299" s="742" t="s">
        <v>318</v>
      </c>
      <c r="E299" s="673">
        <v>0</v>
      </c>
      <c r="F299" s="674">
        <v>-4</v>
      </c>
      <c r="G299" s="13">
        <v>6</v>
      </c>
      <c r="H299" s="310">
        <v>7</v>
      </c>
      <c r="I299" s="14">
        <v>17.7</v>
      </c>
      <c r="J299" s="308">
        <v>2.1</v>
      </c>
      <c r="K299" s="13">
        <v>9.5299999999999994</v>
      </c>
      <c r="L299" s="500">
        <v>7.14</v>
      </c>
      <c r="M299" s="172">
        <v>17.600000000000001</v>
      </c>
      <c r="N299" s="309">
        <v>3.4</v>
      </c>
      <c r="O299" s="14">
        <v>25.6</v>
      </c>
      <c r="P299" s="310">
        <v>29.8</v>
      </c>
      <c r="Q299" s="846">
        <v>76</v>
      </c>
      <c r="R299" s="309">
        <v>46</v>
      </c>
      <c r="S299" s="846">
        <v>108</v>
      </c>
      <c r="T299" s="309">
        <v>106</v>
      </c>
      <c r="U299" s="846">
        <v>62</v>
      </c>
      <c r="V299" s="309">
        <v>64</v>
      </c>
      <c r="W299" s="172">
        <v>46</v>
      </c>
      <c r="X299" s="309">
        <v>42</v>
      </c>
      <c r="Y299" s="13">
        <v>29.1</v>
      </c>
      <c r="Z299" s="847">
        <v>28.4</v>
      </c>
      <c r="AA299" s="14">
        <v>18.600000000000001</v>
      </c>
      <c r="AB299" s="310">
        <v>7.9</v>
      </c>
      <c r="AC299" s="854">
        <v>0.05</v>
      </c>
      <c r="AD299" s="677">
        <v>200</v>
      </c>
      <c r="AE299" s="885">
        <v>0</v>
      </c>
      <c r="AF299" s="850">
        <v>4321</v>
      </c>
      <c r="AG299" s="935">
        <v>2413</v>
      </c>
      <c r="AH299" s="852">
        <v>1220</v>
      </c>
      <c r="AI299" s="122"/>
      <c r="AJ299" s="4" t="s">
        <v>349</v>
      </c>
      <c r="AK299" s="10"/>
      <c r="AL299" s="13" t="s">
        <v>24</v>
      </c>
      <c r="AM299" s="308" t="s">
        <v>24</v>
      </c>
      <c r="AN299" s="217">
        <v>1.01</v>
      </c>
      <c r="AO299" s="313">
        <v>-1.49</v>
      </c>
    </row>
    <row r="300" spans="1:41" x14ac:dyDescent="0.15">
      <c r="A300" s="1163"/>
      <c r="B300" s="164">
        <v>44916</v>
      </c>
      <c r="C300" s="5" t="str">
        <f t="shared" si="114"/>
        <v>(水)</v>
      </c>
      <c r="D300" s="742" t="s">
        <v>385</v>
      </c>
      <c r="E300" s="673">
        <v>0.1</v>
      </c>
      <c r="F300" s="674">
        <v>1</v>
      </c>
      <c r="G300" s="13">
        <v>7</v>
      </c>
      <c r="H300" s="310">
        <v>8.5</v>
      </c>
      <c r="I300" s="14">
        <v>18</v>
      </c>
      <c r="J300" s="308">
        <v>2</v>
      </c>
      <c r="K300" s="13">
        <v>9.57</v>
      </c>
      <c r="L300" s="500">
        <v>7.18</v>
      </c>
      <c r="M300" s="172">
        <v>17.7</v>
      </c>
      <c r="N300" s="309">
        <v>4</v>
      </c>
      <c r="O300" s="14">
        <v>25</v>
      </c>
      <c r="P300" s="310">
        <v>28.5</v>
      </c>
      <c r="Q300" s="846">
        <v>74</v>
      </c>
      <c r="R300" s="309">
        <v>50</v>
      </c>
      <c r="S300" s="846">
        <v>104</v>
      </c>
      <c r="T300" s="309">
        <v>108</v>
      </c>
      <c r="U300" s="846">
        <v>60</v>
      </c>
      <c r="V300" s="309">
        <v>62</v>
      </c>
      <c r="W300" s="172">
        <v>44</v>
      </c>
      <c r="X300" s="309">
        <v>46</v>
      </c>
      <c r="Y300" s="13">
        <v>28.4</v>
      </c>
      <c r="Z300" s="847">
        <v>29.1</v>
      </c>
      <c r="AA300" s="14">
        <v>18.3</v>
      </c>
      <c r="AB300" s="310">
        <v>7.6</v>
      </c>
      <c r="AC300" s="854">
        <v>0</v>
      </c>
      <c r="AD300" s="677">
        <v>200</v>
      </c>
      <c r="AE300" s="885">
        <v>0</v>
      </c>
      <c r="AF300" s="850">
        <v>4256</v>
      </c>
      <c r="AG300" s="935">
        <v>2495</v>
      </c>
      <c r="AH300" s="852">
        <v>1098</v>
      </c>
      <c r="AI300" s="122"/>
      <c r="AJ300" s="4" t="s">
        <v>14</v>
      </c>
      <c r="AK300" s="10" t="s">
        <v>371</v>
      </c>
      <c r="AL300" s="217">
        <v>7.9</v>
      </c>
      <c r="AM300" s="313">
        <v>3.1</v>
      </c>
      <c r="AN300" s="217">
        <v>9.8000000000000007</v>
      </c>
      <c r="AO300" s="313">
        <v>2.8</v>
      </c>
    </row>
    <row r="301" spans="1:41" x14ac:dyDescent="0.15">
      <c r="A301" s="1163"/>
      <c r="B301" s="164">
        <v>44917</v>
      </c>
      <c r="C301" s="5" t="str">
        <f t="shared" si="114"/>
        <v>(木)</v>
      </c>
      <c r="D301" s="742" t="s">
        <v>319</v>
      </c>
      <c r="E301" s="673">
        <v>10.7</v>
      </c>
      <c r="F301" s="674">
        <v>4</v>
      </c>
      <c r="G301" s="13">
        <v>8.5</v>
      </c>
      <c r="H301" s="310">
        <v>7.5</v>
      </c>
      <c r="I301" s="14">
        <v>18.399999999999999</v>
      </c>
      <c r="J301" s="308">
        <v>2.2000000000000002</v>
      </c>
      <c r="K301" s="13">
        <v>9.57</v>
      </c>
      <c r="L301" s="500">
        <v>7.3</v>
      </c>
      <c r="M301" s="172">
        <v>18.5</v>
      </c>
      <c r="N301" s="309">
        <v>3.9</v>
      </c>
      <c r="O301" s="14">
        <v>23.6</v>
      </c>
      <c r="P301" s="310">
        <v>27</v>
      </c>
      <c r="Q301" s="846">
        <v>74</v>
      </c>
      <c r="R301" s="309">
        <v>44</v>
      </c>
      <c r="S301" s="846">
        <v>102</v>
      </c>
      <c r="T301" s="309">
        <v>110</v>
      </c>
      <c r="U301" s="846">
        <v>60</v>
      </c>
      <c r="V301" s="309">
        <v>64</v>
      </c>
      <c r="W301" s="172">
        <v>42</v>
      </c>
      <c r="X301" s="309">
        <v>46</v>
      </c>
      <c r="Y301" s="13">
        <v>27.7</v>
      </c>
      <c r="Z301" s="847">
        <v>28.4</v>
      </c>
      <c r="AA301" s="14">
        <v>19.600000000000001</v>
      </c>
      <c r="AB301" s="310">
        <v>6.6</v>
      </c>
      <c r="AC301" s="854">
        <v>0</v>
      </c>
      <c r="AD301" s="677">
        <v>220</v>
      </c>
      <c r="AE301" s="885">
        <v>0</v>
      </c>
      <c r="AF301" s="850">
        <v>4402</v>
      </c>
      <c r="AG301" s="935">
        <v>2496</v>
      </c>
      <c r="AH301" s="852">
        <v>1098</v>
      </c>
      <c r="AI301" s="122"/>
      <c r="AJ301" s="4" t="s">
        <v>15</v>
      </c>
      <c r="AK301" s="10" t="s">
        <v>371</v>
      </c>
      <c r="AL301" s="658">
        <v>4.5999999999999996</v>
      </c>
      <c r="AM301" s="659">
        <v>0</v>
      </c>
      <c r="AN301" s="15" t="s">
        <v>24</v>
      </c>
      <c r="AO301" s="312" t="s">
        <v>24</v>
      </c>
    </row>
    <row r="302" spans="1:41" x14ac:dyDescent="0.15">
      <c r="A302" s="1163"/>
      <c r="B302" s="164">
        <v>44918</v>
      </c>
      <c r="C302" s="5" t="str">
        <f t="shared" si="114"/>
        <v>(金)</v>
      </c>
      <c r="D302" s="742" t="s">
        <v>317</v>
      </c>
      <c r="E302" s="673">
        <v>0</v>
      </c>
      <c r="F302" s="674">
        <v>7</v>
      </c>
      <c r="G302" s="13">
        <v>7.5</v>
      </c>
      <c r="H302" s="310">
        <v>9</v>
      </c>
      <c r="I302" s="14">
        <v>18.3</v>
      </c>
      <c r="J302" s="308">
        <v>3.2</v>
      </c>
      <c r="K302" s="13">
        <v>9.36</v>
      </c>
      <c r="L302" s="500">
        <v>7.22</v>
      </c>
      <c r="M302" s="172">
        <v>19.7</v>
      </c>
      <c r="N302" s="309">
        <v>4.2</v>
      </c>
      <c r="O302" s="14">
        <v>24.1</v>
      </c>
      <c r="P302" s="310">
        <v>29.2</v>
      </c>
      <c r="Q302" s="846">
        <v>68</v>
      </c>
      <c r="R302" s="309">
        <v>52</v>
      </c>
      <c r="S302" s="846">
        <v>100</v>
      </c>
      <c r="T302" s="309">
        <v>106</v>
      </c>
      <c r="U302" s="846">
        <v>59</v>
      </c>
      <c r="V302" s="309">
        <v>63</v>
      </c>
      <c r="W302" s="172">
        <v>41</v>
      </c>
      <c r="X302" s="309">
        <v>43</v>
      </c>
      <c r="Y302" s="13">
        <v>27.7</v>
      </c>
      <c r="Z302" s="847">
        <v>27.3</v>
      </c>
      <c r="AA302" s="14">
        <v>20.5</v>
      </c>
      <c r="AB302" s="310">
        <v>8.1</v>
      </c>
      <c r="AC302" s="854">
        <v>0.05</v>
      </c>
      <c r="AD302" s="677">
        <v>200</v>
      </c>
      <c r="AE302" s="885">
        <v>0</v>
      </c>
      <c r="AF302" s="850">
        <v>4645</v>
      </c>
      <c r="AG302" s="935">
        <v>2092</v>
      </c>
      <c r="AH302" s="852">
        <v>1342</v>
      </c>
      <c r="AI302" s="122"/>
      <c r="AJ302" s="4" t="s">
        <v>214</v>
      </c>
      <c r="AK302" s="10" t="s">
        <v>371</v>
      </c>
      <c r="AL302" s="217">
        <v>15</v>
      </c>
      <c r="AM302" s="313">
        <v>12</v>
      </c>
      <c r="AN302" s="15" t="s">
        <v>24</v>
      </c>
      <c r="AO302" s="312" t="s">
        <v>24</v>
      </c>
    </row>
    <row r="303" spans="1:41" x14ac:dyDescent="0.15">
      <c r="A303" s="1163"/>
      <c r="B303" s="164">
        <v>44919</v>
      </c>
      <c r="C303" s="5" t="str">
        <f t="shared" si="114"/>
        <v>(土)</v>
      </c>
      <c r="D303" s="742" t="s">
        <v>318</v>
      </c>
      <c r="E303" s="673">
        <v>0</v>
      </c>
      <c r="F303" s="674">
        <v>7</v>
      </c>
      <c r="G303" s="13">
        <v>6.5</v>
      </c>
      <c r="H303" s="310">
        <v>5.5</v>
      </c>
      <c r="I303" s="14">
        <v>23.9</v>
      </c>
      <c r="J303" s="308">
        <v>3.2</v>
      </c>
      <c r="K303" s="13">
        <v>9.2200000000000006</v>
      </c>
      <c r="L303" s="500">
        <v>7.15</v>
      </c>
      <c r="M303" s="172">
        <v>24.3</v>
      </c>
      <c r="N303" s="309">
        <v>4.0999999999999996</v>
      </c>
      <c r="O303" s="14">
        <v>26.1</v>
      </c>
      <c r="P303" s="310">
        <v>28.8</v>
      </c>
      <c r="Q303" s="846">
        <v>80</v>
      </c>
      <c r="R303" s="309">
        <v>56</v>
      </c>
      <c r="S303" s="846">
        <v>111</v>
      </c>
      <c r="T303" s="309">
        <v>112</v>
      </c>
      <c r="U303" s="846">
        <v>69</v>
      </c>
      <c r="V303" s="309">
        <v>68</v>
      </c>
      <c r="W303" s="172">
        <v>42</v>
      </c>
      <c r="X303" s="309">
        <v>44</v>
      </c>
      <c r="Y303" s="13">
        <v>27.7</v>
      </c>
      <c r="Z303" s="847">
        <v>29.5</v>
      </c>
      <c r="AA303" s="14">
        <v>18.600000000000001</v>
      </c>
      <c r="AB303" s="310">
        <v>6.6</v>
      </c>
      <c r="AC303" s="854">
        <v>0</v>
      </c>
      <c r="AD303" s="677">
        <v>210</v>
      </c>
      <c r="AE303" s="885">
        <v>0</v>
      </c>
      <c r="AF303" s="850">
        <v>3716</v>
      </c>
      <c r="AG303" s="935">
        <v>2163</v>
      </c>
      <c r="AH303" s="852">
        <v>976</v>
      </c>
      <c r="AI303" s="122"/>
      <c r="AJ303" s="4" t="s">
        <v>16</v>
      </c>
      <c r="AK303" s="10" t="s">
        <v>371</v>
      </c>
      <c r="AL303" s="414">
        <v>0</v>
      </c>
      <c r="AM303" s="415">
        <v>0</v>
      </c>
      <c r="AN303" s="391" t="s">
        <v>24</v>
      </c>
      <c r="AO303" s="392" t="s">
        <v>24</v>
      </c>
    </row>
    <row r="304" spans="1:41" x14ac:dyDescent="0.15">
      <c r="A304" s="1163"/>
      <c r="B304" s="164">
        <v>44920</v>
      </c>
      <c r="C304" s="5" t="str">
        <f t="shared" si="114"/>
        <v>(日)</v>
      </c>
      <c r="D304" s="742" t="s">
        <v>318</v>
      </c>
      <c r="E304" s="673">
        <v>0</v>
      </c>
      <c r="F304" s="674">
        <v>-1</v>
      </c>
      <c r="G304" s="13">
        <v>5.5</v>
      </c>
      <c r="H304" s="310">
        <v>6</v>
      </c>
      <c r="I304" s="14">
        <v>25.6</v>
      </c>
      <c r="J304" s="308">
        <v>2.9</v>
      </c>
      <c r="K304" s="13">
        <v>9.65</v>
      </c>
      <c r="L304" s="500">
        <v>7.22</v>
      </c>
      <c r="M304" s="172">
        <v>21.4</v>
      </c>
      <c r="N304" s="309">
        <v>3.5</v>
      </c>
      <c r="O304" s="14">
        <v>24.9</v>
      </c>
      <c r="P304" s="310">
        <v>28.7</v>
      </c>
      <c r="Q304" s="846">
        <v>79</v>
      </c>
      <c r="R304" s="309">
        <v>53</v>
      </c>
      <c r="S304" s="846">
        <v>109</v>
      </c>
      <c r="T304" s="309">
        <v>106</v>
      </c>
      <c r="U304" s="846">
        <v>70</v>
      </c>
      <c r="V304" s="309">
        <v>67</v>
      </c>
      <c r="W304" s="172">
        <v>39</v>
      </c>
      <c r="X304" s="309">
        <v>39</v>
      </c>
      <c r="Y304" s="13">
        <v>28.8</v>
      </c>
      <c r="Z304" s="847">
        <v>29.8</v>
      </c>
      <c r="AA304" s="14">
        <v>19.600000000000001</v>
      </c>
      <c r="AB304" s="310">
        <v>7.3</v>
      </c>
      <c r="AC304" s="854">
        <v>0.05</v>
      </c>
      <c r="AD304" s="677">
        <v>200</v>
      </c>
      <c r="AE304" s="885">
        <v>0</v>
      </c>
      <c r="AF304" s="850">
        <v>3716</v>
      </c>
      <c r="AG304" s="935">
        <v>2247</v>
      </c>
      <c r="AH304" s="852">
        <v>1098</v>
      </c>
      <c r="AI304" s="122"/>
      <c r="AJ304" s="4" t="s">
        <v>216</v>
      </c>
      <c r="AK304" s="10" t="s">
        <v>371</v>
      </c>
      <c r="AL304" s="219">
        <v>2.5</v>
      </c>
      <c r="AM304" s="314">
        <v>2</v>
      </c>
      <c r="AN304" s="15" t="s">
        <v>24</v>
      </c>
      <c r="AO304" s="312" t="s">
        <v>24</v>
      </c>
    </row>
    <row r="305" spans="1:41" x14ac:dyDescent="0.15">
      <c r="A305" s="1163"/>
      <c r="B305" s="164">
        <v>44921</v>
      </c>
      <c r="C305" s="5" t="str">
        <f t="shared" si="114"/>
        <v>(月)</v>
      </c>
      <c r="D305" s="742" t="s">
        <v>318</v>
      </c>
      <c r="E305" s="673">
        <v>0</v>
      </c>
      <c r="F305" s="674">
        <v>2</v>
      </c>
      <c r="G305" s="13">
        <v>5.5</v>
      </c>
      <c r="H305" s="310">
        <v>5.5</v>
      </c>
      <c r="I305" s="14">
        <v>28</v>
      </c>
      <c r="J305" s="308">
        <v>3.4</v>
      </c>
      <c r="K305" s="13">
        <v>9.1199999999999992</v>
      </c>
      <c r="L305" s="500">
        <v>7.37</v>
      </c>
      <c r="M305" s="172">
        <v>27.9</v>
      </c>
      <c r="N305" s="309">
        <v>4.5999999999999996</v>
      </c>
      <c r="O305" s="14">
        <v>26.3</v>
      </c>
      <c r="P305" s="310">
        <v>31.6</v>
      </c>
      <c r="Q305" s="846">
        <v>76</v>
      </c>
      <c r="R305" s="309">
        <v>58</v>
      </c>
      <c r="S305" s="846">
        <v>108</v>
      </c>
      <c r="T305" s="309">
        <v>120</v>
      </c>
      <c r="U305" s="846">
        <v>67</v>
      </c>
      <c r="V305" s="309">
        <v>73</v>
      </c>
      <c r="W305" s="172">
        <v>41</v>
      </c>
      <c r="X305" s="309">
        <v>47</v>
      </c>
      <c r="Y305" s="13">
        <v>28.8</v>
      </c>
      <c r="Z305" s="847">
        <v>30.2</v>
      </c>
      <c r="AA305" s="14">
        <v>18.600000000000001</v>
      </c>
      <c r="AB305" s="310">
        <v>7.7</v>
      </c>
      <c r="AC305" s="854">
        <v>0</v>
      </c>
      <c r="AD305" s="677">
        <v>210</v>
      </c>
      <c r="AE305" s="885">
        <v>0</v>
      </c>
      <c r="AF305" s="850">
        <v>4076</v>
      </c>
      <c r="AG305" s="935">
        <v>2330</v>
      </c>
      <c r="AH305" s="852">
        <v>1094</v>
      </c>
      <c r="AI305" s="122"/>
      <c r="AJ305" s="4" t="s">
        <v>217</v>
      </c>
      <c r="AK305" s="10" t="s">
        <v>371</v>
      </c>
      <c r="AL305" s="416">
        <v>9.2999999999999999E-2</v>
      </c>
      <c r="AM305" s="417">
        <v>0</v>
      </c>
      <c r="AN305" s="393" t="s">
        <v>24</v>
      </c>
      <c r="AO305" s="394" t="s">
        <v>24</v>
      </c>
    </row>
    <row r="306" spans="1:41" x14ac:dyDescent="0.15">
      <c r="A306" s="1163"/>
      <c r="B306" s="164">
        <v>44922</v>
      </c>
      <c r="C306" s="5" t="str">
        <f t="shared" si="114"/>
        <v>(火)</v>
      </c>
      <c r="D306" s="742" t="s">
        <v>318</v>
      </c>
      <c r="E306" s="673">
        <v>0</v>
      </c>
      <c r="F306" s="674">
        <v>0</v>
      </c>
      <c r="G306" s="13">
        <v>5.5</v>
      </c>
      <c r="H306" s="310">
        <v>6.5</v>
      </c>
      <c r="I306" s="14">
        <v>25.9</v>
      </c>
      <c r="J306" s="308">
        <v>3.1</v>
      </c>
      <c r="K306" s="13">
        <v>9.6300000000000008</v>
      </c>
      <c r="L306" s="500">
        <v>7.29</v>
      </c>
      <c r="M306" s="172">
        <v>23.5</v>
      </c>
      <c r="N306" s="309">
        <v>5.0999999999999996</v>
      </c>
      <c r="O306" s="14">
        <v>27.8</v>
      </c>
      <c r="P306" s="310">
        <v>30.9</v>
      </c>
      <c r="Q306" s="846">
        <v>82</v>
      </c>
      <c r="R306" s="309">
        <v>54</v>
      </c>
      <c r="S306" s="846">
        <v>115</v>
      </c>
      <c r="T306" s="309">
        <v>113</v>
      </c>
      <c r="U306" s="846">
        <v>67</v>
      </c>
      <c r="V306" s="309">
        <v>69</v>
      </c>
      <c r="W306" s="172">
        <v>48</v>
      </c>
      <c r="X306" s="309">
        <v>44</v>
      </c>
      <c r="Y306" s="13">
        <v>28.8</v>
      </c>
      <c r="Z306" s="847">
        <v>31.2</v>
      </c>
      <c r="AA306" s="14">
        <v>21.5</v>
      </c>
      <c r="AB306" s="310">
        <v>8.5</v>
      </c>
      <c r="AC306" s="854">
        <v>0.05</v>
      </c>
      <c r="AD306" s="677">
        <v>210</v>
      </c>
      <c r="AE306" s="885">
        <v>0</v>
      </c>
      <c r="AF306" s="850">
        <v>4273</v>
      </c>
      <c r="AG306" s="935">
        <v>1983</v>
      </c>
      <c r="AH306" s="852">
        <v>1098</v>
      </c>
      <c r="AI306" s="122"/>
      <c r="AJ306" s="4" t="s">
        <v>218</v>
      </c>
      <c r="AK306" s="10" t="s">
        <v>371</v>
      </c>
      <c r="AL306" s="217">
        <v>24</v>
      </c>
      <c r="AM306" s="313">
        <v>53</v>
      </c>
      <c r="AN306" s="13" t="s">
        <v>24</v>
      </c>
      <c r="AO306" s="308" t="s">
        <v>24</v>
      </c>
    </row>
    <row r="307" spans="1:41" x14ac:dyDescent="0.15">
      <c r="A307" s="1163"/>
      <c r="B307" s="164">
        <v>44923</v>
      </c>
      <c r="C307" s="5" t="str">
        <f t="shared" si="114"/>
        <v>(水)</v>
      </c>
      <c r="D307" s="742" t="s">
        <v>318</v>
      </c>
      <c r="E307" s="673">
        <v>0</v>
      </c>
      <c r="F307" s="674">
        <v>-3</v>
      </c>
      <c r="G307" s="13">
        <v>6.5</v>
      </c>
      <c r="H307" s="310">
        <v>6.5</v>
      </c>
      <c r="I307" s="14">
        <v>24.9</v>
      </c>
      <c r="J307" s="308">
        <v>3.1</v>
      </c>
      <c r="K307" s="13">
        <v>9.56</v>
      </c>
      <c r="L307" s="500">
        <v>7.31</v>
      </c>
      <c r="M307" s="172">
        <v>22.8</v>
      </c>
      <c r="N307" s="309">
        <v>3.6</v>
      </c>
      <c r="O307" s="14">
        <v>26.1</v>
      </c>
      <c r="P307" s="310">
        <v>27.9</v>
      </c>
      <c r="Q307" s="846">
        <v>80</v>
      </c>
      <c r="R307" s="309">
        <v>50</v>
      </c>
      <c r="S307" s="846">
        <v>106</v>
      </c>
      <c r="T307" s="309">
        <v>114</v>
      </c>
      <c r="U307" s="846">
        <v>66</v>
      </c>
      <c r="V307" s="309">
        <v>66</v>
      </c>
      <c r="W307" s="172">
        <v>40</v>
      </c>
      <c r="X307" s="309">
        <v>48</v>
      </c>
      <c r="Y307" s="13">
        <v>24.9</v>
      </c>
      <c r="Z307" s="847">
        <v>29.1</v>
      </c>
      <c r="AA307" s="14">
        <v>19</v>
      </c>
      <c r="AB307" s="310">
        <v>7.6</v>
      </c>
      <c r="AC307" s="854">
        <v>0</v>
      </c>
      <c r="AD307" s="677">
        <v>200</v>
      </c>
      <c r="AE307" s="885">
        <v>0</v>
      </c>
      <c r="AF307" s="934">
        <v>4257</v>
      </c>
      <c r="AG307" s="935">
        <v>2412</v>
      </c>
      <c r="AH307" s="936">
        <v>1098</v>
      </c>
      <c r="AI307" s="122"/>
      <c r="AJ307" s="4" t="s">
        <v>17</v>
      </c>
      <c r="AK307" s="10" t="s">
        <v>371</v>
      </c>
      <c r="AL307" s="496">
        <v>13</v>
      </c>
      <c r="AM307" s="313">
        <v>14</v>
      </c>
      <c r="AN307" s="13" t="s">
        <v>24</v>
      </c>
      <c r="AO307" s="308" t="s">
        <v>24</v>
      </c>
    </row>
    <row r="308" spans="1:41" x14ac:dyDescent="0.15">
      <c r="A308" s="1163"/>
      <c r="B308" s="164">
        <v>44924</v>
      </c>
      <c r="C308" s="5" t="str">
        <f t="shared" si="114"/>
        <v>(木)</v>
      </c>
      <c r="D308" s="742" t="s">
        <v>318</v>
      </c>
      <c r="E308" s="673">
        <v>0</v>
      </c>
      <c r="F308" s="674">
        <v>-2</v>
      </c>
      <c r="G308" s="13">
        <v>7</v>
      </c>
      <c r="H308" s="310">
        <v>7.5</v>
      </c>
      <c r="I308" s="14">
        <v>24.1</v>
      </c>
      <c r="J308" s="308">
        <v>3.4</v>
      </c>
      <c r="K308" s="13">
        <v>9.77</v>
      </c>
      <c r="L308" s="500">
        <v>7.33</v>
      </c>
      <c r="M308" s="172">
        <v>21.7</v>
      </c>
      <c r="N308" s="309">
        <v>5</v>
      </c>
      <c r="O308" s="14">
        <v>25.3</v>
      </c>
      <c r="P308" s="310">
        <v>30.5</v>
      </c>
      <c r="Q308" s="846">
        <v>76</v>
      </c>
      <c r="R308" s="309">
        <v>54</v>
      </c>
      <c r="S308" s="846">
        <v>104</v>
      </c>
      <c r="T308" s="309">
        <v>110</v>
      </c>
      <c r="U308" s="846">
        <v>62</v>
      </c>
      <c r="V308" s="309">
        <v>67</v>
      </c>
      <c r="W308" s="172">
        <v>42</v>
      </c>
      <c r="X308" s="309">
        <v>43</v>
      </c>
      <c r="Y308" s="13">
        <v>27.7</v>
      </c>
      <c r="Z308" s="847">
        <v>30.5</v>
      </c>
      <c r="AA308" s="14">
        <v>19.600000000000001</v>
      </c>
      <c r="AB308" s="310">
        <v>7.9</v>
      </c>
      <c r="AC308" s="854">
        <v>0</v>
      </c>
      <c r="AD308" s="677">
        <v>200</v>
      </c>
      <c r="AE308" s="885">
        <v>0</v>
      </c>
      <c r="AF308" s="850">
        <v>4088</v>
      </c>
      <c r="AG308" s="935">
        <v>2413</v>
      </c>
      <c r="AH308" s="852">
        <v>1318</v>
      </c>
      <c r="AI308" s="122"/>
      <c r="AJ308" s="399"/>
      <c r="AK308" s="501"/>
      <c r="AL308" s="477"/>
      <c r="AM308" s="308"/>
      <c r="AN308" s="477"/>
      <c r="AO308" s="308"/>
    </row>
    <row r="309" spans="1:41" x14ac:dyDescent="0.15">
      <c r="A309" s="1163"/>
      <c r="B309" s="164">
        <v>44925</v>
      </c>
      <c r="C309" s="5" t="str">
        <f t="shared" si="114"/>
        <v>(金)</v>
      </c>
      <c r="D309" s="742" t="s">
        <v>318</v>
      </c>
      <c r="E309" s="673">
        <v>0</v>
      </c>
      <c r="F309" s="674">
        <v>-3</v>
      </c>
      <c r="G309" s="13">
        <v>7.5</v>
      </c>
      <c r="H309" s="310">
        <v>8.5</v>
      </c>
      <c r="I309" s="14">
        <v>20.8</v>
      </c>
      <c r="J309" s="308">
        <v>2.9</v>
      </c>
      <c r="K309" s="13">
        <v>9.8000000000000007</v>
      </c>
      <c r="L309" s="500">
        <v>7.43</v>
      </c>
      <c r="M309" s="172">
        <v>19.399999999999999</v>
      </c>
      <c r="N309" s="309">
        <v>3.3</v>
      </c>
      <c r="O309" s="14">
        <v>28.3</v>
      </c>
      <c r="P309" s="310">
        <v>28.7</v>
      </c>
      <c r="Q309" s="846">
        <v>78</v>
      </c>
      <c r="R309" s="309">
        <v>58</v>
      </c>
      <c r="S309" s="846">
        <v>110</v>
      </c>
      <c r="T309" s="309">
        <v>110</v>
      </c>
      <c r="U309" s="846">
        <v>62</v>
      </c>
      <c r="V309" s="309">
        <v>66</v>
      </c>
      <c r="W309" s="172">
        <v>48</v>
      </c>
      <c r="X309" s="309">
        <v>44</v>
      </c>
      <c r="Y309" s="13">
        <v>30.5</v>
      </c>
      <c r="Z309" s="847">
        <v>31.2</v>
      </c>
      <c r="AA309" s="14">
        <v>19.3</v>
      </c>
      <c r="AB309" s="310">
        <v>6.6</v>
      </c>
      <c r="AC309" s="854">
        <v>0.15</v>
      </c>
      <c r="AD309" s="677">
        <v>210</v>
      </c>
      <c r="AE309" s="885">
        <v>0</v>
      </c>
      <c r="AF309" s="850">
        <v>4644</v>
      </c>
      <c r="AG309" s="935">
        <v>2142</v>
      </c>
      <c r="AH309" s="852">
        <v>1098</v>
      </c>
      <c r="AI309" s="122"/>
      <c r="AJ309" s="402"/>
      <c r="AK309" s="504"/>
      <c r="AL309" s="503"/>
      <c r="AM309" s="409"/>
      <c r="AN309" s="503"/>
      <c r="AO309" s="409"/>
    </row>
    <row r="310" spans="1:41" x14ac:dyDescent="0.15">
      <c r="A310" s="1163"/>
      <c r="B310" s="164">
        <v>44926</v>
      </c>
      <c r="C310" s="5" t="str">
        <f t="shared" si="114"/>
        <v>(土)</v>
      </c>
      <c r="D310" s="672" t="s">
        <v>339</v>
      </c>
      <c r="E310" s="700">
        <v>0</v>
      </c>
      <c r="F310" s="746">
        <v>-3</v>
      </c>
      <c r="G310" s="498">
        <v>8</v>
      </c>
      <c r="H310" s="409">
        <v>7</v>
      </c>
      <c r="I310" s="748">
        <v>25.2</v>
      </c>
      <c r="J310" s="747">
        <v>3.9</v>
      </c>
      <c r="K310" s="498">
        <v>9.85</v>
      </c>
      <c r="L310" s="506">
        <v>7.15</v>
      </c>
      <c r="M310" s="899">
        <v>21.9</v>
      </c>
      <c r="N310" s="749">
        <v>5</v>
      </c>
      <c r="O310" s="748">
        <v>27.4</v>
      </c>
      <c r="P310" s="747">
        <v>29.8</v>
      </c>
      <c r="Q310" s="900">
        <v>66</v>
      </c>
      <c r="R310" s="749">
        <v>48</v>
      </c>
      <c r="S310" s="900">
        <v>102</v>
      </c>
      <c r="T310" s="749">
        <v>100</v>
      </c>
      <c r="U310" s="900">
        <v>60</v>
      </c>
      <c r="V310" s="749">
        <v>60</v>
      </c>
      <c r="W310" s="899">
        <v>42</v>
      </c>
      <c r="X310" s="749">
        <v>40</v>
      </c>
      <c r="Y310" s="498">
        <v>29.1</v>
      </c>
      <c r="Z310" s="901">
        <v>29.1</v>
      </c>
      <c r="AA310" s="748">
        <v>19</v>
      </c>
      <c r="AB310" s="747">
        <v>7.9</v>
      </c>
      <c r="AC310" s="902">
        <v>0.2</v>
      </c>
      <c r="AD310" s="751">
        <v>210</v>
      </c>
      <c r="AE310" s="903">
        <v>0</v>
      </c>
      <c r="AF310" s="767">
        <v>4275</v>
      </c>
      <c r="AG310" s="937">
        <v>2496</v>
      </c>
      <c r="AH310" s="938">
        <v>1342</v>
      </c>
      <c r="AI310" s="122"/>
      <c r="AJ310" s="150" t="s">
        <v>273</v>
      </c>
      <c r="AK310" s="982"/>
      <c r="AL310" s="983"/>
      <c r="AM310" s="983"/>
      <c r="AN310" s="983"/>
      <c r="AO310" s="984"/>
    </row>
    <row r="311" spans="1:41" ht="13.5" customHeight="1" x14ac:dyDescent="0.15">
      <c r="A311" s="1164"/>
      <c r="B311" s="1192" t="s">
        <v>274</v>
      </c>
      <c r="C311" s="1193"/>
      <c r="D311" s="679"/>
      <c r="E311" s="663">
        <f>MAX(E280:E310)</f>
        <v>18.2</v>
      </c>
      <c r="F311" s="680">
        <f t="shared" ref="F311:AH311" si="115">IF(COUNT(F280:F310)=0,"",MAX(F280:F310))</f>
        <v>11</v>
      </c>
      <c r="G311" s="12">
        <f t="shared" si="115"/>
        <v>14.5</v>
      </c>
      <c r="H311" s="307">
        <f t="shared" si="115"/>
        <v>15.5</v>
      </c>
      <c r="I311" s="665">
        <f t="shared" si="115"/>
        <v>28</v>
      </c>
      <c r="J311" s="666">
        <f t="shared" si="115"/>
        <v>5.7</v>
      </c>
      <c r="K311" s="12">
        <f t="shared" si="115"/>
        <v>9.85</v>
      </c>
      <c r="L311" s="855">
        <f t="shared" si="115"/>
        <v>7.43</v>
      </c>
      <c r="M311" s="12">
        <f t="shared" ref="M311:N311" si="116">IF(COUNT(M280:M310)=0,"",MAX(M280:M310))</f>
        <v>31.3</v>
      </c>
      <c r="N311" s="855">
        <f t="shared" si="116"/>
        <v>6.4</v>
      </c>
      <c r="O311" s="665">
        <f t="shared" si="115"/>
        <v>29</v>
      </c>
      <c r="P311" s="666">
        <f t="shared" si="115"/>
        <v>31.6</v>
      </c>
      <c r="Q311" s="839">
        <f t="shared" ref="Q311" si="117">IF(COUNT(Q280:Q310)=0,"",MAX(Q280:Q310))</f>
        <v>94</v>
      </c>
      <c r="R311" s="667">
        <f t="shared" si="115"/>
        <v>60</v>
      </c>
      <c r="S311" s="838">
        <f t="shared" ref="S311" si="118">IF(COUNT(S280:S310)=0,"",MAX(S280:S310))</f>
        <v>126</v>
      </c>
      <c r="T311" s="667">
        <f t="shared" si="115"/>
        <v>120</v>
      </c>
      <c r="U311" s="839">
        <f t="shared" si="115"/>
        <v>82</v>
      </c>
      <c r="V311" s="667">
        <f t="shared" ref="V311:Y311" si="119">IF(COUNT(V280:V310)=0,"",MAX(V280:V310))</f>
        <v>76</v>
      </c>
      <c r="W311" s="839">
        <f t="shared" si="119"/>
        <v>48</v>
      </c>
      <c r="X311" s="667">
        <f t="shared" si="119"/>
        <v>50</v>
      </c>
      <c r="Y311" s="840">
        <f t="shared" si="119"/>
        <v>30.5</v>
      </c>
      <c r="Z311" s="307">
        <f t="shared" si="115"/>
        <v>31.2</v>
      </c>
      <c r="AA311" s="12">
        <f t="shared" si="115"/>
        <v>23.4</v>
      </c>
      <c r="AB311" s="840">
        <f t="shared" ref="AB311" si="120">IF(COUNT(AB280:AB310)=0,"",MAX(AB280:AB310))</f>
        <v>10</v>
      </c>
      <c r="AC311" s="858">
        <f>IF(COUNT(AC280:AC310)=0,"",MAX(AC280:AC310))</f>
        <v>0.4</v>
      </c>
      <c r="AD311" s="684">
        <f t="shared" si="115"/>
        <v>220</v>
      </c>
      <c r="AE311" s="859">
        <f t="shared" si="115"/>
        <v>0</v>
      </c>
      <c r="AF311" s="926">
        <f t="shared" si="115"/>
        <v>4645</v>
      </c>
      <c r="AG311" s="927">
        <f t="shared" si="115"/>
        <v>2496</v>
      </c>
      <c r="AH311" s="894">
        <f t="shared" si="115"/>
        <v>1342</v>
      </c>
      <c r="AI311" s="122"/>
      <c r="AJ311" s="985" t="s">
        <v>362</v>
      </c>
      <c r="AK311" s="986"/>
      <c r="AL311" s="986"/>
      <c r="AM311" s="986"/>
      <c r="AN311" s="986"/>
      <c r="AO311" s="987"/>
    </row>
    <row r="312" spans="1:41" x14ac:dyDescent="0.15">
      <c r="A312" s="1164"/>
      <c r="B312" s="1191" t="s">
        <v>275</v>
      </c>
      <c r="C312" s="1152"/>
      <c r="D312" s="687"/>
      <c r="E312" s="688">
        <f>MIN(E280:E310)</f>
        <v>0</v>
      </c>
      <c r="F312" s="689">
        <f t="shared" ref="F312:AE312" si="121">IF(COUNT(F280:F310)=0,"",MIN(F280:F310))</f>
        <v>-4</v>
      </c>
      <c r="G312" s="13">
        <f t="shared" si="121"/>
        <v>5</v>
      </c>
      <c r="H312" s="308">
        <f t="shared" si="121"/>
        <v>5.5</v>
      </c>
      <c r="I312" s="14">
        <f t="shared" si="121"/>
        <v>11.7</v>
      </c>
      <c r="J312" s="310">
        <f t="shared" si="121"/>
        <v>2</v>
      </c>
      <c r="K312" s="13">
        <f t="shared" si="121"/>
        <v>9.08</v>
      </c>
      <c r="L312" s="500">
        <f t="shared" si="121"/>
        <v>6.88</v>
      </c>
      <c r="M312" s="13">
        <f t="shared" ref="M312:N312" si="122">IF(COUNT(M280:M310)=0,"",MIN(M280:M310))</f>
        <v>16.100000000000001</v>
      </c>
      <c r="N312" s="500">
        <f t="shared" si="122"/>
        <v>2.7</v>
      </c>
      <c r="O312" s="14">
        <f t="shared" si="121"/>
        <v>21.8</v>
      </c>
      <c r="P312" s="310">
        <f t="shared" si="121"/>
        <v>25.6</v>
      </c>
      <c r="Q312" s="172">
        <f t="shared" ref="Q312" si="123">IF(COUNT(Q280:Q310)=0,"",MIN(Q280:Q310))</f>
        <v>66</v>
      </c>
      <c r="R312" s="309">
        <f t="shared" si="121"/>
        <v>44</v>
      </c>
      <c r="S312" s="846">
        <f t="shared" ref="S312" si="124">IF(COUNT(S280:S310)=0,"",MIN(S280:S310))</f>
        <v>98</v>
      </c>
      <c r="T312" s="309">
        <f t="shared" si="121"/>
        <v>96</v>
      </c>
      <c r="U312" s="172">
        <f t="shared" si="121"/>
        <v>59</v>
      </c>
      <c r="V312" s="309">
        <f t="shared" ref="V312:Y312" si="125">IF(COUNT(V280:V310)=0,"",MIN(V280:V310))</f>
        <v>60</v>
      </c>
      <c r="W312" s="172">
        <f t="shared" si="125"/>
        <v>32</v>
      </c>
      <c r="X312" s="309">
        <f t="shared" si="125"/>
        <v>30</v>
      </c>
      <c r="Y312" s="866">
        <f t="shared" si="125"/>
        <v>23.4</v>
      </c>
      <c r="Z312" s="907">
        <f t="shared" si="121"/>
        <v>23.4</v>
      </c>
      <c r="AA312" s="865">
        <f t="shared" si="121"/>
        <v>14.2</v>
      </c>
      <c r="AB312" s="866">
        <f t="shared" ref="AB312" si="126">IF(COUNT(AB280:AB310)=0,"",MIN(AB280:AB310))</f>
        <v>6.3</v>
      </c>
      <c r="AC312" s="867">
        <f>IF(COUNT(AC280:AC310)=0,"",MIN(AC280:AC310))</f>
        <v>0</v>
      </c>
      <c r="AD312" s="693">
        <f t="shared" si="121"/>
        <v>190</v>
      </c>
      <c r="AE312" s="868">
        <f t="shared" si="121"/>
        <v>0</v>
      </c>
      <c r="AF312" s="915"/>
      <c r="AG312" s="916"/>
      <c r="AH312" s="871"/>
      <c r="AI312" s="122"/>
      <c r="AJ312" s="988"/>
      <c r="AK312" s="989"/>
      <c r="AL312" s="989"/>
      <c r="AM312" s="989"/>
      <c r="AN312" s="989"/>
      <c r="AO312" s="990"/>
    </row>
    <row r="313" spans="1:41" x14ac:dyDescent="0.15">
      <c r="A313" s="1164"/>
      <c r="B313" s="1191" t="s">
        <v>276</v>
      </c>
      <c r="C313" s="1152"/>
      <c r="D313" s="687"/>
      <c r="E313" s="696"/>
      <c r="F313" s="697">
        <f t="shared" ref="F313:AE313" si="127">IF(COUNT(F280:F310)=0,"",AVERAGE(F280:F310))</f>
        <v>2.5161290322580645</v>
      </c>
      <c r="G313" s="418">
        <f t="shared" si="127"/>
        <v>8.693548387096774</v>
      </c>
      <c r="H313" s="719">
        <f t="shared" si="127"/>
        <v>9.241935483870968</v>
      </c>
      <c r="I313" s="720">
        <f t="shared" si="127"/>
        <v>19.009677419354837</v>
      </c>
      <c r="J313" s="721">
        <f t="shared" si="127"/>
        <v>3.1612903225806459</v>
      </c>
      <c r="K313" s="418">
        <f t="shared" si="127"/>
        <v>9.4516129032258061</v>
      </c>
      <c r="L313" s="886">
        <f t="shared" si="127"/>
        <v>7.1974193548387095</v>
      </c>
      <c r="M313" s="418">
        <f t="shared" ref="M313:N313" si="128">IF(COUNT(M280:M310)=0,"",AVERAGE(M280:M310))</f>
        <v>21.022580645161291</v>
      </c>
      <c r="N313" s="886">
        <f t="shared" si="128"/>
        <v>4.3032258064516133</v>
      </c>
      <c r="O313" s="720">
        <f t="shared" si="127"/>
        <v>25.858064516129026</v>
      </c>
      <c r="P313" s="721">
        <f t="shared" si="127"/>
        <v>28.64516129032258</v>
      </c>
      <c r="Q313" s="172">
        <f t="shared" ref="Q313" si="129">IF(COUNT(Q280:Q310)=0,"",AVERAGE(Q280:Q310))</f>
        <v>79.483870967741936</v>
      </c>
      <c r="R313" s="309">
        <f t="shared" si="127"/>
        <v>54.161290322580648</v>
      </c>
      <c r="S313" s="888">
        <f t="shared" ref="S313" si="130">IF(COUNT(S280:S310)=0,"",AVERAGE(S280:S310))</f>
        <v>108.2258064516129</v>
      </c>
      <c r="T313" s="309">
        <f t="shared" si="127"/>
        <v>110.45161290322581</v>
      </c>
      <c r="U313" s="172">
        <f t="shared" si="127"/>
        <v>67.41935483870968</v>
      </c>
      <c r="V313" s="309">
        <f t="shared" ref="V313:Y313" si="131">IF(COUNT(V280:V310)=0,"",AVERAGE(V280:V310))</f>
        <v>68.645161290322577</v>
      </c>
      <c r="W313" s="172">
        <f t="shared" si="131"/>
        <v>40.806451612903224</v>
      </c>
      <c r="X313" s="309">
        <f t="shared" si="131"/>
        <v>41.806451612903224</v>
      </c>
      <c r="Y313" s="866">
        <f t="shared" si="131"/>
        <v>27.758064516129032</v>
      </c>
      <c r="Z313" s="907">
        <f t="shared" si="127"/>
        <v>28.303225806451614</v>
      </c>
      <c r="AA313" s="865">
        <f t="shared" si="127"/>
        <v>18.022580645161291</v>
      </c>
      <c r="AB313" s="866">
        <f t="shared" ref="AB313" si="132">IF(COUNT(AB280:AB310)=0,"",AVERAGE(AB280:AB310))</f>
        <v>7.670967741935482</v>
      </c>
      <c r="AC313" s="867">
        <f>IF(COUNT(AC280:AC310)=0,"",AVERAGE(AC280:AC310))</f>
        <v>8.8709677419354815E-2</v>
      </c>
      <c r="AD313" s="731">
        <f t="shared" si="127"/>
        <v>204.83870967741936</v>
      </c>
      <c r="AE313" s="895">
        <f t="shared" si="127"/>
        <v>0</v>
      </c>
      <c r="AF313" s="917"/>
      <c r="AG313" s="918"/>
      <c r="AH313" s="896"/>
      <c r="AI313" s="122"/>
      <c r="AJ313" s="988"/>
      <c r="AK313" s="989"/>
      <c r="AL313" s="989"/>
      <c r="AM313" s="989"/>
      <c r="AN313" s="989"/>
      <c r="AO313" s="990"/>
    </row>
    <row r="314" spans="1:41" ht="13.5" customHeight="1" x14ac:dyDescent="0.15">
      <c r="A314" s="1165"/>
      <c r="B314" s="1196" t="s">
        <v>277</v>
      </c>
      <c r="C314" s="1161"/>
      <c r="D314" s="699"/>
      <c r="E314" s="700">
        <f>SUM(E280:E310)</f>
        <v>46.600000000000009</v>
      </c>
      <c r="F314" s="701"/>
      <c r="G314" s="701"/>
      <c r="H314" s="734"/>
      <c r="I314" s="701"/>
      <c r="J314" s="734"/>
      <c r="K314" s="704"/>
      <c r="L314" s="705"/>
      <c r="M314" s="874"/>
      <c r="N314" s="737"/>
      <c r="O314" s="735"/>
      <c r="P314" s="736"/>
      <c r="Q314" s="873"/>
      <c r="R314" s="737"/>
      <c r="S314" s="873"/>
      <c r="T314" s="737"/>
      <c r="U314" s="873"/>
      <c r="V314" s="737"/>
      <c r="W314" s="874"/>
      <c r="X314" s="737"/>
      <c r="Y314" s="704"/>
      <c r="Z314" s="875"/>
      <c r="AA314" s="876"/>
      <c r="AB314" s="877"/>
      <c r="AC314" s="878"/>
      <c r="AD314" s="711"/>
      <c r="AE314" s="879"/>
      <c r="AF314" s="928">
        <f t="shared" ref="AF314:AG314" si="133">SUM(AF280:AF310)</f>
        <v>125989</v>
      </c>
      <c r="AG314" s="929">
        <f t="shared" si="133"/>
        <v>66756</v>
      </c>
      <c r="AH314" s="898">
        <f>SUM(AH280:AH310)</f>
        <v>37778</v>
      </c>
      <c r="AI314" s="122"/>
      <c r="AJ314" s="827"/>
      <c r="AK314" s="830"/>
      <c r="AL314" s="831"/>
      <c r="AM314" s="831"/>
      <c r="AN314" s="995"/>
      <c r="AO314" s="996"/>
    </row>
    <row r="315" spans="1:41" ht="17.25" x14ac:dyDescent="0.15">
      <c r="A315" s="1162" t="s">
        <v>270</v>
      </c>
      <c r="B315" s="123">
        <v>44927</v>
      </c>
      <c r="C315" s="574" t="str">
        <f>IF(B315="","",IF(WEEKDAY(B315)=1,"(日)",IF(WEEKDAY(B315)=2,"(月)",IF(WEEKDAY(B315)=3,"(火)",IF(WEEKDAY(B315)=4,"(水)",IF(WEEKDAY(B315)=5,"(木)",IF(WEEKDAY(B315)=6,"(金)","(土)")))))))</f>
        <v>(日)</v>
      </c>
      <c r="D315" s="740" t="s">
        <v>318</v>
      </c>
      <c r="E315" s="663">
        <v>0</v>
      </c>
      <c r="F315" s="664">
        <v>-5</v>
      </c>
      <c r="G315" s="12">
        <v>6</v>
      </c>
      <c r="H315" s="666">
        <v>6</v>
      </c>
      <c r="I315" s="665">
        <v>19.399999999999999</v>
      </c>
      <c r="J315" s="307">
        <v>3.1</v>
      </c>
      <c r="K315" s="12">
        <v>9.74</v>
      </c>
      <c r="L315" s="855">
        <v>7.38</v>
      </c>
      <c r="M315" s="839">
        <v>17.8</v>
      </c>
      <c r="N315" s="667">
        <v>4</v>
      </c>
      <c r="O315" s="665">
        <v>28.9</v>
      </c>
      <c r="P315" s="666">
        <v>28.2</v>
      </c>
      <c r="Q315" s="838">
        <v>76</v>
      </c>
      <c r="R315" s="667">
        <v>50</v>
      </c>
      <c r="S315" s="838">
        <v>110</v>
      </c>
      <c r="T315" s="667">
        <v>116</v>
      </c>
      <c r="U315" s="838">
        <v>64</v>
      </c>
      <c r="V315" s="667">
        <v>66</v>
      </c>
      <c r="W315" s="839">
        <v>46</v>
      </c>
      <c r="X315" s="667">
        <v>50</v>
      </c>
      <c r="Y315" s="12">
        <v>31.2</v>
      </c>
      <c r="Z315" s="840">
        <v>32</v>
      </c>
      <c r="AA315" s="665">
        <v>19.3</v>
      </c>
      <c r="AB315" s="666">
        <v>7.9</v>
      </c>
      <c r="AC315" s="883">
        <v>0.15</v>
      </c>
      <c r="AD315" s="671">
        <v>200</v>
      </c>
      <c r="AE315" s="884">
        <v>0</v>
      </c>
      <c r="AF315" s="843">
        <v>4273</v>
      </c>
      <c r="AG315" s="844">
        <v>2330</v>
      </c>
      <c r="AH315" s="845">
        <v>1342</v>
      </c>
      <c r="AI315" s="122"/>
      <c r="AJ315" s="374" t="s">
        <v>344</v>
      </c>
      <c r="AK315" s="488"/>
      <c r="AL315" s="1205">
        <v>44945</v>
      </c>
      <c r="AM315" s="1206"/>
      <c r="AN315" s="1216">
        <v>44952</v>
      </c>
      <c r="AO315" s="1217"/>
    </row>
    <row r="316" spans="1:41" x14ac:dyDescent="0.15">
      <c r="A316" s="1164"/>
      <c r="B316" s="124">
        <v>44928</v>
      </c>
      <c r="C316" s="5" t="str">
        <f t="shared" ref="C316:C345" si="134">IF(B316="","",IF(WEEKDAY(B316)=1,"(日)",IF(WEEKDAY(B316)=2,"(月)",IF(WEEKDAY(B316)=3,"(火)",IF(WEEKDAY(B316)=4,"(水)",IF(WEEKDAY(B316)=5,"(木)",IF(WEEKDAY(B316)=6,"(金)","(土)")))))))</f>
        <v>(月)</v>
      </c>
      <c r="D316" s="768" t="s">
        <v>386</v>
      </c>
      <c r="E316" s="769">
        <v>0</v>
      </c>
      <c r="F316" s="770">
        <v>3</v>
      </c>
      <c r="G316" s="771">
        <v>8.5</v>
      </c>
      <c r="H316" s="772">
        <v>7</v>
      </c>
      <c r="I316" s="773">
        <v>21.5</v>
      </c>
      <c r="J316" s="774">
        <v>3.2</v>
      </c>
      <c r="K316" s="771">
        <v>9.8699999999999992</v>
      </c>
      <c r="L316" s="939">
        <v>7.2</v>
      </c>
      <c r="M316" s="940">
        <v>18.5</v>
      </c>
      <c r="N316" s="777">
        <v>3.8</v>
      </c>
      <c r="O316" s="773">
        <v>26.8</v>
      </c>
      <c r="P316" s="775">
        <v>29.9</v>
      </c>
      <c r="Q316" s="941">
        <v>70</v>
      </c>
      <c r="R316" s="777">
        <v>54</v>
      </c>
      <c r="S316" s="941">
        <v>100</v>
      </c>
      <c r="T316" s="777">
        <v>109</v>
      </c>
      <c r="U316" s="942">
        <v>54</v>
      </c>
      <c r="V316" s="777">
        <v>60</v>
      </c>
      <c r="W316" s="940">
        <v>46</v>
      </c>
      <c r="X316" s="777">
        <v>49</v>
      </c>
      <c r="Y316" s="771">
        <v>35.1</v>
      </c>
      <c r="Z316" s="943">
        <v>32.700000000000003</v>
      </c>
      <c r="AA316" s="773">
        <v>24</v>
      </c>
      <c r="AB316" s="772">
        <v>8.1999999999999993</v>
      </c>
      <c r="AC316" s="944">
        <v>0.2</v>
      </c>
      <c r="AD316" s="779">
        <v>190</v>
      </c>
      <c r="AE316" s="945">
        <v>0</v>
      </c>
      <c r="AF316" s="934">
        <v>4087</v>
      </c>
      <c r="AG316" s="946">
        <v>2246</v>
      </c>
      <c r="AH316" s="936">
        <v>1098</v>
      </c>
      <c r="AI316" s="122"/>
      <c r="AJ316" s="994" t="s">
        <v>2</v>
      </c>
      <c r="AK316" s="504" t="s">
        <v>363</v>
      </c>
      <c r="AL316" s="1218">
        <v>2</v>
      </c>
      <c r="AM316" s="1219"/>
      <c r="AN316" s="1218">
        <v>-3</v>
      </c>
      <c r="AO316" s="1219"/>
    </row>
    <row r="317" spans="1:41" x14ac:dyDescent="0.15">
      <c r="A317" s="1164"/>
      <c r="B317" s="124">
        <v>44929</v>
      </c>
      <c r="C317" s="5" t="str">
        <f t="shared" si="134"/>
        <v>(火)</v>
      </c>
      <c r="D317" s="742" t="s">
        <v>318</v>
      </c>
      <c r="E317" s="673">
        <v>0</v>
      </c>
      <c r="F317" s="674">
        <v>2</v>
      </c>
      <c r="G317" s="13">
        <v>6.5</v>
      </c>
      <c r="H317" s="310">
        <v>8</v>
      </c>
      <c r="I317" s="14">
        <v>22.7</v>
      </c>
      <c r="J317" s="308">
        <v>3.2</v>
      </c>
      <c r="K317" s="13">
        <v>9.76</v>
      </c>
      <c r="L317" s="500">
        <v>7.14</v>
      </c>
      <c r="M317" s="172">
        <v>17.899999999999999</v>
      </c>
      <c r="N317" s="309">
        <v>3.5</v>
      </c>
      <c r="O317" s="14">
        <v>28.2</v>
      </c>
      <c r="P317" s="310">
        <v>30.5</v>
      </c>
      <c r="Q317" s="846">
        <v>70</v>
      </c>
      <c r="R317" s="309">
        <v>46</v>
      </c>
      <c r="S317" s="846">
        <v>114</v>
      </c>
      <c r="T317" s="309">
        <v>104</v>
      </c>
      <c r="U317" s="846">
        <v>61</v>
      </c>
      <c r="V317" s="309">
        <v>59</v>
      </c>
      <c r="W317" s="172">
        <v>53</v>
      </c>
      <c r="X317" s="309">
        <v>45</v>
      </c>
      <c r="Y317" s="13">
        <v>33</v>
      </c>
      <c r="Z317" s="847">
        <v>34.1</v>
      </c>
      <c r="AA317" s="14">
        <v>24.6</v>
      </c>
      <c r="AB317" s="310">
        <v>8.1999999999999993</v>
      </c>
      <c r="AC317" s="854">
        <v>0.1</v>
      </c>
      <c r="AD317" s="677">
        <v>200</v>
      </c>
      <c r="AE317" s="885">
        <v>0</v>
      </c>
      <c r="AF317" s="850">
        <v>4274</v>
      </c>
      <c r="AG317" s="851">
        <v>2496</v>
      </c>
      <c r="AH317" s="852">
        <v>1220</v>
      </c>
      <c r="AI317" s="122"/>
      <c r="AJ317" s="997" t="s">
        <v>19</v>
      </c>
      <c r="AK317" s="998" t="s">
        <v>20</v>
      </c>
      <c r="AL317" s="999" t="s">
        <v>21</v>
      </c>
      <c r="AM317" s="998" t="s">
        <v>22</v>
      </c>
      <c r="AN317" s="999" t="s">
        <v>21</v>
      </c>
      <c r="AO317" s="998" t="s">
        <v>22</v>
      </c>
    </row>
    <row r="318" spans="1:41" x14ac:dyDescent="0.15">
      <c r="A318" s="1164"/>
      <c r="B318" s="124">
        <v>44930</v>
      </c>
      <c r="C318" s="5" t="str">
        <f t="shared" si="134"/>
        <v>(水)</v>
      </c>
      <c r="D318" s="742" t="s">
        <v>318</v>
      </c>
      <c r="E318" s="673">
        <v>0</v>
      </c>
      <c r="F318" s="674">
        <v>-3</v>
      </c>
      <c r="G318" s="13">
        <v>6.5</v>
      </c>
      <c r="H318" s="310">
        <v>7</v>
      </c>
      <c r="I318" s="14">
        <v>20.9</v>
      </c>
      <c r="J318" s="308">
        <v>3.5</v>
      </c>
      <c r="K318" s="13">
        <v>9.82</v>
      </c>
      <c r="L318" s="500">
        <v>7.2</v>
      </c>
      <c r="M318" s="172">
        <v>17.600000000000001</v>
      </c>
      <c r="N318" s="309">
        <v>3.9</v>
      </c>
      <c r="O318" s="14">
        <v>27.9</v>
      </c>
      <c r="P318" s="310">
        <v>30.8</v>
      </c>
      <c r="Q318" s="846">
        <v>73</v>
      </c>
      <c r="R318" s="309">
        <v>52</v>
      </c>
      <c r="S318" s="846">
        <v>102</v>
      </c>
      <c r="T318" s="309">
        <v>111</v>
      </c>
      <c r="U318" s="846">
        <v>59</v>
      </c>
      <c r="V318" s="309">
        <v>59</v>
      </c>
      <c r="W318" s="172">
        <v>43</v>
      </c>
      <c r="X318" s="309">
        <v>52</v>
      </c>
      <c r="Y318" s="13">
        <v>31.2</v>
      </c>
      <c r="Z318" s="847">
        <v>32.700000000000003</v>
      </c>
      <c r="AA318" s="14">
        <v>24</v>
      </c>
      <c r="AB318" s="310">
        <v>9.5</v>
      </c>
      <c r="AC318" s="854">
        <v>0.05</v>
      </c>
      <c r="AD318" s="677">
        <v>210</v>
      </c>
      <c r="AE318" s="885">
        <v>0</v>
      </c>
      <c r="AF318" s="850">
        <v>4273</v>
      </c>
      <c r="AG318" s="851">
        <v>2496</v>
      </c>
      <c r="AH318" s="852">
        <v>1220</v>
      </c>
      <c r="AI318" s="122"/>
      <c r="AJ318" s="1000" t="s">
        <v>203</v>
      </c>
      <c r="AK318" s="1001" t="s">
        <v>11</v>
      </c>
      <c r="AL318" s="12">
        <v>8</v>
      </c>
      <c r="AM318" s="307">
        <v>9</v>
      </c>
      <c r="AN318" s="12">
        <v>2</v>
      </c>
      <c r="AO318" s="307">
        <v>3</v>
      </c>
    </row>
    <row r="319" spans="1:41" x14ac:dyDescent="0.15">
      <c r="A319" s="1164"/>
      <c r="B319" s="124">
        <v>44931</v>
      </c>
      <c r="C319" s="5" t="str">
        <f t="shared" si="134"/>
        <v>(木)</v>
      </c>
      <c r="D319" s="742" t="s">
        <v>318</v>
      </c>
      <c r="E319" s="673">
        <v>0</v>
      </c>
      <c r="F319" s="674">
        <v>3</v>
      </c>
      <c r="G319" s="13">
        <v>8</v>
      </c>
      <c r="H319" s="310">
        <v>8</v>
      </c>
      <c r="I319" s="14">
        <v>23.1</v>
      </c>
      <c r="J319" s="308">
        <v>4</v>
      </c>
      <c r="K319" s="13">
        <v>9.7100000000000009</v>
      </c>
      <c r="L319" s="500">
        <v>7.13</v>
      </c>
      <c r="M319" s="172">
        <v>19.8</v>
      </c>
      <c r="N319" s="309">
        <v>4.2</v>
      </c>
      <c r="O319" s="14">
        <v>28.7</v>
      </c>
      <c r="P319" s="310">
        <v>31.1</v>
      </c>
      <c r="Q319" s="846">
        <v>68</v>
      </c>
      <c r="R319" s="309">
        <v>47</v>
      </c>
      <c r="S319" s="846">
        <v>103</v>
      </c>
      <c r="T319" s="309">
        <v>110</v>
      </c>
      <c r="U319" s="846">
        <v>63</v>
      </c>
      <c r="V319" s="309">
        <v>62</v>
      </c>
      <c r="W319" s="172">
        <v>40</v>
      </c>
      <c r="X319" s="309">
        <v>48</v>
      </c>
      <c r="Y319" s="13">
        <v>31.2</v>
      </c>
      <c r="Z319" s="847">
        <v>35.5</v>
      </c>
      <c r="AA319" s="14">
        <v>24</v>
      </c>
      <c r="AB319" s="310">
        <v>9.1999999999999993</v>
      </c>
      <c r="AC319" s="854">
        <v>0.1</v>
      </c>
      <c r="AD319" s="677">
        <v>200</v>
      </c>
      <c r="AE319" s="885">
        <v>0</v>
      </c>
      <c r="AF319" s="850">
        <v>4431</v>
      </c>
      <c r="AG319" s="851">
        <v>2745</v>
      </c>
      <c r="AH319" s="852">
        <v>1220</v>
      </c>
      <c r="AI319" s="122"/>
      <c r="AJ319" s="397" t="s">
        <v>204</v>
      </c>
      <c r="AK319" s="501" t="s">
        <v>205</v>
      </c>
      <c r="AL319" s="13">
        <v>19.5</v>
      </c>
      <c r="AM319" s="308">
        <v>6.9</v>
      </c>
      <c r="AN319" s="13">
        <v>34.5</v>
      </c>
      <c r="AO319" s="308">
        <v>5.8</v>
      </c>
    </row>
    <row r="320" spans="1:41" x14ac:dyDescent="0.15">
      <c r="A320" s="1164"/>
      <c r="B320" s="124">
        <v>44932</v>
      </c>
      <c r="C320" s="5" t="str">
        <f t="shared" si="134"/>
        <v>(金)</v>
      </c>
      <c r="D320" s="742" t="s">
        <v>318</v>
      </c>
      <c r="E320" s="673">
        <v>0</v>
      </c>
      <c r="F320" s="674">
        <v>-5</v>
      </c>
      <c r="G320" s="13">
        <v>3</v>
      </c>
      <c r="H320" s="310">
        <v>5</v>
      </c>
      <c r="I320" s="14">
        <v>20.5</v>
      </c>
      <c r="J320" s="308">
        <v>3.2</v>
      </c>
      <c r="K320" s="13">
        <v>9.77</v>
      </c>
      <c r="L320" s="500">
        <v>7.04</v>
      </c>
      <c r="M320" s="172">
        <v>13.7</v>
      </c>
      <c r="N320" s="309">
        <v>2.9</v>
      </c>
      <c r="O320" s="14">
        <v>25.5</v>
      </c>
      <c r="P320" s="310">
        <v>31.5</v>
      </c>
      <c r="Q320" s="846">
        <v>75</v>
      </c>
      <c r="R320" s="309">
        <v>53</v>
      </c>
      <c r="S320" s="846">
        <v>104</v>
      </c>
      <c r="T320" s="309">
        <v>115</v>
      </c>
      <c r="U320" s="846">
        <v>59</v>
      </c>
      <c r="V320" s="309">
        <v>68</v>
      </c>
      <c r="W320" s="172">
        <v>45</v>
      </c>
      <c r="X320" s="309">
        <v>47</v>
      </c>
      <c r="Y320" s="13">
        <v>33.700000000000003</v>
      </c>
      <c r="Z320" s="847">
        <v>32.700000000000003</v>
      </c>
      <c r="AA320" s="14">
        <v>21.5</v>
      </c>
      <c r="AB320" s="310">
        <v>7.9</v>
      </c>
      <c r="AC320" s="854">
        <v>0.1</v>
      </c>
      <c r="AD320" s="677">
        <v>200</v>
      </c>
      <c r="AE320" s="885">
        <v>0</v>
      </c>
      <c r="AF320" s="850">
        <v>4827</v>
      </c>
      <c r="AG320" s="851">
        <v>2746</v>
      </c>
      <c r="AH320" s="852">
        <v>1342</v>
      </c>
      <c r="AI320" s="122"/>
      <c r="AJ320" s="4" t="s">
        <v>12</v>
      </c>
      <c r="AK320" s="10"/>
      <c r="AL320" s="13">
        <v>9.6999999999999993</v>
      </c>
      <c r="AM320" s="308">
        <v>7.18</v>
      </c>
      <c r="AN320" s="13">
        <v>9.61</v>
      </c>
      <c r="AO320" s="308">
        <v>7.28</v>
      </c>
    </row>
    <row r="321" spans="1:41" x14ac:dyDescent="0.15">
      <c r="A321" s="1164"/>
      <c r="B321" s="124">
        <v>44933</v>
      </c>
      <c r="C321" s="5" t="str">
        <f t="shared" si="134"/>
        <v>(土)</v>
      </c>
      <c r="D321" s="742" t="s">
        <v>337</v>
      </c>
      <c r="E321" s="673">
        <v>1</v>
      </c>
      <c r="F321" s="674">
        <v>2</v>
      </c>
      <c r="G321" s="13">
        <v>6.5</v>
      </c>
      <c r="H321" s="310">
        <v>7</v>
      </c>
      <c r="I321" s="14">
        <v>21.3</v>
      </c>
      <c r="J321" s="308">
        <v>3.3</v>
      </c>
      <c r="K321" s="13">
        <v>9.7100000000000009</v>
      </c>
      <c r="L321" s="500">
        <v>7.19</v>
      </c>
      <c r="M321" s="172">
        <v>18.8</v>
      </c>
      <c r="N321" s="309">
        <v>5.0999999999999996</v>
      </c>
      <c r="O321" s="14">
        <v>25.3</v>
      </c>
      <c r="P321" s="310">
        <v>30.1</v>
      </c>
      <c r="Q321" s="846">
        <v>74</v>
      </c>
      <c r="R321" s="309">
        <v>46</v>
      </c>
      <c r="S321" s="846">
        <v>100</v>
      </c>
      <c r="T321" s="309">
        <v>100</v>
      </c>
      <c r="U321" s="846">
        <v>56</v>
      </c>
      <c r="V321" s="309">
        <v>56</v>
      </c>
      <c r="W321" s="172">
        <v>44</v>
      </c>
      <c r="X321" s="309">
        <v>44</v>
      </c>
      <c r="Y321" s="13">
        <v>29.8</v>
      </c>
      <c r="Z321" s="847">
        <v>29.8</v>
      </c>
      <c r="AA321" s="14">
        <v>19.600000000000001</v>
      </c>
      <c r="AB321" s="310">
        <v>7.9</v>
      </c>
      <c r="AC321" s="854">
        <v>0.2</v>
      </c>
      <c r="AD321" s="677">
        <v>220</v>
      </c>
      <c r="AE321" s="885">
        <v>0</v>
      </c>
      <c r="AF321" s="850">
        <v>3924</v>
      </c>
      <c r="AG321" s="851">
        <v>2725</v>
      </c>
      <c r="AH321" s="852">
        <v>1220</v>
      </c>
      <c r="AI321" s="122"/>
      <c r="AJ321" s="4" t="s">
        <v>219</v>
      </c>
      <c r="AK321" s="10" t="s">
        <v>205</v>
      </c>
      <c r="AL321" s="172">
        <v>21.9</v>
      </c>
      <c r="AM321" s="309">
        <v>7.8</v>
      </c>
      <c r="AN321" s="172">
        <v>27.7</v>
      </c>
      <c r="AO321" s="309">
        <v>5.6</v>
      </c>
    </row>
    <row r="322" spans="1:41" x14ac:dyDescent="0.15">
      <c r="A322" s="1164"/>
      <c r="B322" s="124">
        <v>44934</v>
      </c>
      <c r="C322" s="5" t="str">
        <f t="shared" si="134"/>
        <v>(日)</v>
      </c>
      <c r="D322" s="742" t="s">
        <v>318</v>
      </c>
      <c r="E322" s="673">
        <v>0</v>
      </c>
      <c r="F322" s="674">
        <v>-3</v>
      </c>
      <c r="G322" s="13">
        <v>5.5</v>
      </c>
      <c r="H322" s="310">
        <v>7</v>
      </c>
      <c r="I322" s="14">
        <v>22.8</v>
      </c>
      <c r="J322" s="308">
        <v>3.6</v>
      </c>
      <c r="K322" s="13">
        <v>9.7799999999999994</v>
      </c>
      <c r="L322" s="500">
        <v>7.15</v>
      </c>
      <c r="M322" s="172">
        <v>19.100000000000001</v>
      </c>
      <c r="N322" s="309">
        <v>5.7</v>
      </c>
      <c r="O322" s="14">
        <v>24.9</v>
      </c>
      <c r="P322" s="310">
        <v>28.4</v>
      </c>
      <c r="Q322" s="846">
        <v>74</v>
      </c>
      <c r="R322" s="309">
        <v>50</v>
      </c>
      <c r="S322" s="846">
        <v>102</v>
      </c>
      <c r="T322" s="309">
        <v>108</v>
      </c>
      <c r="U322" s="846">
        <v>56</v>
      </c>
      <c r="V322" s="309">
        <v>60</v>
      </c>
      <c r="W322" s="172">
        <v>46</v>
      </c>
      <c r="X322" s="309">
        <v>48</v>
      </c>
      <c r="Y322" s="13">
        <v>29.8</v>
      </c>
      <c r="Z322" s="847">
        <v>30.5</v>
      </c>
      <c r="AA322" s="14">
        <v>20.5</v>
      </c>
      <c r="AB322" s="310">
        <v>9.5</v>
      </c>
      <c r="AC322" s="854">
        <v>0.2</v>
      </c>
      <c r="AD322" s="677">
        <v>190</v>
      </c>
      <c r="AE322" s="885">
        <v>0</v>
      </c>
      <c r="AF322" s="850">
        <v>3344</v>
      </c>
      <c r="AG322" s="851">
        <v>3328</v>
      </c>
      <c r="AH322" s="852">
        <v>1342</v>
      </c>
      <c r="AI322" s="122"/>
      <c r="AJ322" s="4" t="s">
        <v>206</v>
      </c>
      <c r="AK322" s="10" t="s">
        <v>13</v>
      </c>
      <c r="AL322" s="13">
        <v>26.9</v>
      </c>
      <c r="AM322" s="308">
        <v>29.9</v>
      </c>
      <c r="AN322" s="13">
        <v>26.6</v>
      </c>
      <c r="AO322" s="308">
        <v>29.3</v>
      </c>
    </row>
    <row r="323" spans="1:41" x14ac:dyDescent="0.15">
      <c r="A323" s="1164"/>
      <c r="B323" s="124">
        <v>44935</v>
      </c>
      <c r="C323" s="5" t="str">
        <f t="shared" si="134"/>
        <v>(月)</v>
      </c>
      <c r="D323" s="742" t="s">
        <v>318</v>
      </c>
      <c r="E323" s="673">
        <v>0</v>
      </c>
      <c r="F323" s="674">
        <v>2</v>
      </c>
      <c r="G323" s="13">
        <v>6.5</v>
      </c>
      <c r="H323" s="310">
        <v>7</v>
      </c>
      <c r="I323" s="14">
        <v>17.2</v>
      </c>
      <c r="J323" s="308">
        <v>4.3</v>
      </c>
      <c r="K323" s="13">
        <v>9.83</v>
      </c>
      <c r="L323" s="500">
        <v>7.36</v>
      </c>
      <c r="M323" s="172">
        <v>15.6</v>
      </c>
      <c r="N323" s="309">
        <v>5.2</v>
      </c>
      <c r="O323" s="14">
        <v>25.7</v>
      </c>
      <c r="P323" s="310">
        <v>28.2</v>
      </c>
      <c r="Q323" s="846">
        <v>74</v>
      </c>
      <c r="R323" s="309">
        <v>47</v>
      </c>
      <c r="S323" s="846">
        <v>103</v>
      </c>
      <c r="T323" s="309">
        <v>105</v>
      </c>
      <c r="U323" s="846">
        <v>58</v>
      </c>
      <c r="V323" s="309">
        <v>57</v>
      </c>
      <c r="W323" s="172">
        <v>45</v>
      </c>
      <c r="X323" s="309">
        <v>48</v>
      </c>
      <c r="Y323" s="13">
        <v>32.299999999999997</v>
      </c>
      <c r="Z323" s="847">
        <v>32.700000000000003</v>
      </c>
      <c r="AA323" s="14">
        <v>14.5</v>
      </c>
      <c r="AB323" s="310">
        <v>8.4</v>
      </c>
      <c r="AC323" s="854">
        <v>0.15</v>
      </c>
      <c r="AD323" s="677">
        <v>200</v>
      </c>
      <c r="AE323" s="885">
        <v>0</v>
      </c>
      <c r="AF323" s="850">
        <v>2602</v>
      </c>
      <c r="AG323" s="851">
        <v>3411</v>
      </c>
      <c r="AH323" s="852">
        <v>1342</v>
      </c>
      <c r="AI323" s="122"/>
      <c r="AJ323" s="4" t="s">
        <v>207</v>
      </c>
      <c r="AK323" s="10" t="s">
        <v>371</v>
      </c>
      <c r="AL323" s="172">
        <v>82</v>
      </c>
      <c r="AM323" s="309">
        <v>58</v>
      </c>
      <c r="AN323" s="172">
        <v>59</v>
      </c>
      <c r="AO323" s="309">
        <v>42</v>
      </c>
    </row>
    <row r="324" spans="1:41" x14ac:dyDescent="0.15">
      <c r="A324" s="1164"/>
      <c r="B324" s="124">
        <v>44936</v>
      </c>
      <c r="C324" s="5" t="str">
        <f t="shared" si="134"/>
        <v>(火)</v>
      </c>
      <c r="D324" s="742" t="s">
        <v>318</v>
      </c>
      <c r="E324" s="673">
        <v>0</v>
      </c>
      <c r="F324" s="674">
        <v>5</v>
      </c>
      <c r="G324" s="13">
        <v>7</v>
      </c>
      <c r="H324" s="310">
        <v>8</v>
      </c>
      <c r="I324" s="14">
        <v>34.1</v>
      </c>
      <c r="J324" s="308">
        <v>4.5</v>
      </c>
      <c r="K324" s="13">
        <v>9.77</v>
      </c>
      <c r="L324" s="500">
        <v>7.39</v>
      </c>
      <c r="M324" s="172">
        <v>36.5</v>
      </c>
      <c r="N324" s="309">
        <v>6</v>
      </c>
      <c r="O324" s="14">
        <v>24.3</v>
      </c>
      <c r="P324" s="310">
        <v>28.1</v>
      </c>
      <c r="Q324" s="846">
        <v>70</v>
      </c>
      <c r="R324" s="309">
        <v>49</v>
      </c>
      <c r="S324" s="846">
        <v>96</v>
      </c>
      <c r="T324" s="309">
        <v>102</v>
      </c>
      <c r="U324" s="846">
        <v>50</v>
      </c>
      <c r="V324" s="309">
        <v>52</v>
      </c>
      <c r="W324" s="172">
        <v>46</v>
      </c>
      <c r="X324" s="309">
        <v>50</v>
      </c>
      <c r="Y324" s="13">
        <v>31.2</v>
      </c>
      <c r="Z324" s="847">
        <v>31.2</v>
      </c>
      <c r="AA324" s="14">
        <v>26.9</v>
      </c>
      <c r="AB324" s="310">
        <v>9.8000000000000007</v>
      </c>
      <c r="AC324" s="854">
        <v>0.1</v>
      </c>
      <c r="AD324" s="677">
        <v>210</v>
      </c>
      <c r="AE324" s="885">
        <v>0</v>
      </c>
      <c r="AF324" s="850">
        <v>2192</v>
      </c>
      <c r="AG324" s="851">
        <v>3245</v>
      </c>
      <c r="AH324" s="852">
        <v>1220</v>
      </c>
      <c r="AI324" s="122"/>
      <c r="AJ324" s="4" t="s">
        <v>208</v>
      </c>
      <c r="AK324" s="10" t="s">
        <v>371</v>
      </c>
      <c r="AL324" s="172">
        <v>114</v>
      </c>
      <c r="AM324" s="309">
        <v>110</v>
      </c>
      <c r="AN324" s="172">
        <v>102</v>
      </c>
      <c r="AO324" s="309">
        <v>104</v>
      </c>
    </row>
    <row r="325" spans="1:41" x14ac:dyDescent="0.15">
      <c r="A325" s="1164"/>
      <c r="B325" s="124">
        <v>44937</v>
      </c>
      <c r="C325" s="5" t="str">
        <f t="shared" si="134"/>
        <v>(水)</v>
      </c>
      <c r="D325" s="742" t="s">
        <v>318</v>
      </c>
      <c r="E325" s="673">
        <v>0</v>
      </c>
      <c r="F325" s="674">
        <v>-4</v>
      </c>
      <c r="G325" s="13">
        <v>5</v>
      </c>
      <c r="H325" s="310">
        <v>6</v>
      </c>
      <c r="I325" s="14">
        <v>30.6</v>
      </c>
      <c r="J325" s="308">
        <v>6.8</v>
      </c>
      <c r="K325" s="13">
        <v>9.66</v>
      </c>
      <c r="L325" s="500">
        <v>7.43</v>
      </c>
      <c r="M325" s="172">
        <v>24.3</v>
      </c>
      <c r="N325" s="309">
        <v>7.6</v>
      </c>
      <c r="O325" s="14">
        <v>24.4</v>
      </c>
      <c r="P325" s="310">
        <v>29.6</v>
      </c>
      <c r="Q325" s="846">
        <v>72</v>
      </c>
      <c r="R325" s="309">
        <v>48</v>
      </c>
      <c r="S325" s="846">
        <v>114</v>
      </c>
      <c r="T325" s="309">
        <v>110</v>
      </c>
      <c r="U325" s="846">
        <v>64</v>
      </c>
      <c r="V325" s="309">
        <v>64</v>
      </c>
      <c r="W325" s="172">
        <v>50</v>
      </c>
      <c r="X325" s="309">
        <v>46</v>
      </c>
      <c r="Y325" s="13">
        <v>32</v>
      </c>
      <c r="Z325" s="847">
        <v>33.4</v>
      </c>
      <c r="AA325" s="14">
        <v>22.1</v>
      </c>
      <c r="AB325" s="310">
        <v>10</v>
      </c>
      <c r="AC325" s="854">
        <v>0.1</v>
      </c>
      <c r="AD325" s="677">
        <v>220</v>
      </c>
      <c r="AE325" s="885">
        <v>0</v>
      </c>
      <c r="AF325" s="850">
        <v>2787</v>
      </c>
      <c r="AG325" s="851">
        <v>3245</v>
      </c>
      <c r="AH325" s="852">
        <v>1342</v>
      </c>
      <c r="AI325" s="122"/>
      <c r="AJ325" s="4" t="s">
        <v>209</v>
      </c>
      <c r="AK325" s="10" t="s">
        <v>371</v>
      </c>
      <c r="AL325" s="172">
        <v>70</v>
      </c>
      <c r="AM325" s="309">
        <v>70</v>
      </c>
      <c r="AN325" s="172">
        <v>56</v>
      </c>
      <c r="AO325" s="309">
        <v>56</v>
      </c>
    </row>
    <row r="326" spans="1:41" x14ac:dyDescent="0.15">
      <c r="A326" s="1164"/>
      <c r="B326" s="124">
        <v>44938</v>
      </c>
      <c r="C326" s="5" t="str">
        <f t="shared" si="134"/>
        <v>(木)</v>
      </c>
      <c r="D326" s="742" t="s">
        <v>318</v>
      </c>
      <c r="E326" s="673">
        <v>0</v>
      </c>
      <c r="F326" s="674">
        <v>-2</v>
      </c>
      <c r="G326" s="13">
        <v>5</v>
      </c>
      <c r="H326" s="310">
        <v>6</v>
      </c>
      <c r="I326" s="14">
        <v>25.7</v>
      </c>
      <c r="J326" s="308">
        <v>6.7</v>
      </c>
      <c r="K326" s="13">
        <v>9.8699999999999992</v>
      </c>
      <c r="L326" s="500">
        <v>7.35</v>
      </c>
      <c r="M326" s="172">
        <v>23.7</v>
      </c>
      <c r="N326" s="309">
        <v>7.7</v>
      </c>
      <c r="O326" s="14">
        <v>25.1</v>
      </c>
      <c r="P326" s="310">
        <v>27.8</v>
      </c>
      <c r="Q326" s="846">
        <v>68</v>
      </c>
      <c r="R326" s="309">
        <v>48</v>
      </c>
      <c r="S326" s="846">
        <v>100</v>
      </c>
      <c r="T326" s="309">
        <v>108</v>
      </c>
      <c r="U326" s="846">
        <v>56</v>
      </c>
      <c r="V326" s="309">
        <v>60</v>
      </c>
      <c r="W326" s="172">
        <v>44</v>
      </c>
      <c r="X326" s="309">
        <v>48</v>
      </c>
      <c r="Y326" s="13">
        <v>30.9</v>
      </c>
      <c r="Z326" s="847">
        <v>33</v>
      </c>
      <c r="AA326" s="14">
        <v>19.600000000000001</v>
      </c>
      <c r="AB326" s="310">
        <v>10</v>
      </c>
      <c r="AC326" s="854">
        <v>0.1</v>
      </c>
      <c r="AD326" s="677">
        <v>230</v>
      </c>
      <c r="AE326" s="885">
        <v>0</v>
      </c>
      <c r="AF326" s="850">
        <v>2602</v>
      </c>
      <c r="AG326" s="851">
        <v>2808</v>
      </c>
      <c r="AH326" s="852">
        <v>1074</v>
      </c>
      <c r="AI326" s="122"/>
      <c r="AJ326" s="4" t="s">
        <v>210</v>
      </c>
      <c r="AK326" s="10" t="s">
        <v>371</v>
      </c>
      <c r="AL326" s="172">
        <v>44</v>
      </c>
      <c r="AM326" s="309">
        <v>40</v>
      </c>
      <c r="AN326" s="172">
        <v>46</v>
      </c>
      <c r="AO326" s="309">
        <v>48</v>
      </c>
    </row>
    <row r="327" spans="1:41" x14ac:dyDescent="0.15">
      <c r="A327" s="1164"/>
      <c r="B327" s="124">
        <v>44939</v>
      </c>
      <c r="C327" s="5" t="str">
        <f t="shared" si="134"/>
        <v>(金)</v>
      </c>
      <c r="D327" s="742" t="s">
        <v>385</v>
      </c>
      <c r="E327" s="673">
        <v>0.4</v>
      </c>
      <c r="F327" s="674">
        <v>-3</v>
      </c>
      <c r="G327" s="13">
        <v>4</v>
      </c>
      <c r="H327" s="310">
        <v>5</v>
      </c>
      <c r="I327" s="14">
        <v>20.7</v>
      </c>
      <c r="J327" s="308">
        <v>7.5</v>
      </c>
      <c r="K327" s="13">
        <v>9.91</v>
      </c>
      <c r="L327" s="500">
        <v>7.34</v>
      </c>
      <c r="M327" s="172">
        <v>18.100000000000001</v>
      </c>
      <c r="N327" s="309">
        <v>6.5</v>
      </c>
      <c r="O327" s="14">
        <v>28.5</v>
      </c>
      <c r="P327" s="310">
        <v>27.2</v>
      </c>
      <c r="Q327" s="846">
        <v>76</v>
      </c>
      <c r="R327" s="309">
        <v>44</v>
      </c>
      <c r="S327" s="846">
        <v>108</v>
      </c>
      <c r="T327" s="309">
        <v>109</v>
      </c>
      <c r="U327" s="846">
        <v>58</v>
      </c>
      <c r="V327" s="309">
        <v>60</v>
      </c>
      <c r="W327" s="172">
        <v>50</v>
      </c>
      <c r="X327" s="309">
        <v>49</v>
      </c>
      <c r="Y327" s="13">
        <v>32.700000000000003</v>
      </c>
      <c r="Z327" s="847">
        <v>33.4</v>
      </c>
      <c r="AA327" s="14">
        <v>22.1</v>
      </c>
      <c r="AB327" s="310">
        <v>10</v>
      </c>
      <c r="AC327" s="854">
        <v>0</v>
      </c>
      <c r="AD327" s="677">
        <v>210</v>
      </c>
      <c r="AE327" s="885">
        <v>0</v>
      </c>
      <c r="AF327" s="850">
        <v>2415</v>
      </c>
      <c r="AG327" s="851">
        <v>3245</v>
      </c>
      <c r="AH327" s="852">
        <v>1098</v>
      </c>
      <c r="AI327" s="122"/>
      <c r="AJ327" s="4" t="s">
        <v>211</v>
      </c>
      <c r="AK327" s="10" t="s">
        <v>371</v>
      </c>
      <c r="AL327" s="13">
        <v>31.2</v>
      </c>
      <c r="AM327" s="310">
        <v>33.4</v>
      </c>
      <c r="AN327" s="14">
        <v>36.200000000000003</v>
      </c>
      <c r="AO327" s="310">
        <v>34.799999999999997</v>
      </c>
    </row>
    <row r="328" spans="1:41" x14ac:dyDescent="0.15">
      <c r="A328" s="1164"/>
      <c r="B328" s="124">
        <v>44940</v>
      </c>
      <c r="C328" s="5" t="str">
        <f t="shared" si="134"/>
        <v>(土)</v>
      </c>
      <c r="D328" s="742" t="s">
        <v>338</v>
      </c>
      <c r="E328" s="673">
        <v>1.3</v>
      </c>
      <c r="F328" s="674">
        <v>7</v>
      </c>
      <c r="G328" s="13">
        <v>9</v>
      </c>
      <c r="H328" s="310">
        <v>9</v>
      </c>
      <c r="I328" s="14">
        <v>26.7</v>
      </c>
      <c r="J328" s="308">
        <v>6.5</v>
      </c>
      <c r="K328" s="13">
        <v>9.93</v>
      </c>
      <c r="L328" s="500">
        <v>7.42</v>
      </c>
      <c r="M328" s="172">
        <v>18.399999999999999</v>
      </c>
      <c r="N328" s="309">
        <v>7</v>
      </c>
      <c r="O328" s="14">
        <v>25.5</v>
      </c>
      <c r="P328" s="310">
        <v>29.2</v>
      </c>
      <c r="Q328" s="846">
        <v>67</v>
      </c>
      <c r="R328" s="309">
        <v>44</v>
      </c>
      <c r="S328" s="846">
        <v>100</v>
      </c>
      <c r="T328" s="309">
        <v>100</v>
      </c>
      <c r="U328" s="846">
        <v>54</v>
      </c>
      <c r="V328" s="309">
        <v>57</v>
      </c>
      <c r="W328" s="172">
        <v>46</v>
      </c>
      <c r="X328" s="309">
        <v>43</v>
      </c>
      <c r="Y328" s="13">
        <v>30.9</v>
      </c>
      <c r="Z328" s="847">
        <v>32</v>
      </c>
      <c r="AA328" s="14">
        <v>23.7</v>
      </c>
      <c r="AB328" s="310">
        <v>10</v>
      </c>
      <c r="AC328" s="854">
        <v>0.05</v>
      </c>
      <c r="AD328" s="677">
        <v>220</v>
      </c>
      <c r="AE328" s="885">
        <v>0</v>
      </c>
      <c r="AF328" s="850">
        <v>2759</v>
      </c>
      <c r="AG328" s="851">
        <v>3493</v>
      </c>
      <c r="AH328" s="852">
        <v>1220</v>
      </c>
      <c r="AI328" s="122"/>
      <c r="AJ328" s="4" t="s">
        <v>346</v>
      </c>
      <c r="AK328" s="10" t="s">
        <v>371</v>
      </c>
      <c r="AL328" s="13">
        <v>17.100000000000001</v>
      </c>
      <c r="AM328" s="310">
        <v>10</v>
      </c>
      <c r="AN328" s="14">
        <v>26.2</v>
      </c>
      <c r="AO328" s="310">
        <v>8.5</v>
      </c>
    </row>
    <row r="329" spans="1:41" x14ac:dyDescent="0.15">
      <c r="A329" s="1164"/>
      <c r="B329" s="124">
        <v>44941</v>
      </c>
      <c r="C329" s="5" t="str">
        <f t="shared" si="134"/>
        <v>(日)</v>
      </c>
      <c r="D329" s="742" t="s">
        <v>340</v>
      </c>
      <c r="E329" s="673">
        <v>2.8</v>
      </c>
      <c r="F329" s="674">
        <v>8</v>
      </c>
      <c r="G329" s="13">
        <v>9.5</v>
      </c>
      <c r="H329" s="310">
        <v>8</v>
      </c>
      <c r="I329" s="14">
        <v>17</v>
      </c>
      <c r="J329" s="308">
        <v>4.0999999999999996</v>
      </c>
      <c r="K329" s="13">
        <v>9.85</v>
      </c>
      <c r="L329" s="500">
        <v>7.26</v>
      </c>
      <c r="M329" s="172">
        <v>15.8</v>
      </c>
      <c r="N329" s="309">
        <v>5.6</v>
      </c>
      <c r="O329" s="14">
        <v>29.4</v>
      </c>
      <c r="P329" s="310">
        <v>28.1</v>
      </c>
      <c r="Q329" s="846">
        <v>70</v>
      </c>
      <c r="R329" s="309">
        <v>37</v>
      </c>
      <c r="S329" s="846">
        <v>96</v>
      </c>
      <c r="T329" s="309">
        <v>99</v>
      </c>
      <c r="U329" s="846">
        <v>54</v>
      </c>
      <c r="V329" s="309">
        <v>53</v>
      </c>
      <c r="W329" s="172">
        <v>42</v>
      </c>
      <c r="X329" s="309">
        <v>46</v>
      </c>
      <c r="Y329" s="13">
        <v>33.4</v>
      </c>
      <c r="Z329" s="847">
        <v>32.299999999999997</v>
      </c>
      <c r="AA329" s="14">
        <v>21.2</v>
      </c>
      <c r="AB329" s="310">
        <v>8.6999999999999993</v>
      </c>
      <c r="AC329" s="854">
        <v>0.05</v>
      </c>
      <c r="AD329" s="677">
        <v>210</v>
      </c>
      <c r="AE329" s="885">
        <v>0</v>
      </c>
      <c r="AF329" s="850">
        <v>3158</v>
      </c>
      <c r="AG329" s="851">
        <v>3744</v>
      </c>
      <c r="AH329" s="852">
        <v>976</v>
      </c>
      <c r="AI329" s="122"/>
      <c r="AJ329" s="4" t="s">
        <v>347</v>
      </c>
      <c r="AK329" s="10" t="s">
        <v>371</v>
      </c>
      <c r="AL329" s="620"/>
      <c r="AM329" s="621">
        <v>0.1</v>
      </c>
      <c r="AN329" s="620"/>
      <c r="AO329" s="621">
        <v>0.05</v>
      </c>
    </row>
    <row r="330" spans="1:41" x14ac:dyDescent="0.15">
      <c r="A330" s="1164"/>
      <c r="B330" s="124">
        <v>44942</v>
      </c>
      <c r="C330" s="5" t="str">
        <f t="shared" si="134"/>
        <v>(月)</v>
      </c>
      <c r="D330" s="742" t="s">
        <v>335</v>
      </c>
      <c r="E330" s="673">
        <v>6.7</v>
      </c>
      <c r="F330" s="674">
        <v>6</v>
      </c>
      <c r="G330" s="13">
        <v>9</v>
      </c>
      <c r="H330" s="310">
        <v>9.5</v>
      </c>
      <c r="I330" s="14">
        <v>17.399999999999999</v>
      </c>
      <c r="J330" s="308">
        <v>6.1</v>
      </c>
      <c r="K330" s="13">
        <v>9.1300000000000008</v>
      </c>
      <c r="L330" s="500">
        <v>7.27</v>
      </c>
      <c r="M330" s="172">
        <v>19.600000000000001</v>
      </c>
      <c r="N330" s="309">
        <v>6.5</v>
      </c>
      <c r="O330" s="14">
        <v>28.9</v>
      </c>
      <c r="P330" s="310">
        <v>30.7</v>
      </c>
      <c r="Q330" s="846">
        <v>82</v>
      </c>
      <c r="R330" s="309">
        <v>54</v>
      </c>
      <c r="S330" s="846">
        <v>114</v>
      </c>
      <c r="T330" s="309">
        <v>108</v>
      </c>
      <c r="U330" s="846">
        <v>68</v>
      </c>
      <c r="V330" s="309">
        <v>62</v>
      </c>
      <c r="W330" s="172">
        <v>46</v>
      </c>
      <c r="X330" s="309">
        <v>46</v>
      </c>
      <c r="Y330" s="13">
        <v>35.1</v>
      </c>
      <c r="Z330" s="847">
        <v>34.799999999999997</v>
      </c>
      <c r="AA330" s="14">
        <v>22.1</v>
      </c>
      <c r="AB330" s="310">
        <v>9.5</v>
      </c>
      <c r="AC330" s="854">
        <v>0.05</v>
      </c>
      <c r="AD330" s="677">
        <v>220</v>
      </c>
      <c r="AE330" s="885">
        <v>0</v>
      </c>
      <c r="AF330" s="850">
        <v>3345</v>
      </c>
      <c r="AG330" s="851">
        <v>2744</v>
      </c>
      <c r="AH330" s="852">
        <v>976</v>
      </c>
      <c r="AI330" s="122"/>
      <c r="AJ330" s="4" t="s">
        <v>212</v>
      </c>
      <c r="AK330" s="10" t="s">
        <v>371</v>
      </c>
      <c r="AL330" s="172" t="s">
        <v>24</v>
      </c>
      <c r="AM330" s="309">
        <v>200</v>
      </c>
      <c r="AN330" s="383">
        <v>240</v>
      </c>
      <c r="AO330" s="309">
        <v>220</v>
      </c>
    </row>
    <row r="331" spans="1:41" x14ac:dyDescent="0.15">
      <c r="A331" s="1164"/>
      <c r="B331" s="124">
        <v>44943</v>
      </c>
      <c r="C331" s="5" t="str">
        <f t="shared" si="134"/>
        <v>(火)</v>
      </c>
      <c r="D331" s="742" t="s">
        <v>338</v>
      </c>
      <c r="E331" s="673">
        <v>0.6</v>
      </c>
      <c r="F331" s="674">
        <v>-2</v>
      </c>
      <c r="G331" s="13">
        <v>5</v>
      </c>
      <c r="H331" s="310">
        <v>9</v>
      </c>
      <c r="I331" s="14">
        <v>22.3</v>
      </c>
      <c r="J331" s="308">
        <v>5</v>
      </c>
      <c r="K331" s="13">
        <v>9.23</v>
      </c>
      <c r="L331" s="500">
        <v>7.17</v>
      </c>
      <c r="M331" s="172">
        <v>22.5</v>
      </c>
      <c r="N331" s="309">
        <v>5.7</v>
      </c>
      <c r="O331" s="14">
        <v>27.9</v>
      </c>
      <c r="P331" s="310">
        <v>30</v>
      </c>
      <c r="Q331" s="846">
        <v>78</v>
      </c>
      <c r="R331" s="309">
        <v>50</v>
      </c>
      <c r="S331" s="846">
        <v>106</v>
      </c>
      <c r="T331" s="309">
        <v>108</v>
      </c>
      <c r="U331" s="846">
        <v>64</v>
      </c>
      <c r="V331" s="309">
        <v>64</v>
      </c>
      <c r="W331" s="172">
        <v>42</v>
      </c>
      <c r="X331" s="309">
        <v>44</v>
      </c>
      <c r="Y331" s="13">
        <v>29.1</v>
      </c>
      <c r="Z331" s="847">
        <v>28.4</v>
      </c>
      <c r="AA331" s="14">
        <v>24.3</v>
      </c>
      <c r="AB331" s="310">
        <v>8.8000000000000007</v>
      </c>
      <c r="AC331" s="854">
        <v>0.1</v>
      </c>
      <c r="AD331" s="677">
        <v>240</v>
      </c>
      <c r="AE331" s="885">
        <v>0</v>
      </c>
      <c r="AF331" s="850">
        <v>3530</v>
      </c>
      <c r="AG331" s="851">
        <v>3204</v>
      </c>
      <c r="AH331" s="852">
        <v>1098</v>
      </c>
      <c r="AI331" s="122"/>
      <c r="AJ331" s="4" t="s">
        <v>213</v>
      </c>
      <c r="AK331" s="10" t="s">
        <v>371</v>
      </c>
      <c r="AL331" s="388" t="s">
        <v>24</v>
      </c>
      <c r="AM331" s="378">
        <v>0</v>
      </c>
      <c r="AN331" s="377">
        <v>1.26</v>
      </c>
      <c r="AO331" s="378">
        <v>0</v>
      </c>
    </row>
    <row r="332" spans="1:41" x14ac:dyDescent="0.15">
      <c r="A332" s="1164"/>
      <c r="B332" s="124">
        <v>44944</v>
      </c>
      <c r="C332" s="5" t="str">
        <f t="shared" si="134"/>
        <v>(水)</v>
      </c>
      <c r="D332" s="742" t="s">
        <v>318</v>
      </c>
      <c r="E332" s="673">
        <v>0</v>
      </c>
      <c r="F332" s="674">
        <v>3</v>
      </c>
      <c r="G332" s="13">
        <v>8</v>
      </c>
      <c r="H332" s="310">
        <v>9</v>
      </c>
      <c r="I332" s="14">
        <v>20.399999999999999</v>
      </c>
      <c r="J332" s="308">
        <v>7.4</v>
      </c>
      <c r="K332" s="13">
        <v>9.3800000000000008</v>
      </c>
      <c r="L332" s="500">
        <v>7.15</v>
      </c>
      <c r="M332" s="172">
        <v>21</v>
      </c>
      <c r="N332" s="309">
        <v>8.8000000000000007</v>
      </c>
      <c r="O332" s="14">
        <v>26.7</v>
      </c>
      <c r="P332" s="310">
        <v>31.3</v>
      </c>
      <c r="Q332" s="846">
        <v>74</v>
      </c>
      <c r="R332" s="309">
        <v>50</v>
      </c>
      <c r="S332" s="846">
        <v>108</v>
      </c>
      <c r="T332" s="309">
        <v>109</v>
      </c>
      <c r="U332" s="846">
        <v>64</v>
      </c>
      <c r="V332" s="309">
        <v>64</v>
      </c>
      <c r="W332" s="172">
        <v>44</v>
      </c>
      <c r="X332" s="309">
        <v>45</v>
      </c>
      <c r="Y332" s="13">
        <v>32</v>
      </c>
      <c r="Z332" s="847">
        <v>32</v>
      </c>
      <c r="AA332" s="14">
        <v>19.3</v>
      </c>
      <c r="AB332" s="310">
        <v>10</v>
      </c>
      <c r="AC332" s="854">
        <v>0.1</v>
      </c>
      <c r="AD332" s="677">
        <v>230</v>
      </c>
      <c r="AE332" s="885">
        <v>0</v>
      </c>
      <c r="AF332" s="850">
        <v>3365</v>
      </c>
      <c r="AG332" s="851">
        <v>3328</v>
      </c>
      <c r="AH332" s="852">
        <v>976</v>
      </c>
      <c r="AI332" s="122"/>
      <c r="AJ332" s="4" t="s">
        <v>348</v>
      </c>
      <c r="AK332" s="10" t="s">
        <v>371</v>
      </c>
      <c r="AL332" s="389" t="s">
        <v>24</v>
      </c>
      <c r="AM332" s="390" t="s">
        <v>24</v>
      </c>
      <c r="AN332" s="375">
        <v>0</v>
      </c>
      <c r="AO332" s="376">
        <v>0</v>
      </c>
    </row>
    <row r="333" spans="1:41" x14ac:dyDescent="0.15">
      <c r="A333" s="1164"/>
      <c r="B333" s="124">
        <v>44945</v>
      </c>
      <c r="C333" s="5" t="str">
        <f t="shared" si="134"/>
        <v>(木)</v>
      </c>
      <c r="D333" s="742" t="s">
        <v>317</v>
      </c>
      <c r="E333" s="673">
        <v>0</v>
      </c>
      <c r="F333" s="674">
        <v>2</v>
      </c>
      <c r="G333" s="13">
        <v>8</v>
      </c>
      <c r="H333" s="310">
        <v>9</v>
      </c>
      <c r="I333" s="14">
        <v>19.5</v>
      </c>
      <c r="J333" s="308">
        <v>6.9</v>
      </c>
      <c r="K333" s="13">
        <v>9.6999999999999993</v>
      </c>
      <c r="L333" s="500">
        <v>7.18</v>
      </c>
      <c r="M333" s="172">
        <v>21.9</v>
      </c>
      <c r="N333" s="309">
        <v>7.8</v>
      </c>
      <c r="O333" s="14">
        <v>26.9</v>
      </c>
      <c r="P333" s="310">
        <v>29.9</v>
      </c>
      <c r="Q333" s="846">
        <v>82</v>
      </c>
      <c r="R333" s="309">
        <v>58</v>
      </c>
      <c r="S333" s="846">
        <v>114</v>
      </c>
      <c r="T333" s="309">
        <v>110</v>
      </c>
      <c r="U333" s="846">
        <v>70</v>
      </c>
      <c r="V333" s="309">
        <v>70</v>
      </c>
      <c r="W333" s="172">
        <v>44</v>
      </c>
      <c r="X333" s="309">
        <v>40</v>
      </c>
      <c r="Y333" s="13">
        <v>31.2</v>
      </c>
      <c r="Z333" s="847">
        <v>33.4</v>
      </c>
      <c r="AA333" s="14">
        <v>17.100000000000001</v>
      </c>
      <c r="AB333" s="310">
        <v>10</v>
      </c>
      <c r="AC333" s="854">
        <v>0.1</v>
      </c>
      <c r="AD333" s="677">
        <v>200</v>
      </c>
      <c r="AE333" s="885">
        <v>0</v>
      </c>
      <c r="AF333" s="850">
        <v>3637</v>
      </c>
      <c r="AG333" s="851">
        <v>3329</v>
      </c>
      <c r="AH333" s="852">
        <v>1342</v>
      </c>
      <c r="AI333" s="122"/>
      <c r="AJ333" s="4" t="s">
        <v>220</v>
      </c>
      <c r="AK333" s="10" t="s">
        <v>371</v>
      </c>
      <c r="AL333" s="13" t="s">
        <v>24</v>
      </c>
      <c r="AM333" s="308" t="s">
        <v>24</v>
      </c>
      <c r="AN333" s="383">
        <v>59.5</v>
      </c>
      <c r="AO333" s="396">
        <v>7.8</v>
      </c>
    </row>
    <row r="334" spans="1:41" x14ac:dyDescent="0.15">
      <c r="A334" s="1164"/>
      <c r="B334" s="124">
        <v>44946</v>
      </c>
      <c r="C334" s="5" t="str">
        <f t="shared" si="134"/>
        <v>(金)</v>
      </c>
      <c r="D334" s="742" t="s">
        <v>337</v>
      </c>
      <c r="E334" s="673">
        <v>0.4</v>
      </c>
      <c r="F334" s="674">
        <v>3</v>
      </c>
      <c r="G334" s="13">
        <v>9</v>
      </c>
      <c r="H334" s="310">
        <v>9</v>
      </c>
      <c r="I334" s="14">
        <v>22.6</v>
      </c>
      <c r="J334" s="308">
        <v>7.3</v>
      </c>
      <c r="K334" s="13">
        <v>9.5299999999999994</v>
      </c>
      <c r="L334" s="500">
        <v>7.28</v>
      </c>
      <c r="M334" s="172">
        <v>20.6</v>
      </c>
      <c r="N334" s="309">
        <v>7.3</v>
      </c>
      <c r="O334" s="14">
        <v>24.4</v>
      </c>
      <c r="P334" s="310">
        <v>29.8</v>
      </c>
      <c r="Q334" s="846">
        <v>72</v>
      </c>
      <c r="R334" s="309">
        <v>48</v>
      </c>
      <c r="S334" s="846">
        <v>108</v>
      </c>
      <c r="T334" s="309">
        <v>104</v>
      </c>
      <c r="U334" s="846">
        <v>60</v>
      </c>
      <c r="V334" s="309">
        <v>63</v>
      </c>
      <c r="W334" s="172">
        <v>48</v>
      </c>
      <c r="X334" s="309">
        <v>41</v>
      </c>
      <c r="Y334" s="13">
        <v>31.2</v>
      </c>
      <c r="Z334" s="847">
        <v>31.2</v>
      </c>
      <c r="AA334" s="14">
        <v>18.600000000000001</v>
      </c>
      <c r="AB334" s="310">
        <v>9.8000000000000007</v>
      </c>
      <c r="AC334" s="854">
        <v>0.05</v>
      </c>
      <c r="AD334" s="677">
        <v>230</v>
      </c>
      <c r="AE334" s="885">
        <v>0</v>
      </c>
      <c r="AF334" s="850">
        <v>3159</v>
      </c>
      <c r="AG334" s="851">
        <v>3244</v>
      </c>
      <c r="AH334" s="852">
        <v>1098</v>
      </c>
      <c r="AI334" s="122"/>
      <c r="AJ334" s="4" t="s">
        <v>349</v>
      </c>
      <c r="AK334" s="10"/>
      <c r="AL334" s="13" t="s">
        <v>24</v>
      </c>
      <c r="AM334" s="308" t="s">
        <v>24</v>
      </c>
      <c r="AN334" s="217">
        <v>0.76</v>
      </c>
      <c r="AO334" s="313">
        <v>-1.7</v>
      </c>
    </row>
    <row r="335" spans="1:41" x14ac:dyDescent="0.15">
      <c r="A335" s="1164"/>
      <c r="B335" s="124">
        <v>44947</v>
      </c>
      <c r="C335" s="5" t="str">
        <f t="shared" si="134"/>
        <v>(土)</v>
      </c>
      <c r="D335" s="742" t="s">
        <v>318</v>
      </c>
      <c r="E335" s="673">
        <v>0</v>
      </c>
      <c r="F335" s="674">
        <v>3</v>
      </c>
      <c r="G335" s="13">
        <v>7.5</v>
      </c>
      <c r="H335" s="310">
        <v>8</v>
      </c>
      <c r="I335" s="14">
        <v>31</v>
      </c>
      <c r="J335" s="308">
        <v>8.4</v>
      </c>
      <c r="K335" s="13">
        <v>9.83</v>
      </c>
      <c r="L335" s="500">
        <v>7.3</v>
      </c>
      <c r="M335" s="172">
        <v>29.8</v>
      </c>
      <c r="N335" s="309">
        <v>9.4</v>
      </c>
      <c r="O335" s="14">
        <v>29.2</v>
      </c>
      <c r="P335" s="310">
        <v>30.5</v>
      </c>
      <c r="Q335" s="846">
        <v>74</v>
      </c>
      <c r="R335" s="309">
        <v>48</v>
      </c>
      <c r="S335" s="846">
        <v>106</v>
      </c>
      <c r="T335" s="309">
        <v>104</v>
      </c>
      <c r="U335" s="846">
        <v>57</v>
      </c>
      <c r="V335" s="309">
        <v>56</v>
      </c>
      <c r="W335" s="172">
        <v>49</v>
      </c>
      <c r="X335" s="309">
        <v>48</v>
      </c>
      <c r="Y335" s="13">
        <v>32.700000000000003</v>
      </c>
      <c r="Z335" s="847">
        <v>32</v>
      </c>
      <c r="AA335" s="14">
        <v>26.2</v>
      </c>
      <c r="AB335" s="310">
        <v>10</v>
      </c>
      <c r="AC335" s="854">
        <v>0</v>
      </c>
      <c r="AD335" s="677">
        <v>220</v>
      </c>
      <c r="AE335" s="885">
        <v>0</v>
      </c>
      <c r="AF335" s="850">
        <v>3158</v>
      </c>
      <c r="AG335" s="851">
        <v>3295</v>
      </c>
      <c r="AH335" s="852">
        <v>976</v>
      </c>
      <c r="AI335" s="122"/>
      <c r="AJ335" s="4" t="s">
        <v>14</v>
      </c>
      <c r="AK335" s="10" t="s">
        <v>371</v>
      </c>
      <c r="AL335" s="217">
        <v>8.3000000000000007</v>
      </c>
      <c r="AM335" s="313">
        <v>5</v>
      </c>
      <c r="AN335" s="217">
        <v>11.7</v>
      </c>
      <c r="AO335" s="313">
        <v>3.6</v>
      </c>
    </row>
    <row r="336" spans="1:41" x14ac:dyDescent="0.15">
      <c r="A336" s="1164"/>
      <c r="B336" s="124">
        <v>44948</v>
      </c>
      <c r="C336" s="5" t="str">
        <f t="shared" si="134"/>
        <v>(日)</v>
      </c>
      <c r="D336" s="742" t="s">
        <v>339</v>
      </c>
      <c r="E336" s="673">
        <v>0</v>
      </c>
      <c r="F336" s="674">
        <v>1</v>
      </c>
      <c r="G336" s="13">
        <v>8.5</v>
      </c>
      <c r="H336" s="310">
        <v>8.5</v>
      </c>
      <c r="I336" s="14">
        <v>26.8</v>
      </c>
      <c r="J336" s="308">
        <v>7.9</v>
      </c>
      <c r="K336" s="13">
        <v>9.59</v>
      </c>
      <c r="L336" s="500">
        <v>7.36</v>
      </c>
      <c r="M336" s="172">
        <v>26</v>
      </c>
      <c r="N336" s="309">
        <v>9.6999999999999993</v>
      </c>
      <c r="O336" s="14">
        <v>26.1</v>
      </c>
      <c r="P336" s="310">
        <v>27.1</v>
      </c>
      <c r="Q336" s="846">
        <v>81</v>
      </c>
      <c r="R336" s="309">
        <v>50</v>
      </c>
      <c r="S336" s="846">
        <v>114</v>
      </c>
      <c r="T336" s="309">
        <v>108</v>
      </c>
      <c r="U336" s="846">
        <v>61</v>
      </c>
      <c r="V336" s="309">
        <v>59</v>
      </c>
      <c r="W336" s="172">
        <v>53</v>
      </c>
      <c r="X336" s="309">
        <v>49</v>
      </c>
      <c r="Y336" s="13">
        <v>32</v>
      </c>
      <c r="Z336" s="847">
        <v>32.299999999999997</v>
      </c>
      <c r="AA336" s="14">
        <v>20.5</v>
      </c>
      <c r="AB336" s="310">
        <v>10</v>
      </c>
      <c r="AC336" s="854">
        <v>0.05</v>
      </c>
      <c r="AD336" s="677">
        <v>230</v>
      </c>
      <c r="AE336" s="885">
        <v>0</v>
      </c>
      <c r="AF336" s="850">
        <v>2788</v>
      </c>
      <c r="AG336" s="851">
        <v>3578</v>
      </c>
      <c r="AH336" s="852">
        <v>1220</v>
      </c>
      <c r="AI336" s="122"/>
      <c r="AJ336" s="4" t="s">
        <v>15</v>
      </c>
      <c r="AK336" s="10" t="s">
        <v>371</v>
      </c>
      <c r="AL336" s="217">
        <v>5.3</v>
      </c>
      <c r="AM336" s="313">
        <v>1.6</v>
      </c>
      <c r="AN336" s="15" t="s">
        <v>24</v>
      </c>
      <c r="AO336" s="312" t="s">
        <v>24</v>
      </c>
    </row>
    <row r="337" spans="1:42" x14ac:dyDescent="0.15">
      <c r="A337" s="1164"/>
      <c r="B337" s="124">
        <v>44949</v>
      </c>
      <c r="C337" s="5" t="str">
        <f t="shared" si="134"/>
        <v>(月)</v>
      </c>
      <c r="D337" s="742" t="s">
        <v>335</v>
      </c>
      <c r="E337" s="673">
        <v>1.3</v>
      </c>
      <c r="F337" s="674">
        <v>2</v>
      </c>
      <c r="G337" s="13">
        <v>6</v>
      </c>
      <c r="H337" s="310">
        <v>6.5</v>
      </c>
      <c r="I337" s="14">
        <v>22.4</v>
      </c>
      <c r="J337" s="308">
        <v>5.7</v>
      </c>
      <c r="K337" s="13">
        <v>9.6300000000000008</v>
      </c>
      <c r="L337" s="500">
        <v>6.97</v>
      </c>
      <c r="M337" s="172">
        <v>25.3</v>
      </c>
      <c r="N337" s="309">
        <v>7.6</v>
      </c>
      <c r="O337" s="14">
        <v>26.4</v>
      </c>
      <c r="P337" s="310">
        <v>30.1</v>
      </c>
      <c r="Q337" s="846">
        <v>72</v>
      </c>
      <c r="R337" s="309">
        <v>46</v>
      </c>
      <c r="S337" s="846">
        <v>100</v>
      </c>
      <c r="T337" s="309">
        <v>104</v>
      </c>
      <c r="U337" s="846">
        <v>54</v>
      </c>
      <c r="V337" s="309">
        <v>60</v>
      </c>
      <c r="W337" s="172">
        <v>46</v>
      </c>
      <c r="X337" s="309">
        <v>44</v>
      </c>
      <c r="Y337" s="13">
        <v>34.1</v>
      </c>
      <c r="Z337" s="847">
        <v>29.8</v>
      </c>
      <c r="AA337" s="14">
        <v>22.4</v>
      </c>
      <c r="AB337" s="310">
        <v>9.5</v>
      </c>
      <c r="AC337" s="854">
        <v>0.05</v>
      </c>
      <c r="AD337" s="677">
        <v>230</v>
      </c>
      <c r="AE337" s="885">
        <v>0</v>
      </c>
      <c r="AF337" s="850">
        <v>2972</v>
      </c>
      <c r="AG337" s="851">
        <v>3295</v>
      </c>
      <c r="AH337" s="852">
        <v>976</v>
      </c>
      <c r="AI337" s="122"/>
      <c r="AJ337" s="4" t="s">
        <v>214</v>
      </c>
      <c r="AK337" s="10" t="s">
        <v>371</v>
      </c>
      <c r="AL337" s="217">
        <v>14</v>
      </c>
      <c r="AM337" s="313">
        <v>13</v>
      </c>
      <c r="AN337" s="15" t="s">
        <v>24</v>
      </c>
      <c r="AO337" s="312" t="s">
        <v>24</v>
      </c>
    </row>
    <row r="338" spans="1:42" x14ac:dyDescent="0.15">
      <c r="A338" s="1164"/>
      <c r="B338" s="124">
        <v>44950</v>
      </c>
      <c r="C338" s="5" t="str">
        <f t="shared" si="134"/>
        <v>(火)</v>
      </c>
      <c r="D338" s="742" t="s">
        <v>337</v>
      </c>
      <c r="E338" s="673">
        <v>0.7</v>
      </c>
      <c r="F338" s="674">
        <v>3</v>
      </c>
      <c r="G338" s="13">
        <v>5.5</v>
      </c>
      <c r="H338" s="310">
        <v>7</v>
      </c>
      <c r="I338" s="14">
        <v>24.3</v>
      </c>
      <c r="J338" s="308">
        <v>8.3000000000000007</v>
      </c>
      <c r="K338" s="13">
        <v>9.58</v>
      </c>
      <c r="L338" s="500">
        <v>7.03</v>
      </c>
      <c r="M338" s="172">
        <v>21.2</v>
      </c>
      <c r="N338" s="309">
        <v>8.8000000000000007</v>
      </c>
      <c r="O338" s="14">
        <v>27.2</v>
      </c>
      <c r="P338" s="310">
        <v>30.5</v>
      </c>
      <c r="Q338" s="846">
        <v>74</v>
      </c>
      <c r="R338" s="309">
        <v>46</v>
      </c>
      <c r="S338" s="846">
        <v>104</v>
      </c>
      <c r="T338" s="309">
        <v>104</v>
      </c>
      <c r="U338" s="846">
        <v>59</v>
      </c>
      <c r="V338" s="309">
        <v>59</v>
      </c>
      <c r="W338" s="172">
        <v>45</v>
      </c>
      <c r="X338" s="309">
        <v>45</v>
      </c>
      <c r="Y338" s="13">
        <v>33.4</v>
      </c>
      <c r="Z338" s="847">
        <v>30.5</v>
      </c>
      <c r="AA338" s="14">
        <v>16.100000000000001</v>
      </c>
      <c r="AB338" s="310">
        <v>9.8000000000000007</v>
      </c>
      <c r="AC338" s="854">
        <v>0.05</v>
      </c>
      <c r="AD338" s="677">
        <v>230</v>
      </c>
      <c r="AE338" s="885">
        <v>0</v>
      </c>
      <c r="AF338" s="850">
        <v>3531</v>
      </c>
      <c r="AG338" s="851">
        <v>3744</v>
      </c>
      <c r="AH338" s="852">
        <v>1098</v>
      </c>
      <c r="AI338" s="122"/>
      <c r="AJ338" s="4" t="s">
        <v>16</v>
      </c>
      <c r="AK338" s="10" t="s">
        <v>371</v>
      </c>
      <c r="AL338" s="414">
        <v>0</v>
      </c>
      <c r="AM338" s="415">
        <v>0.25</v>
      </c>
      <c r="AN338" s="391" t="s">
        <v>24</v>
      </c>
      <c r="AO338" s="392" t="s">
        <v>24</v>
      </c>
    </row>
    <row r="339" spans="1:42" x14ac:dyDescent="0.15">
      <c r="A339" s="1164"/>
      <c r="B339" s="124">
        <v>44951</v>
      </c>
      <c r="C339" s="5" t="str">
        <f t="shared" si="134"/>
        <v>(水)</v>
      </c>
      <c r="D339" s="742" t="s">
        <v>318</v>
      </c>
      <c r="E339" s="673">
        <v>0</v>
      </c>
      <c r="F339" s="674">
        <v>-2</v>
      </c>
      <c r="G339" s="13">
        <v>2</v>
      </c>
      <c r="H339" s="310">
        <v>4.5</v>
      </c>
      <c r="I339" s="14">
        <v>33.4</v>
      </c>
      <c r="J339" s="308">
        <v>5.5</v>
      </c>
      <c r="K339" s="13">
        <v>9.7100000000000009</v>
      </c>
      <c r="L339" s="500">
        <v>7.13</v>
      </c>
      <c r="M339" s="172">
        <v>34.799999999999997</v>
      </c>
      <c r="N339" s="309">
        <v>8.4</v>
      </c>
      <c r="O339" s="14">
        <v>28</v>
      </c>
      <c r="P339" s="310">
        <v>31.6</v>
      </c>
      <c r="Q339" s="846">
        <v>76</v>
      </c>
      <c r="R339" s="309">
        <v>44</v>
      </c>
      <c r="S339" s="846">
        <v>108</v>
      </c>
      <c r="T339" s="309">
        <v>106</v>
      </c>
      <c r="U339" s="846">
        <v>60</v>
      </c>
      <c r="V339" s="309">
        <v>60</v>
      </c>
      <c r="W339" s="172">
        <v>48</v>
      </c>
      <c r="X339" s="309">
        <v>46</v>
      </c>
      <c r="Y339" s="13">
        <v>36.200000000000003</v>
      </c>
      <c r="Z339" s="847">
        <v>31.2</v>
      </c>
      <c r="AA339" s="14">
        <v>30.3</v>
      </c>
      <c r="AB339" s="310">
        <v>9.8000000000000007</v>
      </c>
      <c r="AC339" s="854">
        <v>0.05</v>
      </c>
      <c r="AD339" s="677">
        <v>220</v>
      </c>
      <c r="AE339" s="885">
        <v>0</v>
      </c>
      <c r="AF339" s="850">
        <v>4459</v>
      </c>
      <c r="AG339" s="851">
        <v>3411</v>
      </c>
      <c r="AH339" s="852">
        <v>976</v>
      </c>
      <c r="AI339" s="122"/>
      <c r="AJ339" s="4" t="s">
        <v>216</v>
      </c>
      <c r="AK339" s="10" t="s">
        <v>371</v>
      </c>
      <c r="AL339" s="219">
        <v>3.7</v>
      </c>
      <c r="AM339" s="314">
        <v>3.2</v>
      </c>
      <c r="AN339" s="15" t="s">
        <v>24</v>
      </c>
      <c r="AO339" s="312" t="s">
        <v>24</v>
      </c>
    </row>
    <row r="340" spans="1:42" x14ac:dyDescent="0.15">
      <c r="A340" s="1164"/>
      <c r="B340" s="124">
        <v>44952</v>
      </c>
      <c r="C340" s="5" t="str">
        <f t="shared" si="134"/>
        <v>(木)</v>
      </c>
      <c r="D340" s="742" t="s">
        <v>318</v>
      </c>
      <c r="E340" s="673">
        <v>0</v>
      </c>
      <c r="F340" s="674">
        <v>-3</v>
      </c>
      <c r="G340" s="13">
        <v>2</v>
      </c>
      <c r="H340" s="310">
        <v>3</v>
      </c>
      <c r="I340" s="14">
        <v>34.5</v>
      </c>
      <c r="J340" s="308">
        <v>5.8</v>
      </c>
      <c r="K340" s="13">
        <v>9.61</v>
      </c>
      <c r="L340" s="500">
        <v>7.28</v>
      </c>
      <c r="M340" s="172">
        <v>27.7</v>
      </c>
      <c r="N340" s="309">
        <v>5.6</v>
      </c>
      <c r="O340" s="14">
        <v>26.6</v>
      </c>
      <c r="P340" s="310">
        <v>29.3</v>
      </c>
      <c r="Q340" s="846">
        <v>59</v>
      </c>
      <c r="R340" s="309">
        <v>42</v>
      </c>
      <c r="S340" s="846">
        <v>102</v>
      </c>
      <c r="T340" s="309">
        <v>104</v>
      </c>
      <c r="U340" s="846">
        <v>56</v>
      </c>
      <c r="V340" s="309">
        <v>56</v>
      </c>
      <c r="W340" s="172">
        <v>46</v>
      </c>
      <c r="X340" s="309">
        <v>48</v>
      </c>
      <c r="Y340" s="13">
        <v>36.200000000000003</v>
      </c>
      <c r="Z340" s="847">
        <v>34.799999999999997</v>
      </c>
      <c r="AA340" s="14">
        <v>26.2</v>
      </c>
      <c r="AB340" s="310">
        <v>8.5</v>
      </c>
      <c r="AC340" s="854">
        <v>0.05</v>
      </c>
      <c r="AD340" s="677">
        <v>220</v>
      </c>
      <c r="AE340" s="885">
        <v>0</v>
      </c>
      <c r="AF340" s="850">
        <v>4088</v>
      </c>
      <c r="AG340" s="851">
        <v>3148</v>
      </c>
      <c r="AH340" s="852">
        <v>1012</v>
      </c>
      <c r="AI340" s="122"/>
      <c r="AJ340" s="4" t="s">
        <v>217</v>
      </c>
      <c r="AK340" s="10" t="s">
        <v>371</v>
      </c>
      <c r="AL340" s="416">
        <v>0.12</v>
      </c>
      <c r="AM340" s="417">
        <v>0</v>
      </c>
      <c r="AN340" s="393" t="s">
        <v>24</v>
      </c>
      <c r="AO340" s="394" t="s">
        <v>24</v>
      </c>
    </row>
    <row r="341" spans="1:42" x14ac:dyDescent="0.15">
      <c r="A341" s="1164"/>
      <c r="B341" s="124">
        <v>44953</v>
      </c>
      <c r="C341" s="5" t="str">
        <f t="shared" si="134"/>
        <v>(金)</v>
      </c>
      <c r="D341" s="742" t="s">
        <v>338</v>
      </c>
      <c r="E341" s="673">
        <v>1.2</v>
      </c>
      <c r="F341" s="674">
        <v>0</v>
      </c>
      <c r="G341" s="13">
        <v>7</v>
      </c>
      <c r="H341" s="310">
        <v>7</v>
      </c>
      <c r="I341" s="14">
        <v>31.7</v>
      </c>
      <c r="J341" s="308">
        <v>2.6</v>
      </c>
      <c r="K341" s="13">
        <v>9.83</v>
      </c>
      <c r="L341" s="500">
        <v>6.94</v>
      </c>
      <c r="M341" s="172">
        <v>24.5</v>
      </c>
      <c r="N341" s="309">
        <v>1.8</v>
      </c>
      <c r="O341" s="14">
        <v>22.8</v>
      </c>
      <c r="P341" s="310">
        <v>30.1</v>
      </c>
      <c r="Q341" s="846">
        <v>74</v>
      </c>
      <c r="R341" s="309">
        <v>37</v>
      </c>
      <c r="S341" s="846">
        <v>104</v>
      </c>
      <c r="T341" s="309">
        <v>100</v>
      </c>
      <c r="U341" s="846">
        <v>54</v>
      </c>
      <c r="V341" s="309">
        <v>52</v>
      </c>
      <c r="W341" s="172">
        <v>50</v>
      </c>
      <c r="X341" s="309">
        <v>48</v>
      </c>
      <c r="Y341" s="13">
        <v>34.1</v>
      </c>
      <c r="Z341" s="847">
        <v>31.6</v>
      </c>
      <c r="AA341" s="14">
        <v>22.6</v>
      </c>
      <c r="AB341" s="310">
        <v>5.5</v>
      </c>
      <c r="AC341" s="854">
        <v>0.15</v>
      </c>
      <c r="AD341" s="677">
        <v>210</v>
      </c>
      <c r="AE341" s="885">
        <v>0</v>
      </c>
      <c r="AF341" s="850">
        <v>5202</v>
      </c>
      <c r="AG341" s="851">
        <v>3661</v>
      </c>
      <c r="AH341" s="852">
        <v>1220</v>
      </c>
      <c r="AI341" s="122"/>
      <c r="AJ341" s="4" t="s">
        <v>218</v>
      </c>
      <c r="AK341" s="10" t="s">
        <v>371</v>
      </c>
      <c r="AL341" s="217">
        <v>26</v>
      </c>
      <c r="AM341" s="313">
        <v>54</v>
      </c>
      <c r="AN341" s="13" t="s">
        <v>24</v>
      </c>
      <c r="AO341" s="308" t="s">
        <v>24</v>
      </c>
    </row>
    <row r="342" spans="1:42" ht="13.5" customHeight="1" x14ac:dyDescent="0.15">
      <c r="A342" s="1164"/>
      <c r="B342" s="124">
        <v>44954</v>
      </c>
      <c r="C342" s="5" t="str">
        <f t="shared" si="134"/>
        <v>(土)</v>
      </c>
      <c r="D342" s="768" t="s">
        <v>318</v>
      </c>
      <c r="E342" s="769">
        <v>0</v>
      </c>
      <c r="F342" s="770">
        <v>-4</v>
      </c>
      <c r="G342" s="771">
        <v>5</v>
      </c>
      <c r="H342" s="772">
        <v>5</v>
      </c>
      <c r="I342" s="773">
        <v>32.9</v>
      </c>
      <c r="J342" s="774">
        <v>2.2000000000000002</v>
      </c>
      <c r="K342" s="771">
        <v>9.9</v>
      </c>
      <c r="L342" s="939">
        <v>7.18</v>
      </c>
      <c r="M342" s="940">
        <v>27.4</v>
      </c>
      <c r="N342" s="777">
        <v>4.5</v>
      </c>
      <c r="O342" s="773">
        <v>23.6</v>
      </c>
      <c r="P342" s="772">
        <v>26.6</v>
      </c>
      <c r="Q342" s="942">
        <v>70</v>
      </c>
      <c r="R342" s="777">
        <v>46</v>
      </c>
      <c r="S342" s="942">
        <v>102</v>
      </c>
      <c r="T342" s="777">
        <v>102</v>
      </c>
      <c r="U342" s="942">
        <v>55</v>
      </c>
      <c r="V342" s="777">
        <v>52</v>
      </c>
      <c r="W342" s="940">
        <v>47</v>
      </c>
      <c r="X342" s="777">
        <v>50</v>
      </c>
      <c r="Y342" s="771">
        <v>32</v>
      </c>
      <c r="Z342" s="943">
        <v>31.2</v>
      </c>
      <c r="AA342" s="773">
        <v>26.2</v>
      </c>
      <c r="AB342" s="772">
        <v>8.5</v>
      </c>
      <c r="AC342" s="944">
        <v>0.1</v>
      </c>
      <c r="AD342" s="779">
        <v>210</v>
      </c>
      <c r="AE342" s="945">
        <v>0</v>
      </c>
      <c r="AF342" s="934">
        <v>4943</v>
      </c>
      <c r="AG342" s="946">
        <v>3494</v>
      </c>
      <c r="AH342" s="936">
        <v>1220</v>
      </c>
      <c r="AI342" s="122"/>
      <c r="AJ342" s="4" t="s">
        <v>17</v>
      </c>
      <c r="AK342" s="10" t="s">
        <v>371</v>
      </c>
      <c r="AL342" s="217">
        <v>16</v>
      </c>
      <c r="AM342" s="313">
        <v>13</v>
      </c>
      <c r="AN342" s="13" t="s">
        <v>24</v>
      </c>
      <c r="AO342" s="308" t="s">
        <v>24</v>
      </c>
    </row>
    <row r="343" spans="1:42" x14ac:dyDescent="0.15">
      <c r="A343" s="1164"/>
      <c r="B343" s="124">
        <v>44955</v>
      </c>
      <c r="C343" s="5" t="str">
        <f t="shared" si="134"/>
        <v>(日)</v>
      </c>
      <c r="D343" s="742" t="s">
        <v>318</v>
      </c>
      <c r="E343" s="673">
        <v>0</v>
      </c>
      <c r="F343" s="674">
        <v>-6</v>
      </c>
      <c r="G343" s="13">
        <v>8</v>
      </c>
      <c r="H343" s="310">
        <v>5</v>
      </c>
      <c r="I343" s="14">
        <v>28.9</v>
      </c>
      <c r="J343" s="308">
        <v>3.9</v>
      </c>
      <c r="K343" s="13">
        <v>9.84</v>
      </c>
      <c r="L343" s="500">
        <v>7.25</v>
      </c>
      <c r="M343" s="172">
        <v>23</v>
      </c>
      <c r="N343" s="309">
        <v>4</v>
      </c>
      <c r="O343" s="14">
        <v>28.5</v>
      </c>
      <c r="P343" s="310">
        <v>30.3</v>
      </c>
      <c r="Q343" s="846">
        <v>77</v>
      </c>
      <c r="R343" s="309">
        <v>47</v>
      </c>
      <c r="S343" s="846">
        <v>108</v>
      </c>
      <c r="T343" s="309">
        <v>108</v>
      </c>
      <c r="U343" s="846">
        <v>58</v>
      </c>
      <c r="V343" s="309">
        <v>56</v>
      </c>
      <c r="W343" s="172">
        <v>50</v>
      </c>
      <c r="X343" s="309">
        <v>52</v>
      </c>
      <c r="Y343" s="13">
        <v>32</v>
      </c>
      <c r="Z343" s="847">
        <v>32.299999999999997</v>
      </c>
      <c r="AA343" s="14">
        <v>20.5</v>
      </c>
      <c r="AB343" s="310">
        <v>6.6</v>
      </c>
      <c r="AC343" s="854">
        <v>0.1</v>
      </c>
      <c r="AD343" s="677">
        <v>200</v>
      </c>
      <c r="AE343" s="885">
        <v>0</v>
      </c>
      <c r="AF343" s="850">
        <v>5016</v>
      </c>
      <c r="AG343" s="851">
        <v>3328</v>
      </c>
      <c r="AH343" s="852">
        <v>1342</v>
      </c>
      <c r="AI343" s="122"/>
      <c r="AJ343" s="399"/>
      <c r="AK343" s="501"/>
      <c r="AL343" s="477"/>
      <c r="AM343" s="308"/>
      <c r="AN343" s="477"/>
      <c r="AO343" s="308"/>
    </row>
    <row r="344" spans="1:42" x14ac:dyDescent="0.15">
      <c r="A344" s="1164"/>
      <c r="B344" s="124">
        <v>44956</v>
      </c>
      <c r="C344" s="5" t="str">
        <f t="shared" si="134"/>
        <v>(月)</v>
      </c>
      <c r="D344" s="742" t="s">
        <v>318</v>
      </c>
      <c r="E344" s="673">
        <v>0</v>
      </c>
      <c r="F344" s="674">
        <v>-4</v>
      </c>
      <c r="G344" s="13">
        <v>5</v>
      </c>
      <c r="H344" s="310">
        <v>6</v>
      </c>
      <c r="I344" s="14">
        <v>26</v>
      </c>
      <c r="J344" s="308">
        <v>2.9</v>
      </c>
      <c r="K344" s="13">
        <v>9.77</v>
      </c>
      <c r="L344" s="500">
        <v>7.15</v>
      </c>
      <c r="M344" s="172">
        <v>18.8</v>
      </c>
      <c r="N344" s="309">
        <v>4.2</v>
      </c>
      <c r="O344" s="14">
        <v>25.9</v>
      </c>
      <c r="P344" s="310">
        <v>30.3</v>
      </c>
      <c r="Q344" s="846">
        <v>72</v>
      </c>
      <c r="R344" s="309">
        <v>48</v>
      </c>
      <c r="S344" s="846">
        <v>102</v>
      </c>
      <c r="T344" s="309">
        <v>104</v>
      </c>
      <c r="U344" s="846">
        <v>54</v>
      </c>
      <c r="V344" s="309">
        <v>58</v>
      </c>
      <c r="W344" s="172">
        <v>48</v>
      </c>
      <c r="X344" s="309">
        <v>46</v>
      </c>
      <c r="Y344" s="13">
        <v>29.5</v>
      </c>
      <c r="Z344" s="847">
        <v>29.1</v>
      </c>
      <c r="AA344" s="14">
        <v>20.2</v>
      </c>
      <c r="AB344" s="310">
        <v>6.3</v>
      </c>
      <c r="AC344" s="854">
        <v>0.15</v>
      </c>
      <c r="AD344" s="677">
        <v>190</v>
      </c>
      <c r="AE344" s="885">
        <v>0</v>
      </c>
      <c r="AF344" s="850">
        <v>4588</v>
      </c>
      <c r="AG344" s="851">
        <v>3193</v>
      </c>
      <c r="AH344" s="852">
        <v>1258</v>
      </c>
      <c r="AI344" s="122"/>
      <c r="AJ344" s="402"/>
      <c r="AK344" s="502"/>
      <c r="AL344" s="498"/>
      <c r="AM344" s="409"/>
      <c r="AN344" s="503"/>
      <c r="AO344" s="409"/>
    </row>
    <row r="345" spans="1:42" x14ac:dyDescent="0.15">
      <c r="A345" s="1164"/>
      <c r="B345" s="124">
        <v>44957</v>
      </c>
      <c r="C345" s="5" t="str">
        <f t="shared" si="134"/>
        <v>(火)</v>
      </c>
      <c r="D345" s="672" t="s">
        <v>318</v>
      </c>
      <c r="E345" s="673">
        <v>0</v>
      </c>
      <c r="F345" s="674">
        <v>-1</v>
      </c>
      <c r="G345" s="13">
        <v>5</v>
      </c>
      <c r="H345" s="308">
        <v>7</v>
      </c>
      <c r="I345" s="14">
        <v>31.5</v>
      </c>
      <c r="J345" s="310">
        <v>3.3</v>
      </c>
      <c r="K345" s="13">
        <v>9.77</v>
      </c>
      <c r="L345" s="500">
        <v>7.15</v>
      </c>
      <c r="M345" s="172">
        <v>25.3</v>
      </c>
      <c r="N345" s="309">
        <v>4.4000000000000004</v>
      </c>
      <c r="O345" s="14">
        <v>26.7</v>
      </c>
      <c r="P345" s="310">
        <v>28.9</v>
      </c>
      <c r="Q345" s="846">
        <v>66</v>
      </c>
      <c r="R345" s="309">
        <v>44</v>
      </c>
      <c r="S345" s="846">
        <v>104</v>
      </c>
      <c r="T345" s="309">
        <v>106</v>
      </c>
      <c r="U345" s="846">
        <v>52</v>
      </c>
      <c r="V345" s="309">
        <v>56</v>
      </c>
      <c r="W345" s="172">
        <v>52</v>
      </c>
      <c r="X345" s="309">
        <v>50</v>
      </c>
      <c r="Y345" s="13">
        <v>31.2</v>
      </c>
      <c r="Z345" s="847">
        <v>32.700000000000003</v>
      </c>
      <c r="AA345" s="14">
        <v>24</v>
      </c>
      <c r="AB345" s="310">
        <v>7.3</v>
      </c>
      <c r="AC345" s="854">
        <v>0.3</v>
      </c>
      <c r="AD345" s="677">
        <v>190</v>
      </c>
      <c r="AE345" s="885">
        <v>0</v>
      </c>
      <c r="AF345" s="767">
        <v>5389</v>
      </c>
      <c r="AG345" s="892">
        <v>3827</v>
      </c>
      <c r="AH345" s="938">
        <v>1586</v>
      </c>
      <c r="AI345" s="122"/>
      <c r="AJ345" s="150" t="s">
        <v>273</v>
      </c>
      <c r="AK345" s="982"/>
      <c r="AL345" s="983"/>
      <c r="AM345" s="983"/>
      <c r="AN345" s="983"/>
      <c r="AO345" s="984"/>
      <c r="AP345" s="428"/>
    </row>
    <row r="346" spans="1:42" x14ac:dyDescent="0.15">
      <c r="A346" s="1164"/>
      <c r="B346" s="1192" t="s">
        <v>274</v>
      </c>
      <c r="C346" s="1193"/>
      <c r="D346" s="679"/>
      <c r="E346" s="663">
        <f>MAX(E315:E345)</f>
        <v>6.7</v>
      </c>
      <c r="F346" s="680">
        <f t="shared" ref="F346:AH346" si="135">IF(COUNT(F315:F345)=0,"",MAX(F315:F345))</f>
        <v>8</v>
      </c>
      <c r="G346" s="12">
        <f t="shared" si="135"/>
        <v>9.5</v>
      </c>
      <c r="H346" s="307">
        <f t="shared" si="135"/>
        <v>9.5</v>
      </c>
      <c r="I346" s="665">
        <f t="shared" si="135"/>
        <v>34.5</v>
      </c>
      <c r="J346" s="666">
        <f t="shared" si="135"/>
        <v>8.4</v>
      </c>
      <c r="K346" s="12">
        <f t="shared" si="135"/>
        <v>9.93</v>
      </c>
      <c r="L346" s="855">
        <f t="shared" si="135"/>
        <v>7.43</v>
      </c>
      <c r="M346" s="12">
        <f t="shared" si="135"/>
        <v>36.5</v>
      </c>
      <c r="N346" s="855">
        <f t="shared" si="135"/>
        <v>9.6999999999999993</v>
      </c>
      <c r="O346" s="665">
        <f t="shared" si="135"/>
        <v>29.4</v>
      </c>
      <c r="P346" s="666">
        <f t="shared" si="135"/>
        <v>31.6</v>
      </c>
      <c r="Q346" s="839">
        <f t="shared" si="135"/>
        <v>82</v>
      </c>
      <c r="R346" s="667">
        <f t="shared" si="135"/>
        <v>58</v>
      </c>
      <c r="S346" s="838">
        <f t="shared" si="135"/>
        <v>114</v>
      </c>
      <c r="T346" s="667">
        <f t="shared" si="135"/>
        <v>116</v>
      </c>
      <c r="U346" s="839">
        <f t="shared" si="135"/>
        <v>70</v>
      </c>
      <c r="V346" s="667">
        <f t="shared" si="135"/>
        <v>70</v>
      </c>
      <c r="W346" s="839">
        <f t="shared" si="135"/>
        <v>53</v>
      </c>
      <c r="X346" s="667">
        <f t="shared" si="135"/>
        <v>52</v>
      </c>
      <c r="Y346" s="840">
        <f t="shared" si="135"/>
        <v>36.200000000000003</v>
      </c>
      <c r="Z346" s="840">
        <f t="shared" si="135"/>
        <v>35.5</v>
      </c>
      <c r="AA346" s="12">
        <f t="shared" si="135"/>
        <v>30.3</v>
      </c>
      <c r="AB346" s="840">
        <f t="shared" si="135"/>
        <v>10</v>
      </c>
      <c r="AC346" s="858">
        <f>IF(COUNT(AC315:AC345)=0,"",MAX(AC315:AC345))</f>
        <v>0.3</v>
      </c>
      <c r="AD346" s="684">
        <f t="shared" si="135"/>
        <v>240</v>
      </c>
      <c r="AE346" s="859">
        <f t="shared" si="135"/>
        <v>0</v>
      </c>
      <c r="AF346" s="926">
        <f t="shared" si="135"/>
        <v>5389</v>
      </c>
      <c r="AG346" s="927">
        <f t="shared" si="135"/>
        <v>3827</v>
      </c>
      <c r="AH346" s="894">
        <f t="shared" si="135"/>
        <v>1586</v>
      </c>
      <c r="AI346" s="122"/>
      <c r="AJ346" s="985" t="s">
        <v>362</v>
      </c>
      <c r="AK346" s="986"/>
      <c r="AL346" s="986"/>
      <c r="AM346" s="986"/>
      <c r="AN346" s="986"/>
      <c r="AO346" s="987"/>
      <c r="AP346" s="428"/>
    </row>
    <row r="347" spans="1:42" x14ac:dyDescent="0.15">
      <c r="A347" s="1164"/>
      <c r="B347" s="1191" t="s">
        <v>275</v>
      </c>
      <c r="C347" s="1152"/>
      <c r="D347" s="687"/>
      <c r="E347" s="688">
        <f>MIN(E315:E345)</f>
        <v>0</v>
      </c>
      <c r="F347" s="689">
        <f t="shared" ref="F347:AE347" si="136">IF(COUNT(F315:F345)=0,"",MIN(F315:F345))</f>
        <v>-6</v>
      </c>
      <c r="G347" s="13">
        <f t="shared" si="136"/>
        <v>2</v>
      </c>
      <c r="H347" s="308">
        <f t="shared" si="136"/>
        <v>3</v>
      </c>
      <c r="I347" s="14">
        <f t="shared" si="136"/>
        <v>17</v>
      </c>
      <c r="J347" s="310">
        <f t="shared" si="136"/>
        <v>2.2000000000000002</v>
      </c>
      <c r="K347" s="13">
        <f t="shared" si="136"/>
        <v>9.1300000000000008</v>
      </c>
      <c r="L347" s="500">
        <f t="shared" si="136"/>
        <v>6.94</v>
      </c>
      <c r="M347" s="13">
        <f t="shared" si="136"/>
        <v>13.7</v>
      </c>
      <c r="N347" s="500">
        <f t="shared" si="136"/>
        <v>1.8</v>
      </c>
      <c r="O347" s="14">
        <f t="shared" si="136"/>
        <v>22.8</v>
      </c>
      <c r="P347" s="310">
        <f t="shared" si="136"/>
        <v>26.6</v>
      </c>
      <c r="Q347" s="172">
        <f t="shared" si="136"/>
        <v>59</v>
      </c>
      <c r="R347" s="309">
        <f t="shared" si="136"/>
        <v>37</v>
      </c>
      <c r="S347" s="846">
        <f t="shared" si="136"/>
        <v>96</v>
      </c>
      <c r="T347" s="309">
        <f t="shared" si="136"/>
        <v>99</v>
      </c>
      <c r="U347" s="172">
        <f t="shared" si="136"/>
        <v>50</v>
      </c>
      <c r="V347" s="309">
        <f t="shared" si="136"/>
        <v>52</v>
      </c>
      <c r="W347" s="172">
        <f t="shared" si="136"/>
        <v>40</v>
      </c>
      <c r="X347" s="309">
        <f t="shared" si="136"/>
        <v>40</v>
      </c>
      <c r="Y347" s="866">
        <f t="shared" si="136"/>
        <v>29.1</v>
      </c>
      <c r="Z347" s="866">
        <f t="shared" si="136"/>
        <v>28.4</v>
      </c>
      <c r="AA347" s="865">
        <f t="shared" si="136"/>
        <v>14.5</v>
      </c>
      <c r="AB347" s="866">
        <f t="shared" si="136"/>
        <v>5.5</v>
      </c>
      <c r="AC347" s="867">
        <f>IF(COUNT(AC315:AC345)=0,"",MIN(AC315:AC345))</f>
        <v>0</v>
      </c>
      <c r="AD347" s="693">
        <f t="shared" si="136"/>
        <v>190</v>
      </c>
      <c r="AE347" s="868">
        <f t="shared" si="136"/>
        <v>0</v>
      </c>
      <c r="AF347" s="915"/>
      <c r="AG347" s="916"/>
      <c r="AH347" s="871"/>
      <c r="AI347" s="122"/>
      <c r="AJ347" s="988"/>
      <c r="AK347" s="989"/>
      <c r="AL347" s="989"/>
      <c r="AM347" s="989"/>
      <c r="AN347" s="989"/>
      <c r="AO347" s="990"/>
      <c r="AP347" s="428"/>
    </row>
    <row r="348" spans="1:42" x14ac:dyDescent="0.15">
      <c r="A348" s="1164"/>
      <c r="B348" s="1191" t="s">
        <v>276</v>
      </c>
      <c r="C348" s="1152"/>
      <c r="D348" s="781"/>
      <c r="E348" s="696"/>
      <c r="F348" s="697">
        <f t="shared" ref="F348:AE348" si="137">IF(COUNT(F315:F345)=0,"",AVERAGE(F315:F345))</f>
        <v>0.25806451612903225</v>
      </c>
      <c r="G348" s="418">
        <f t="shared" si="137"/>
        <v>6.354838709677419</v>
      </c>
      <c r="H348" s="719">
        <f t="shared" si="137"/>
        <v>7</v>
      </c>
      <c r="I348" s="720">
        <f t="shared" si="137"/>
        <v>24.832258064516129</v>
      </c>
      <c r="J348" s="721">
        <f t="shared" si="137"/>
        <v>5.054838709677421</v>
      </c>
      <c r="K348" s="418">
        <f t="shared" si="137"/>
        <v>9.7099999999999955</v>
      </c>
      <c r="L348" s="886">
        <f t="shared" si="137"/>
        <v>7.2183870967741948</v>
      </c>
      <c r="M348" s="418">
        <f t="shared" si="137"/>
        <v>22.096774193548384</v>
      </c>
      <c r="N348" s="886">
        <f t="shared" si="137"/>
        <v>5.9096774193548391</v>
      </c>
      <c r="O348" s="720">
        <f t="shared" si="137"/>
        <v>26.609677419354838</v>
      </c>
      <c r="P348" s="721">
        <f t="shared" si="137"/>
        <v>29.538709677419352</v>
      </c>
      <c r="Q348" s="172">
        <f t="shared" si="137"/>
        <v>72.903225806451616</v>
      </c>
      <c r="R348" s="722">
        <f t="shared" si="137"/>
        <v>47.516129032258064</v>
      </c>
      <c r="S348" s="888">
        <f t="shared" si="137"/>
        <v>105.03225806451613</v>
      </c>
      <c r="T348" s="722">
        <f t="shared" si="137"/>
        <v>106.29032258064517</v>
      </c>
      <c r="U348" s="172">
        <f t="shared" si="137"/>
        <v>58.451612903225808</v>
      </c>
      <c r="V348" s="309">
        <f t="shared" si="137"/>
        <v>59.354838709677416</v>
      </c>
      <c r="W348" s="172">
        <f t="shared" si="137"/>
        <v>46.58064516129032</v>
      </c>
      <c r="X348" s="309">
        <f t="shared" si="137"/>
        <v>46.935483870967744</v>
      </c>
      <c r="Y348" s="866">
        <f t="shared" si="137"/>
        <v>32.270967741935493</v>
      </c>
      <c r="Z348" s="866">
        <f t="shared" si="137"/>
        <v>32.106451612903221</v>
      </c>
      <c r="AA348" s="865">
        <f t="shared" si="137"/>
        <v>22.07096774193549</v>
      </c>
      <c r="AB348" s="866">
        <f t="shared" si="137"/>
        <v>8.8741935483870993</v>
      </c>
      <c r="AC348" s="867">
        <f>IF(COUNT(AC315:AC345)=0,"",AVERAGE(AC315:AC345))</f>
        <v>9.9999999999999978E-2</v>
      </c>
      <c r="AD348" s="731">
        <f t="shared" si="137"/>
        <v>212.25806451612902</v>
      </c>
      <c r="AE348" s="895">
        <f t="shared" si="137"/>
        <v>0</v>
      </c>
      <c r="AF348" s="917"/>
      <c r="AG348" s="918"/>
      <c r="AH348" s="896"/>
      <c r="AI348" s="122"/>
      <c r="AJ348" s="988"/>
      <c r="AK348" s="989"/>
      <c r="AL348" s="989"/>
      <c r="AM348" s="989"/>
      <c r="AN348" s="989"/>
      <c r="AO348" s="990"/>
      <c r="AP348" s="428"/>
    </row>
    <row r="349" spans="1:42" x14ac:dyDescent="0.15">
      <c r="A349" s="1165"/>
      <c r="B349" s="1196" t="s">
        <v>277</v>
      </c>
      <c r="C349" s="1161"/>
      <c r="D349" s="782"/>
      <c r="E349" s="700">
        <f>SUM(E315:E345)</f>
        <v>16.399999999999999</v>
      </c>
      <c r="F349" s="701"/>
      <c r="G349" s="701"/>
      <c r="H349" s="734"/>
      <c r="I349" s="701"/>
      <c r="J349" s="734"/>
      <c r="K349" s="704"/>
      <c r="L349" s="705"/>
      <c r="M349" s="874"/>
      <c r="N349" s="737"/>
      <c r="O349" s="735"/>
      <c r="P349" s="736"/>
      <c r="Q349" s="873"/>
      <c r="R349" s="737"/>
      <c r="S349" s="873"/>
      <c r="T349" s="737"/>
      <c r="U349" s="873"/>
      <c r="V349" s="737"/>
      <c r="W349" s="874"/>
      <c r="X349" s="737"/>
      <c r="Y349" s="704"/>
      <c r="Z349" s="875"/>
      <c r="AA349" s="876"/>
      <c r="AB349" s="877"/>
      <c r="AC349" s="878"/>
      <c r="AD349" s="711"/>
      <c r="AE349" s="879"/>
      <c r="AF349" s="928">
        <f t="shared" ref="AF349:AG349" si="138">SUM(AF315:AF345)</f>
        <v>115118</v>
      </c>
      <c r="AG349" s="929">
        <f t="shared" si="138"/>
        <v>98126</v>
      </c>
      <c r="AH349" s="898">
        <f>SUM(AH315:AH345)</f>
        <v>36650</v>
      </c>
      <c r="AI349" s="122"/>
      <c r="AJ349" s="827"/>
      <c r="AK349" s="830"/>
      <c r="AL349" s="833"/>
      <c r="AM349" s="833"/>
      <c r="AN349" s="995"/>
      <c r="AO349" s="996"/>
      <c r="AP349" s="1002"/>
    </row>
    <row r="350" spans="1:42" ht="17.25" x14ac:dyDescent="0.15">
      <c r="A350" s="1162" t="s">
        <v>287</v>
      </c>
      <c r="B350" s="123">
        <v>44958</v>
      </c>
      <c r="C350" s="574" t="str">
        <f>IF(B350="","",IF(WEEKDAY(B350)=1,"(日)",IF(WEEKDAY(B350)=2,"(月)",IF(WEEKDAY(B350)=3,"(火)",IF(WEEKDAY(B350)=4,"(水)",IF(WEEKDAY(B350)=5,"(木)",IF(WEEKDAY(B350)=6,"(金)","(土)")))))))</f>
        <v>(水)</v>
      </c>
      <c r="D350" s="740" t="s">
        <v>318</v>
      </c>
      <c r="E350" s="663">
        <v>0</v>
      </c>
      <c r="F350" s="664">
        <v>-1</v>
      </c>
      <c r="G350" s="12">
        <v>5</v>
      </c>
      <c r="H350" s="783">
        <v>5</v>
      </c>
      <c r="I350" s="665">
        <v>25.9</v>
      </c>
      <c r="J350" s="680">
        <v>5.7</v>
      </c>
      <c r="K350" s="12">
        <v>9.66</v>
      </c>
      <c r="L350" s="840">
        <v>7.16</v>
      </c>
      <c r="M350" s="839">
        <v>23</v>
      </c>
      <c r="N350" s="667">
        <v>6.7</v>
      </c>
      <c r="O350" s="665">
        <v>26.8</v>
      </c>
      <c r="P350" s="783">
        <v>29.8</v>
      </c>
      <c r="Q350" s="681">
        <v>80</v>
      </c>
      <c r="R350" s="667">
        <v>55</v>
      </c>
      <c r="S350" s="681">
        <v>114</v>
      </c>
      <c r="T350" s="667">
        <v>113</v>
      </c>
      <c r="U350" s="681">
        <v>64</v>
      </c>
      <c r="V350" s="667">
        <v>64</v>
      </c>
      <c r="W350" s="839">
        <v>50</v>
      </c>
      <c r="X350" s="667">
        <v>49</v>
      </c>
      <c r="Y350" s="12">
        <v>31.6</v>
      </c>
      <c r="Z350" s="840">
        <v>34.1</v>
      </c>
      <c r="AA350" s="665">
        <v>19.3</v>
      </c>
      <c r="AB350" s="666">
        <v>9</v>
      </c>
      <c r="AC350" s="883">
        <v>0.15</v>
      </c>
      <c r="AD350" s="671">
        <v>220</v>
      </c>
      <c r="AE350" s="884">
        <v>0</v>
      </c>
      <c r="AF350" s="843">
        <v>4458</v>
      </c>
      <c r="AG350" s="844">
        <v>3243</v>
      </c>
      <c r="AH350" s="845">
        <v>1342</v>
      </c>
      <c r="AI350" s="122"/>
      <c r="AJ350" s="374" t="s">
        <v>344</v>
      </c>
      <c r="AK350" s="488"/>
      <c r="AL350" s="1205">
        <v>44973</v>
      </c>
      <c r="AM350" s="1206"/>
      <c r="AN350" s="1220">
        <v>44981</v>
      </c>
      <c r="AO350" s="1221"/>
      <c r="AP350" s="428"/>
    </row>
    <row r="351" spans="1:42" x14ac:dyDescent="0.15">
      <c r="A351" s="1163"/>
      <c r="B351" s="164">
        <v>44959</v>
      </c>
      <c r="C351" s="5" t="str">
        <f t="shared" ref="C351:C377" si="139">IF(B351="","",IF(WEEKDAY(B351)=1,"(日)",IF(WEEKDAY(B351)=2,"(月)",IF(WEEKDAY(B351)=3,"(火)",IF(WEEKDAY(B351)=4,"(水)",IF(WEEKDAY(B351)=5,"(木)",IF(WEEKDAY(B351)=6,"(金)","(土)")))))))</f>
        <v>(木)</v>
      </c>
      <c r="D351" s="742" t="s">
        <v>318</v>
      </c>
      <c r="E351" s="673">
        <v>0</v>
      </c>
      <c r="F351" s="674">
        <v>2</v>
      </c>
      <c r="G351" s="13">
        <v>6</v>
      </c>
      <c r="H351" s="334">
        <v>8</v>
      </c>
      <c r="I351" s="14">
        <v>35.799999999999997</v>
      </c>
      <c r="J351" s="689">
        <v>3.5</v>
      </c>
      <c r="K351" s="13">
        <v>9.92</v>
      </c>
      <c r="L351" s="847">
        <v>7.05</v>
      </c>
      <c r="M351" s="172">
        <v>26.8</v>
      </c>
      <c r="N351" s="309">
        <v>2.9</v>
      </c>
      <c r="O351" s="14">
        <v>24.1</v>
      </c>
      <c r="P351" s="334">
        <v>29.6</v>
      </c>
      <c r="Q351" s="690">
        <v>65</v>
      </c>
      <c r="R351" s="309">
        <v>42</v>
      </c>
      <c r="S351" s="690">
        <v>106</v>
      </c>
      <c r="T351" s="309">
        <v>100</v>
      </c>
      <c r="U351" s="690">
        <v>56</v>
      </c>
      <c r="V351" s="309">
        <v>49</v>
      </c>
      <c r="W351" s="172">
        <v>50</v>
      </c>
      <c r="X351" s="309">
        <v>51</v>
      </c>
      <c r="Y351" s="13">
        <v>34.1</v>
      </c>
      <c r="Z351" s="847">
        <v>33.700000000000003</v>
      </c>
      <c r="AA351" s="14">
        <v>26.4</v>
      </c>
      <c r="AB351" s="310">
        <v>7.3</v>
      </c>
      <c r="AC351" s="854">
        <v>0.3</v>
      </c>
      <c r="AD351" s="677">
        <v>190</v>
      </c>
      <c r="AE351" s="885">
        <v>0</v>
      </c>
      <c r="AF351" s="850">
        <v>5942</v>
      </c>
      <c r="AG351" s="851">
        <v>3744</v>
      </c>
      <c r="AH351" s="852">
        <v>1830</v>
      </c>
      <c r="AI351" s="122"/>
      <c r="AJ351" s="994" t="s">
        <v>2</v>
      </c>
      <c r="AK351" s="504" t="s">
        <v>363</v>
      </c>
      <c r="AL351" s="1218">
        <v>-5</v>
      </c>
      <c r="AM351" s="1219"/>
      <c r="AN351" s="1218">
        <v>3</v>
      </c>
      <c r="AO351" s="1219"/>
      <c r="AP351" s="428"/>
    </row>
    <row r="352" spans="1:42" x14ac:dyDescent="0.15">
      <c r="A352" s="1163"/>
      <c r="B352" s="164">
        <v>44960</v>
      </c>
      <c r="C352" s="5" t="str">
        <f t="shared" si="139"/>
        <v>(金)</v>
      </c>
      <c r="D352" s="742" t="s">
        <v>317</v>
      </c>
      <c r="E352" s="673">
        <v>0</v>
      </c>
      <c r="F352" s="674">
        <v>2</v>
      </c>
      <c r="G352" s="13">
        <v>7</v>
      </c>
      <c r="H352" s="334">
        <v>7</v>
      </c>
      <c r="I352" s="14">
        <v>36.6</v>
      </c>
      <c r="J352" s="689">
        <v>4.8</v>
      </c>
      <c r="K352" s="13">
        <v>9.5399999999999991</v>
      </c>
      <c r="L352" s="847">
        <v>6.95</v>
      </c>
      <c r="M352" s="172">
        <v>29</v>
      </c>
      <c r="N352" s="309">
        <v>5.7</v>
      </c>
      <c r="O352" s="14">
        <v>24.9</v>
      </c>
      <c r="P352" s="310">
        <v>29.5</v>
      </c>
      <c r="Q352" s="690">
        <v>69</v>
      </c>
      <c r="R352" s="309">
        <v>42</v>
      </c>
      <c r="S352" s="690">
        <v>100</v>
      </c>
      <c r="T352" s="309">
        <v>100</v>
      </c>
      <c r="U352" s="690">
        <v>56</v>
      </c>
      <c r="V352" s="309">
        <v>54</v>
      </c>
      <c r="W352" s="172">
        <v>44</v>
      </c>
      <c r="X352" s="309">
        <v>46</v>
      </c>
      <c r="Y352" s="13">
        <v>35.5</v>
      </c>
      <c r="Z352" s="847">
        <v>32</v>
      </c>
      <c r="AA352" s="14">
        <v>26.7</v>
      </c>
      <c r="AB352" s="310">
        <v>7</v>
      </c>
      <c r="AC352" s="854">
        <v>0.1</v>
      </c>
      <c r="AD352" s="677">
        <v>230</v>
      </c>
      <c r="AE352" s="885">
        <v>0.23</v>
      </c>
      <c r="AF352" s="850">
        <v>5574</v>
      </c>
      <c r="AG352" s="851">
        <v>3411</v>
      </c>
      <c r="AH352" s="852">
        <v>1464</v>
      </c>
      <c r="AI352" s="122"/>
      <c r="AJ352" s="997" t="s">
        <v>19</v>
      </c>
      <c r="AK352" s="998" t="s">
        <v>20</v>
      </c>
      <c r="AL352" s="999" t="s">
        <v>21</v>
      </c>
      <c r="AM352" s="998" t="s">
        <v>22</v>
      </c>
      <c r="AN352" s="999" t="s">
        <v>21</v>
      </c>
      <c r="AO352" s="998" t="s">
        <v>22</v>
      </c>
      <c r="AP352" s="428"/>
    </row>
    <row r="353" spans="1:42" x14ac:dyDescent="0.15">
      <c r="A353" s="1163"/>
      <c r="B353" s="164">
        <v>44961</v>
      </c>
      <c r="C353" s="5" t="str">
        <f t="shared" si="139"/>
        <v>(土)</v>
      </c>
      <c r="D353" s="742" t="s">
        <v>416</v>
      </c>
      <c r="E353" s="673">
        <v>0</v>
      </c>
      <c r="F353" s="674">
        <v>0</v>
      </c>
      <c r="G353" s="13">
        <v>11.5</v>
      </c>
      <c r="H353" s="310">
        <v>9.5</v>
      </c>
      <c r="I353" s="14">
        <v>34</v>
      </c>
      <c r="J353" s="689">
        <v>3.2</v>
      </c>
      <c r="K353" s="13">
        <v>9.3699999999999992</v>
      </c>
      <c r="L353" s="847">
        <v>7.04</v>
      </c>
      <c r="M353" s="172">
        <v>27.9</v>
      </c>
      <c r="N353" s="309">
        <v>4.5999999999999996</v>
      </c>
      <c r="O353" s="14">
        <v>27.1</v>
      </c>
      <c r="P353" s="310">
        <v>30.7</v>
      </c>
      <c r="Q353" s="846">
        <v>72</v>
      </c>
      <c r="R353" s="309">
        <v>46</v>
      </c>
      <c r="S353" s="690">
        <v>101</v>
      </c>
      <c r="T353" s="309">
        <v>102</v>
      </c>
      <c r="U353" s="690">
        <v>55</v>
      </c>
      <c r="V353" s="309">
        <v>56</v>
      </c>
      <c r="W353" s="172">
        <v>46</v>
      </c>
      <c r="X353" s="309">
        <v>46</v>
      </c>
      <c r="Y353" s="13">
        <v>30.2</v>
      </c>
      <c r="Z353" s="847">
        <v>31.2</v>
      </c>
      <c r="AA353" s="14">
        <v>20.5</v>
      </c>
      <c r="AB353" s="310">
        <v>9.1999999999999993</v>
      </c>
      <c r="AC353" s="854">
        <v>0.15</v>
      </c>
      <c r="AD353" s="677">
        <v>210</v>
      </c>
      <c r="AE353" s="885">
        <v>0</v>
      </c>
      <c r="AF353" s="850">
        <v>6129</v>
      </c>
      <c r="AG353" s="851">
        <v>3328</v>
      </c>
      <c r="AH353" s="852">
        <v>1586</v>
      </c>
      <c r="AI353" s="122"/>
      <c r="AJ353" s="1000" t="s">
        <v>203</v>
      </c>
      <c r="AK353" s="1001" t="s">
        <v>11</v>
      </c>
      <c r="AL353" s="12">
        <v>6</v>
      </c>
      <c r="AM353" s="307">
        <v>5.5</v>
      </c>
      <c r="AN353" s="12">
        <v>9</v>
      </c>
      <c r="AO353" s="307">
        <v>9.5</v>
      </c>
      <c r="AP353" s="428"/>
    </row>
    <row r="354" spans="1:42" x14ac:dyDescent="0.15">
      <c r="A354" s="1163"/>
      <c r="B354" s="164">
        <v>44962</v>
      </c>
      <c r="C354" s="5" t="str">
        <f t="shared" si="139"/>
        <v>(日)</v>
      </c>
      <c r="D354" s="742" t="s">
        <v>318</v>
      </c>
      <c r="E354" s="673">
        <v>0</v>
      </c>
      <c r="F354" s="674">
        <v>-3</v>
      </c>
      <c r="G354" s="13">
        <v>6</v>
      </c>
      <c r="H354" s="310">
        <v>8</v>
      </c>
      <c r="I354" s="14">
        <v>40</v>
      </c>
      <c r="J354" s="308">
        <v>4.0999999999999996</v>
      </c>
      <c r="K354" s="13">
        <v>9.76</v>
      </c>
      <c r="L354" s="500">
        <v>7.06</v>
      </c>
      <c r="M354" s="172">
        <v>32.6</v>
      </c>
      <c r="N354" s="309">
        <v>4.9000000000000004</v>
      </c>
      <c r="O354" s="14">
        <v>25.9</v>
      </c>
      <c r="P354" s="310">
        <v>29.5</v>
      </c>
      <c r="Q354" s="846">
        <v>74</v>
      </c>
      <c r="R354" s="309">
        <v>44</v>
      </c>
      <c r="S354" s="846">
        <v>96</v>
      </c>
      <c r="T354" s="309">
        <v>100</v>
      </c>
      <c r="U354" s="690">
        <v>49</v>
      </c>
      <c r="V354" s="309">
        <v>54</v>
      </c>
      <c r="W354" s="172">
        <v>47</v>
      </c>
      <c r="X354" s="309">
        <v>46</v>
      </c>
      <c r="Y354" s="13">
        <v>33.700000000000003</v>
      </c>
      <c r="Z354" s="847">
        <v>34.4</v>
      </c>
      <c r="AA354" s="14">
        <v>25.1</v>
      </c>
      <c r="AB354" s="310">
        <v>7.6</v>
      </c>
      <c r="AC354" s="854">
        <v>0.1</v>
      </c>
      <c r="AD354" s="677">
        <v>200</v>
      </c>
      <c r="AE354" s="885">
        <v>0</v>
      </c>
      <c r="AF354" s="850">
        <v>5759</v>
      </c>
      <c r="AG354" s="851">
        <v>3328</v>
      </c>
      <c r="AH354" s="852">
        <v>1708</v>
      </c>
      <c r="AI354" s="122"/>
      <c r="AJ354" s="4" t="s">
        <v>204</v>
      </c>
      <c r="AK354" s="10" t="s">
        <v>205</v>
      </c>
      <c r="AL354" s="13">
        <v>26</v>
      </c>
      <c r="AM354" s="308">
        <v>4.5</v>
      </c>
      <c r="AN354" s="13">
        <v>31.2</v>
      </c>
      <c r="AO354" s="308">
        <v>5.3</v>
      </c>
    </row>
    <row r="355" spans="1:42" x14ac:dyDescent="0.15">
      <c r="A355" s="1163"/>
      <c r="B355" s="164">
        <v>44963</v>
      </c>
      <c r="C355" s="5" t="str">
        <f t="shared" si="139"/>
        <v>(月)</v>
      </c>
      <c r="D355" s="742" t="s">
        <v>318</v>
      </c>
      <c r="E355" s="673">
        <v>0</v>
      </c>
      <c r="F355" s="674">
        <v>0</v>
      </c>
      <c r="G355" s="13">
        <v>7</v>
      </c>
      <c r="H355" s="310">
        <v>9</v>
      </c>
      <c r="I355" s="14">
        <v>34.4</v>
      </c>
      <c r="J355" s="308">
        <v>4.0999999999999996</v>
      </c>
      <c r="K355" s="13">
        <v>9.77</v>
      </c>
      <c r="L355" s="500">
        <v>7.07</v>
      </c>
      <c r="M355" s="172">
        <v>27.1</v>
      </c>
      <c r="N355" s="309">
        <v>5.7</v>
      </c>
      <c r="O355" s="14">
        <v>27.8</v>
      </c>
      <c r="P355" s="310">
        <v>30</v>
      </c>
      <c r="Q355" s="846">
        <v>70</v>
      </c>
      <c r="R355" s="309">
        <v>44</v>
      </c>
      <c r="S355" s="846">
        <v>108</v>
      </c>
      <c r="T355" s="309">
        <v>99</v>
      </c>
      <c r="U355" s="690">
        <v>56</v>
      </c>
      <c r="V355" s="309">
        <v>54</v>
      </c>
      <c r="W355" s="172">
        <v>52</v>
      </c>
      <c r="X355" s="309">
        <v>45</v>
      </c>
      <c r="Y355" s="13">
        <v>36.200000000000003</v>
      </c>
      <c r="Z355" s="847">
        <v>36.200000000000003</v>
      </c>
      <c r="AA355" s="14">
        <v>21.5</v>
      </c>
      <c r="AB355" s="310">
        <v>6.6</v>
      </c>
      <c r="AC355" s="854">
        <v>0.1</v>
      </c>
      <c r="AD355" s="677">
        <v>220</v>
      </c>
      <c r="AE355" s="885">
        <v>0</v>
      </c>
      <c r="AF355" s="850">
        <v>5623</v>
      </c>
      <c r="AG355" s="851">
        <v>3384</v>
      </c>
      <c r="AH355" s="852">
        <v>1480</v>
      </c>
      <c r="AI355" s="122"/>
      <c r="AJ355" s="4" t="s">
        <v>12</v>
      </c>
      <c r="AK355" s="10"/>
      <c r="AL355" s="13">
        <v>9.1999999999999993</v>
      </c>
      <c r="AM355" s="308">
        <v>7.01</v>
      </c>
      <c r="AN355" s="13">
        <v>9.7799999999999994</v>
      </c>
      <c r="AO355" s="308">
        <v>7.15</v>
      </c>
    </row>
    <row r="356" spans="1:42" x14ac:dyDescent="0.15">
      <c r="A356" s="1163"/>
      <c r="B356" s="164">
        <v>44964</v>
      </c>
      <c r="C356" s="5" t="str">
        <f t="shared" si="139"/>
        <v>(火)</v>
      </c>
      <c r="D356" s="742" t="s">
        <v>318</v>
      </c>
      <c r="E356" s="673">
        <v>0</v>
      </c>
      <c r="F356" s="674">
        <v>5</v>
      </c>
      <c r="G356" s="13">
        <v>7</v>
      </c>
      <c r="H356" s="310">
        <v>9</v>
      </c>
      <c r="I356" s="14">
        <v>26.3</v>
      </c>
      <c r="J356" s="308">
        <v>4.3</v>
      </c>
      <c r="K356" s="13">
        <v>9.64</v>
      </c>
      <c r="L356" s="500">
        <v>7.18</v>
      </c>
      <c r="M356" s="172">
        <v>22.4</v>
      </c>
      <c r="N356" s="309">
        <v>4.9000000000000004</v>
      </c>
      <c r="O356" s="14">
        <v>25.2</v>
      </c>
      <c r="P356" s="310">
        <v>26.3</v>
      </c>
      <c r="Q356" s="846">
        <v>66</v>
      </c>
      <c r="R356" s="309">
        <v>44</v>
      </c>
      <c r="S356" s="846">
        <v>102</v>
      </c>
      <c r="T356" s="309">
        <v>102</v>
      </c>
      <c r="U356" s="846">
        <v>60</v>
      </c>
      <c r="V356" s="309">
        <v>56</v>
      </c>
      <c r="W356" s="172">
        <v>42</v>
      </c>
      <c r="X356" s="309">
        <v>46</v>
      </c>
      <c r="Y356" s="13">
        <v>32</v>
      </c>
      <c r="Z356" s="847">
        <v>33.4</v>
      </c>
      <c r="AA356" s="14">
        <v>19.3</v>
      </c>
      <c r="AB356" s="310">
        <v>6.6</v>
      </c>
      <c r="AC356" s="854">
        <v>0.1</v>
      </c>
      <c r="AD356" s="677">
        <v>230</v>
      </c>
      <c r="AE356" s="885">
        <v>0</v>
      </c>
      <c r="AF356" s="850">
        <v>4460</v>
      </c>
      <c r="AG356" s="851">
        <v>3281</v>
      </c>
      <c r="AH356" s="852">
        <v>1586</v>
      </c>
      <c r="AI356" s="122"/>
      <c r="AJ356" s="4" t="s">
        <v>219</v>
      </c>
      <c r="AK356" s="10" t="s">
        <v>205</v>
      </c>
      <c r="AL356" s="172">
        <v>28.1</v>
      </c>
      <c r="AM356" s="309">
        <v>7.5</v>
      </c>
      <c r="AN356" s="172">
        <v>27.4</v>
      </c>
      <c r="AO356" s="309">
        <v>6.6</v>
      </c>
    </row>
    <row r="357" spans="1:42" x14ac:dyDescent="0.15">
      <c r="A357" s="1163"/>
      <c r="B357" s="164">
        <v>44965</v>
      </c>
      <c r="C357" s="5" t="str">
        <f t="shared" si="139"/>
        <v>(水)</v>
      </c>
      <c r="D357" s="742" t="s">
        <v>317</v>
      </c>
      <c r="E357" s="673">
        <v>0</v>
      </c>
      <c r="F357" s="674">
        <v>7</v>
      </c>
      <c r="G357" s="13">
        <v>9</v>
      </c>
      <c r="H357" s="310">
        <v>9.5</v>
      </c>
      <c r="I357" s="14">
        <v>36.299999999999997</v>
      </c>
      <c r="J357" s="308">
        <v>5</v>
      </c>
      <c r="K357" s="13">
        <v>9.41</v>
      </c>
      <c r="L357" s="500">
        <v>7.04</v>
      </c>
      <c r="M357" s="172">
        <v>29.5</v>
      </c>
      <c r="N357" s="309">
        <v>5.4</v>
      </c>
      <c r="O357" s="14">
        <v>25.4</v>
      </c>
      <c r="P357" s="310">
        <v>30.3</v>
      </c>
      <c r="Q357" s="846">
        <v>74</v>
      </c>
      <c r="R357" s="309">
        <v>48</v>
      </c>
      <c r="S357" s="846">
        <v>98</v>
      </c>
      <c r="T357" s="309">
        <v>98</v>
      </c>
      <c r="U357" s="846">
        <v>58</v>
      </c>
      <c r="V357" s="309">
        <v>58</v>
      </c>
      <c r="W357" s="172">
        <v>40</v>
      </c>
      <c r="X357" s="309">
        <v>40</v>
      </c>
      <c r="Y357" s="13">
        <v>33.4</v>
      </c>
      <c r="Z357" s="847">
        <v>34.1</v>
      </c>
      <c r="AA357" s="14">
        <v>24.6</v>
      </c>
      <c r="AB357" s="310">
        <v>7.6</v>
      </c>
      <c r="AC357" s="854">
        <v>0.1</v>
      </c>
      <c r="AD357" s="677">
        <v>220</v>
      </c>
      <c r="AE357" s="885">
        <v>0</v>
      </c>
      <c r="AF357" s="850">
        <v>5371</v>
      </c>
      <c r="AG357" s="851">
        <v>3661</v>
      </c>
      <c r="AH357" s="852">
        <v>1586</v>
      </c>
      <c r="AI357" s="122"/>
      <c r="AJ357" s="4" t="s">
        <v>206</v>
      </c>
      <c r="AK357" s="10" t="s">
        <v>13</v>
      </c>
      <c r="AL357" s="13">
        <v>25.1</v>
      </c>
      <c r="AM357" s="308">
        <v>26.3</v>
      </c>
      <c r="AN357" s="13">
        <v>24.8</v>
      </c>
      <c r="AO357" s="308">
        <v>27.7</v>
      </c>
    </row>
    <row r="358" spans="1:42" x14ac:dyDescent="0.15">
      <c r="A358" s="1163"/>
      <c r="B358" s="164">
        <v>44966</v>
      </c>
      <c r="C358" s="5" t="str">
        <f t="shared" si="139"/>
        <v>(木)</v>
      </c>
      <c r="D358" s="742" t="s">
        <v>318</v>
      </c>
      <c r="E358" s="673">
        <v>0</v>
      </c>
      <c r="F358" s="674">
        <v>3</v>
      </c>
      <c r="G358" s="13">
        <v>7.5</v>
      </c>
      <c r="H358" s="310">
        <v>9</v>
      </c>
      <c r="I358" s="14">
        <v>47</v>
      </c>
      <c r="J358" s="308">
        <v>4.3</v>
      </c>
      <c r="K358" s="13">
        <v>9.73</v>
      </c>
      <c r="L358" s="500">
        <v>7.06</v>
      </c>
      <c r="M358" s="172">
        <v>38</v>
      </c>
      <c r="N358" s="309">
        <v>5.2</v>
      </c>
      <c r="O358" s="14">
        <v>25.1</v>
      </c>
      <c r="P358" s="310">
        <v>27.1</v>
      </c>
      <c r="Q358" s="846">
        <v>62</v>
      </c>
      <c r="R358" s="309">
        <v>40</v>
      </c>
      <c r="S358" s="846">
        <v>102</v>
      </c>
      <c r="T358" s="309">
        <v>104</v>
      </c>
      <c r="U358" s="846">
        <v>48</v>
      </c>
      <c r="V358" s="309">
        <v>58</v>
      </c>
      <c r="W358" s="172">
        <v>54</v>
      </c>
      <c r="X358" s="309">
        <v>46</v>
      </c>
      <c r="Y358" s="13">
        <v>33.4</v>
      </c>
      <c r="Z358" s="847">
        <v>31.2</v>
      </c>
      <c r="AA358" s="14">
        <v>25.3</v>
      </c>
      <c r="AB358" s="310">
        <v>8.1999999999999993</v>
      </c>
      <c r="AC358" s="854">
        <v>0.1</v>
      </c>
      <c r="AD358" s="677">
        <v>200</v>
      </c>
      <c r="AE358" s="885">
        <v>0</v>
      </c>
      <c r="AF358" s="850">
        <v>5574</v>
      </c>
      <c r="AG358" s="851">
        <v>3245</v>
      </c>
      <c r="AH358" s="852">
        <v>1708</v>
      </c>
      <c r="AI358" s="122"/>
      <c r="AJ358" s="4" t="s">
        <v>207</v>
      </c>
      <c r="AK358" s="10" t="s">
        <v>371</v>
      </c>
      <c r="AL358" s="172">
        <v>70</v>
      </c>
      <c r="AM358" s="309">
        <v>50</v>
      </c>
      <c r="AN358" s="172">
        <v>66</v>
      </c>
      <c r="AO358" s="309">
        <v>44</v>
      </c>
    </row>
    <row r="359" spans="1:42" x14ac:dyDescent="0.15">
      <c r="A359" s="1163"/>
      <c r="B359" s="164">
        <v>44967</v>
      </c>
      <c r="C359" s="5" t="str">
        <f t="shared" si="139"/>
        <v>(金)</v>
      </c>
      <c r="D359" s="742" t="s">
        <v>319</v>
      </c>
      <c r="E359" s="673">
        <v>17.3</v>
      </c>
      <c r="F359" s="674">
        <v>1</v>
      </c>
      <c r="G359" s="13">
        <v>8</v>
      </c>
      <c r="H359" s="310">
        <v>8</v>
      </c>
      <c r="I359" s="14">
        <v>42.4</v>
      </c>
      <c r="J359" s="308">
        <v>3.2</v>
      </c>
      <c r="K359" s="13">
        <v>9.4499999999999993</v>
      </c>
      <c r="L359" s="500">
        <v>6.97</v>
      </c>
      <c r="M359" s="172">
        <v>38.299999999999997</v>
      </c>
      <c r="N359" s="309">
        <v>4.8</v>
      </c>
      <c r="O359" s="14">
        <v>24.4</v>
      </c>
      <c r="P359" s="310">
        <v>27.4</v>
      </c>
      <c r="Q359" s="846">
        <v>70</v>
      </c>
      <c r="R359" s="309">
        <v>43</v>
      </c>
      <c r="S359" s="846">
        <v>106</v>
      </c>
      <c r="T359" s="309">
        <v>108</v>
      </c>
      <c r="U359" s="846">
        <v>52</v>
      </c>
      <c r="V359" s="309">
        <v>54</v>
      </c>
      <c r="W359" s="172">
        <v>54</v>
      </c>
      <c r="X359" s="309">
        <v>54</v>
      </c>
      <c r="Y359" s="13">
        <v>34.1</v>
      </c>
      <c r="Z359" s="847">
        <v>34.4</v>
      </c>
      <c r="AA359" s="14">
        <v>24.3</v>
      </c>
      <c r="AB359" s="310">
        <v>7.3</v>
      </c>
      <c r="AC359" s="854">
        <v>0.1</v>
      </c>
      <c r="AD359" s="677">
        <v>190</v>
      </c>
      <c r="AE359" s="885">
        <v>0</v>
      </c>
      <c r="AF359" s="850">
        <v>5016</v>
      </c>
      <c r="AG359" s="851">
        <v>3192</v>
      </c>
      <c r="AH359" s="852">
        <v>1464</v>
      </c>
      <c r="AI359" s="122"/>
      <c r="AJ359" s="4" t="s">
        <v>208</v>
      </c>
      <c r="AK359" s="10" t="s">
        <v>371</v>
      </c>
      <c r="AL359" s="172">
        <v>98</v>
      </c>
      <c r="AM359" s="309">
        <v>106</v>
      </c>
      <c r="AN359" s="172">
        <v>96</v>
      </c>
      <c r="AO359" s="309">
        <v>97</v>
      </c>
    </row>
    <row r="360" spans="1:42" x14ac:dyDescent="0.15">
      <c r="A360" s="1163"/>
      <c r="B360" s="164">
        <v>44968</v>
      </c>
      <c r="C360" s="5" t="str">
        <f t="shared" si="139"/>
        <v>(土)</v>
      </c>
      <c r="D360" s="742" t="s">
        <v>318</v>
      </c>
      <c r="E360" s="673">
        <v>0</v>
      </c>
      <c r="F360" s="674">
        <v>6</v>
      </c>
      <c r="G360" s="13">
        <v>7.5</v>
      </c>
      <c r="H360" s="310">
        <v>7</v>
      </c>
      <c r="I360" s="14">
        <v>27.9</v>
      </c>
      <c r="J360" s="308">
        <v>2.8</v>
      </c>
      <c r="K360" s="13">
        <v>9.67</v>
      </c>
      <c r="L360" s="500">
        <v>6.98</v>
      </c>
      <c r="M360" s="172">
        <v>24.6</v>
      </c>
      <c r="N360" s="309">
        <v>4.0999999999999996</v>
      </c>
      <c r="O360" s="14">
        <v>30.2</v>
      </c>
      <c r="P360" s="310">
        <v>31.3</v>
      </c>
      <c r="Q360" s="846">
        <v>78</v>
      </c>
      <c r="R360" s="309">
        <v>44</v>
      </c>
      <c r="S360" s="846">
        <v>110</v>
      </c>
      <c r="T360" s="309">
        <v>104</v>
      </c>
      <c r="U360" s="846">
        <v>60</v>
      </c>
      <c r="V360" s="309">
        <v>56</v>
      </c>
      <c r="W360" s="172">
        <v>50</v>
      </c>
      <c r="X360" s="309">
        <v>48</v>
      </c>
      <c r="Y360" s="13">
        <v>34.799999999999997</v>
      </c>
      <c r="Z360" s="847">
        <v>33.4</v>
      </c>
      <c r="AA360" s="14">
        <v>24</v>
      </c>
      <c r="AB360" s="310">
        <v>7.9</v>
      </c>
      <c r="AC360" s="854">
        <v>0.15</v>
      </c>
      <c r="AD360" s="677">
        <v>220</v>
      </c>
      <c r="AE360" s="885">
        <v>0</v>
      </c>
      <c r="AF360" s="850">
        <v>5446</v>
      </c>
      <c r="AG360" s="851">
        <v>3079</v>
      </c>
      <c r="AH360" s="852">
        <v>1586</v>
      </c>
      <c r="AI360" s="122"/>
      <c r="AJ360" s="4" t="s">
        <v>209</v>
      </c>
      <c r="AK360" s="10" t="s">
        <v>371</v>
      </c>
      <c r="AL360" s="172">
        <v>60</v>
      </c>
      <c r="AM360" s="309">
        <v>64</v>
      </c>
      <c r="AN360" s="172">
        <v>52</v>
      </c>
      <c r="AO360" s="309">
        <v>56</v>
      </c>
    </row>
    <row r="361" spans="1:42" x14ac:dyDescent="0.15">
      <c r="A361" s="1163"/>
      <c r="B361" s="164">
        <v>44969</v>
      </c>
      <c r="C361" s="5" t="str">
        <f t="shared" si="139"/>
        <v>(日)</v>
      </c>
      <c r="D361" s="742" t="s">
        <v>318</v>
      </c>
      <c r="E361" s="673">
        <v>0</v>
      </c>
      <c r="F361" s="674">
        <v>6</v>
      </c>
      <c r="G361" s="13">
        <v>12.5</v>
      </c>
      <c r="H361" s="310">
        <v>9</v>
      </c>
      <c r="I361" s="14">
        <v>27.5</v>
      </c>
      <c r="J361" s="308">
        <v>3.1</v>
      </c>
      <c r="K361" s="13">
        <v>9.73</v>
      </c>
      <c r="L361" s="500">
        <v>7.04</v>
      </c>
      <c r="M361" s="172">
        <v>23.1</v>
      </c>
      <c r="N361" s="309">
        <v>5</v>
      </c>
      <c r="O361" s="14">
        <v>28</v>
      </c>
      <c r="P361" s="310">
        <v>30.9</v>
      </c>
      <c r="Q361" s="846">
        <v>76</v>
      </c>
      <c r="R361" s="309">
        <v>46</v>
      </c>
      <c r="S361" s="846">
        <v>105</v>
      </c>
      <c r="T361" s="309">
        <v>103</v>
      </c>
      <c r="U361" s="846">
        <v>60</v>
      </c>
      <c r="V361" s="309">
        <v>58</v>
      </c>
      <c r="W361" s="172">
        <v>45</v>
      </c>
      <c r="X361" s="309">
        <v>45</v>
      </c>
      <c r="Y361" s="13">
        <v>36.200000000000003</v>
      </c>
      <c r="Z361" s="847">
        <v>35.5</v>
      </c>
      <c r="AA361" s="14">
        <v>22.6</v>
      </c>
      <c r="AB361" s="310">
        <v>7</v>
      </c>
      <c r="AC361" s="854">
        <v>0.15</v>
      </c>
      <c r="AD361" s="677">
        <v>230</v>
      </c>
      <c r="AE361" s="885">
        <v>0</v>
      </c>
      <c r="AF361" s="850">
        <v>5388</v>
      </c>
      <c r="AG361" s="851">
        <v>3245</v>
      </c>
      <c r="AH361" s="852">
        <v>1708</v>
      </c>
      <c r="AI361" s="122"/>
      <c r="AJ361" s="4" t="s">
        <v>210</v>
      </c>
      <c r="AK361" s="10" t="s">
        <v>371</v>
      </c>
      <c r="AL361" s="172">
        <v>38</v>
      </c>
      <c r="AM361" s="309">
        <v>42</v>
      </c>
      <c r="AN361" s="172">
        <v>44</v>
      </c>
      <c r="AO361" s="309">
        <v>41</v>
      </c>
    </row>
    <row r="362" spans="1:42" x14ac:dyDescent="0.15">
      <c r="A362" s="1163"/>
      <c r="B362" s="164">
        <v>44970</v>
      </c>
      <c r="C362" s="5" t="str">
        <f t="shared" si="139"/>
        <v>(月)</v>
      </c>
      <c r="D362" s="742" t="s">
        <v>319</v>
      </c>
      <c r="E362" s="673">
        <v>19.5</v>
      </c>
      <c r="F362" s="674">
        <v>9</v>
      </c>
      <c r="G362" s="13">
        <v>14</v>
      </c>
      <c r="H362" s="310">
        <v>11</v>
      </c>
      <c r="I362" s="14">
        <v>28.9</v>
      </c>
      <c r="J362" s="308">
        <v>4.5</v>
      </c>
      <c r="K362" s="13">
        <v>9.7899999999999991</v>
      </c>
      <c r="L362" s="500">
        <v>7.07</v>
      </c>
      <c r="M362" s="172">
        <v>25.1</v>
      </c>
      <c r="N362" s="309">
        <v>2.9</v>
      </c>
      <c r="O362" s="14">
        <v>24.7</v>
      </c>
      <c r="P362" s="310">
        <v>29.7</v>
      </c>
      <c r="Q362" s="846">
        <v>74</v>
      </c>
      <c r="R362" s="309">
        <v>46</v>
      </c>
      <c r="S362" s="846">
        <v>100</v>
      </c>
      <c r="T362" s="309">
        <v>107</v>
      </c>
      <c r="U362" s="846">
        <v>54</v>
      </c>
      <c r="V362" s="309">
        <v>57</v>
      </c>
      <c r="W362" s="172">
        <v>46</v>
      </c>
      <c r="X362" s="309">
        <v>50</v>
      </c>
      <c r="Y362" s="13">
        <v>33.4</v>
      </c>
      <c r="Z362" s="847">
        <v>34.4</v>
      </c>
      <c r="AA362" s="14">
        <v>22.8</v>
      </c>
      <c r="AB362" s="310">
        <v>6.5</v>
      </c>
      <c r="AC362" s="854">
        <v>0.05</v>
      </c>
      <c r="AD362" s="677">
        <v>230</v>
      </c>
      <c r="AE362" s="885">
        <v>0</v>
      </c>
      <c r="AF362" s="850">
        <v>6131</v>
      </c>
      <c r="AG362" s="851">
        <v>3076</v>
      </c>
      <c r="AH362" s="852">
        <v>1586</v>
      </c>
      <c r="AI362" s="122"/>
      <c r="AJ362" s="4" t="s">
        <v>211</v>
      </c>
      <c r="AK362" s="10" t="s">
        <v>371</v>
      </c>
      <c r="AL362" s="13">
        <v>28.4</v>
      </c>
      <c r="AM362" s="310">
        <v>29.8</v>
      </c>
      <c r="AN362" s="14">
        <v>30.2</v>
      </c>
      <c r="AO362" s="310">
        <v>31.2</v>
      </c>
    </row>
    <row r="363" spans="1:42" x14ac:dyDescent="0.15">
      <c r="A363" s="1163"/>
      <c r="B363" s="164">
        <v>44971</v>
      </c>
      <c r="C363" s="5" t="str">
        <f t="shared" si="139"/>
        <v>(火)</v>
      </c>
      <c r="D363" s="742" t="s">
        <v>318</v>
      </c>
      <c r="E363" s="673">
        <v>0</v>
      </c>
      <c r="F363" s="674">
        <v>3</v>
      </c>
      <c r="G363" s="13">
        <v>9.5</v>
      </c>
      <c r="H363" s="310">
        <v>10</v>
      </c>
      <c r="I363" s="14">
        <v>14.1</v>
      </c>
      <c r="J363" s="308">
        <v>3.2</v>
      </c>
      <c r="K363" s="13">
        <v>8.1</v>
      </c>
      <c r="L363" s="500">
        <v>6.8</v>
      </c>
      <c r="M363" s="172">
        <v>18.899999999999999</v>
      </c>
      <c r="N363" s="309">
        <v>5.3</v>
      </c>
      <c r="O363" s="14">
        <v>30.2</v>
      </c>
      <c r="P363" s="310">
        <v>31.3</v>
      </c>
      <c r="Q363" s="846">
        <v>83</v>
      </c>
      <c r="R363" s="309">
        <v>52</v>
      </c>
      <c r="S363" s="846">
        <v>120</v>
      </c>
      <c r="T363" s="309">
        <v>113</v>
      </c>
      <c r="U363" s="846">
        <v>78</v>
      </c>
      <c r="V363" s="309">
        <v>71</v>
      </c>
      <c r="W363" s="172">
        <v>42</v>
      </c>
      <c r="X363" s="309">
        <v>42</v>
      </c>
      <c r="Y363" s="13">
        <v>32</v>
      </c>
      <c r="Z363" s="847">
        <v>33.700000000000003</v>
      </c>
      <c r="AA363" s="14">
        <v>10.7</v>
      </c>
      <c r="AB363" s="310">
        <v>7.6</v>
      </c>
      <c r="AC363" s="854">
        <v>0.1</v>
      </c>
      <c r="AD363" s="677">
        <v>220</v>
      </c>
      <c r="AE363" s="885">
        <v>0</v>
      </c>
      <c r="AF363" s="850">
        <v>4645</v>
      </c>
      <c r="AG363" s="851">
        <v>2912</v>
      </c>
      <c r="AH363" s="852">
        <v>1464</v>
      </c>
      <c r="AI363" s="122"/>
      <c r="AJ363" s="4" t="s">
        <v>346</v>
      </c>
      <c r="AK363" s="10" t="s">
        <v>371</v>
      </c>
      <c r="AL363" s="13">
        <v>18.3</v>
      </c>
      <c r="AM363" s="310">
        <v>8.8000000000000007</v>
      </c>
      <c r="AN363" s="14">
        <v>23.4</v>
      </c>
      <c r="AO363" s="310">
        <v>10</v>
      </c>
    </row>
    <row r="364" spans="1:42" x14ac:dyDescent="0.15">
      <c r="A364" s="1163"/>
      <c r="B364" s="164">
        <v>44972</v>
      </c>
      <c r="C364" s="5" t="str">
        <f t="shared" si="139"/>
        <v>(水)</v>
      </c>
      <c r="D364" s="742" t="s">
        <v>318</v>
      </c>
      <c r="E364" s="673">
        <v>0</v>
      </c>
      <c r="F364" s="674">
        <v>1</v>
      </c>
      <c r="G364" s="13">
        <v>6</v>
      </c>
      <c r="H364" s="310">
        <v>8</v>
      </c>
      <c r="I364" s="14">
        <v>22.6</v>
      </c>
      <c r="J364" s="308">
        <v>2.9</v>
      </c>
      <c r="K364" s="13">
        <v>8.34</v>
      </c>
      <c r="L364" s="500">
        <v>7.2</v>
      </c>
      <c r="M364" s="172">
        <v>25.2</v>
      </c>
      <c r="N364" s="309">
        <v>6.8</v>
      </c>
      <c r="O364" s="14">
        <v>24.2</v>
      </c>
      <c r="P364" s="310">
        <v>29.3</v>
      </c>
      <c r="Q364" s="846">
        <v>72</v>
      </c>
      <c r="R364" s="309">
        <v>48</v>
      </c>
      <c r="S364" s="846">
        <v>98</v>
      </c>
      <c r="T364" s="309">
        <v>103</v>
      </c>
      <c r="U364" s="846">
        <v>63</v>
      </c>
      <c r="V364" s="309">
        <v>61</v>
      </c>
      <c r="W364" s="172">
        <v>35</v>
      </c>
      <c r="X364" s="309">
        <v>42</v>
      </c>
      <c r="Y364" s="13">
        <v>28.4</v>
      </c>
      <c r="Z364" s="847">
        <v>33.4</v>
      </c>
      <c r="AA364" s="14">
        <v>18.600000000000001</v>
      </c>
      <c r="AB364" s="310">
        <v>8.1</v>
      </c>
      <c r="AC364" s="854">
        <v>0.1</v>
      </c>
      <c r="AD364" s="677">
        <v>210</v>
      </c>
      <c r="AE364" s="885">
        <v>0</v>
      </c>
      <c r="AF364" s="850">
        <v>4817</v>
      </c>
      <c r="AG364" s="851">
        <v>2698</v>
      </c>
      <c r="AH364" s="852">
        <v>1586</v>
      </c>
      <c r="AI364" s="122"/>
      <c r="AJ364" s="4" t="s">
        <v>347</v>
      </c>
      <c r="AK364" s="10" t="s">
        <v>371</v>
      </c>
      <c r="AL364" s="620"/>
      <c r="AM364" s="621">
        <v>0.05</v>
      </c>
      <c r="AN364" s="620"/>
      <c r="AO364" s="621">
        <v>0.15</v>
      </c>
    </row>
    <row r="365" spans="1:42" x14ac:dyDescent="0.15">
      <c r="A365" s="1163"/>
      <c r="B365" s="164">
        <v>44973</v>
      </c>
      <c r="C365" s="5" t="str">
        <f t="shared" si="139"/>
        <v>(木)</v>
      </c>
      <c r="D365" s="742" t="s">
        <v>318</v>
      </c>
      <c r="E365" s="673">
        <v>0</v>
      </c>
      <c r="F365" s="674">
        <v>-5</v>
      </c>
      <c r="G365" s="13">
        <v>6</v>
      </c>
      <c r="H365" s="310">
        <v>5.5</v>
      </c>
      <c r="I365" s="14">
        <v>26</v>
      </c>
      <c r="J365" s="308">
        <v>4.5</v>
      </c>
      <c r="K365" s="13">
        <v>9.1999999999999993</v>
      </c>
      <c r="L365" s="500">
        <v>7.01</v>
      </c>
      <c r="M365" s="172">
        <v>28.1</v>
      </c>
      <c r="N365" s="309">
        <v>7.5</v>
      </c>
      <c r="O365" s="14">
        <v>25.1</v>
      </c>
      <c r="P365" s="310">
        <v>26.3</v>
      </c>
      <c r="Q365" s="846">
        <v>70</v>
      </c>
      <c r="R365" s="309">
        <v>50</v>
      </c>
      <c r="S365" s="846">
        <v>98</v>
      </c>
      <c r="T365" s="309">
        <v>106</v>
      </c>
      <c r="U365" s="846">
        <v>60</v>
      </c>
      <c r="V365" s="309">
        <v>64</v>
      </c>
      <c r="W365" s="172">
        <v>38</v>
      </c>
      <c r="X365" s="309">
        <v>42</v>
      </c>
      <c r="Y365" s="13">
        <v>28.4</v>
      </c>
      <c r="Z365" s="847">
        <v>29.8</v>
      </c>
      <c r="AA365" s="14">
        <v>18.3</v>
      </c>
      <c r="AB365" s="310">
        <v>8.8000000000000007</v>
      </c>
      <c r="AC365" s="854">
        <v>0.05</v>
      </c>
      <c r="AD365" s="677">
        <v>220</v>
      </c>
      <c r="AE365" s="885">
        <v>0</v>
      </c>
      <c r="AF365" s="850">
        <v>4460</v>
      </c>
      <c r="AG365" s="851">
        <v>2996</v>
      </c>
      <c r="AH365" s="852">
        <v>1342</v>
      </c>
      <c r="AI365" s="122"/>
      <c r="AJ365" s="4" t="s">
        <v>212</v>
      </c>
      <c r="AK365" s="10" t="s">
        <v>371</v>
      </c>
      <c r="AL365" s="172" t="s">
        <v>24</v>
      </c>
      <c r="AM365" s="309">
        <v>220</v>
      </c>
      <c r="AN365" s="383">
        <v>220</v>
      </c>
      <c r="AO365" s="309">
        <v>210</v>
      </c>
    </row>
    <row r="366" spans="1:42" x14ac:dyDescent="0.15">
      <c r="A366" s="1163"/>
      <c r="B366" s="164">
        <v>44974</v>
      </c>
      <c r="C366" s="5" t="str">
        <f t="shared" si="139"/>
        <v>(金)</v>
      </c>
      <c r="D366" s="742" t="s">
        <v>318</v>
      </c>
      <c r="E366" s="673">
        <v>0</v>
      </c>
      <c r="F366" s="674">
        <v>0</v>
      </c>
      <c r="G366" s="13">
        <v>7.5</v>
      </c>
      <c r="H366" s="310">
        <v>8</v>
      </c>
      <c r="I366" s="14">
        <v>27.1</v>
      </c>
      <c r="J366" s="308">
        <v>3</v>
      </c>
      <c r="K366" s="13">
        <v>9.67</v>
      </c>
      <c r="L366" s="500">
        <v>7.06</v>
      </c>
      <c r="M366" s="172">
        <v>25.4</v>
      </c>
      <c r="N366" s="309">
        <v>4.7</v>
      </c>
      <c r="O366" s="14">
        <v>23.3</v>
      </c>
      <c r="P366" s="310">
        <v>29.3</v>
      </c>
      <c r="Q366" s="846">
        <v>70</v>
      </c>
      <c r="R366" s="309">
        <v>46</v>
      </c>
      <c r="S366" s="846">
        <v>96</v>
      </c>
      <c r="T366" s="309">
        <v>96</v>
      </c>
      <c r="U366" s="846">
        <v>56</v>
      </c>
      <c r="V366" s="309">
        <v>54</v>
      </c>
      <c r="W366" s="172">
        <v>40</v>
      </c>
      <c r="X366" s="309">
        <v>42</v>
      </c>
      <c r="Y366" s="13">
        <v>31.2</v>
      </c>
      <c r="Z366" s="847">
        <v>32.700000000000003</v>
      </c>
      <c r="AA366" s="14">
        <v>20.9</v>
      </c>
      <c r="AB366" s="310">
        <v>7.6</v>
      </c>
      <c r="AC366" s="854">
        <v>0.05</v>
      </c>
      <c r="AD366" s="677">
        <v>200</v>
      </c>
      <c r="AE366" s="885">
        <v>0</v>
      </c>
      <c r="AF366" s="850">
        <v>4459</v>
      </c>
      <c r="AG366" s="851">
        <v>3162</v>
      </c>
      <c r="AH366" s="852">
        <v>1380</v>
      </c>
      <c r="AI366" s="122"/>
      <c r="AJ366" s="4" t="s">
        <v>213</v>
      </c>
      <c r="AK366" s="10" t="s">
        <v>371</v>
      </c>
      <c r="AL366" s="388" t="s">
        <v>24</v>
      </c>
      <c r="AM366" s="378">
        <v>0</v>
      </c>
      <c r="AN366" s="377">
        <v>0.77</v>
      </c>
      <c r="AO366" s="378">
        <v>0</v>
      </c>
    </row>
    <row r="367" spans="1:42" x14ac:dyDescent="0.15">
      <c r="A367" s="1163"/>
      <c r="B367" s="164">
        <v>44975</v>
      </c>
      <c r="C367" s="5" t="str">
        <f t="shared" si="139"/>
        <v>(土)</v>
      </c>
      <c r="D367" s="742" t="s">
        <v>318</v>
      </c>
      <c r="E367" s="673">
        <v>0</v>
      </c>
      <c r="F367" s="674">
        <v>-2</v>
      </c>
      <c r="G367" s="13">
        <v>8</v>
      </c>
      <c r="H367" s="310">
        <v>9</v>
      </c>
      <c r="I367" s="14">
        <v>26.9</v>
      </c>
      <c r="J367" s="308">
        <v>2.8</v>
      </c>
      <c r="K367" s="13">
        <v>9.83</v>
      </c>
      <c r="L367" s="500">
        <v>7.17</v>
      </c>
      <c r="M367" s="172">
        <v>25.6</v>
      </c>
      <c r="N367" s="309">
        <v>5.3</v>
      </c>
      <c r="O367" s="14">
        <v>27.1</v>
      </c>
      <c r="P367" s="310">
        <v>27.1</v>
      </c>
      <c r="Q367" s="846">
        <v>75</v>
      </c>
      <c r="R367" s="309">
        <v>48</v>
      </c>
      <c r="S367" s="846">
        <v>108</v>
      </c>
      <c r="T367" s="309">
        <v>106</v>
      </c>
      <c r="U367" s="846">
        <v>60</v>
      </c>
      <c r="V367" s="309">
        <v>60</v>
      </c>
      <c r="W367" s="172">
        <v>48</v>
      </c>
      <c r="X367" s="309">
        <v>46</v>
      </c>
      <c r="Y367" s="13">
        <v>30.5</v>
      </c>
      <c r="Z367" s="847">
        <v>32.299999999999997</v>
      </c>
      <c r="AA367" s="14">
        <v>22.4</v>
      </c>
      <c r="AB367" s="310">
        <v>8.8000000000000007</v>
      </c>
      <c r="AC367" s="854">
        <v>0.1</v>
      </c>
      <c r="AD367" s="677">
        <v>220</v>
      </c>
      <c r="AE367" s="885">
        <v>0</v>
      </c>
      <c r="AF367" s="850">
        <v>4563</v>
      </c>
      <c r="AG367" s="851">
        <v>3410</v>
      </c>
      <c r="AH367" s="852">
        <v>1480</v>
      </c>
      <c r="AI367" s="122"/>
      <c r="AJ367" s="4" t="s">
        <v>348</v>
      </c>
      <c r="AK367" s="10" t="s">
        <v>371</v>
      </c>
      <c r="AL367" s="389" t="s">
        <v>24</v>
      </c>
      <c r="AM367" s="390" t="s">
        <v>24</v>
      </c>
      <c r="AN367" s="375">
        <v>0</v>
      </c>
      <c r="AO367" s="376">
        <v>0</v>
      </c>
    </row>
    <row r="368" spans="1:42" x14ac:dyDescent="0.15">
      <c r="A368" s="1163"/>
      <c r="B368" s="164">
        <v>44976</v>
      </c>
      <c r="C368" s="5" t="str">
        <f t="shared" si="139"/>
        <v>(日)</v>
      </c>
      <c r="D368" s="742" t="s">
        <v>317</v>
      </c>
      <c r="E368" s="673">
        <v>0</v>
      </c>
      <c r="F368" s="674">
        <v>7</v>
      </c>
      <c r="G368" s="13">
        <v>10</v>
      </c>
      <c r="H368" s="310">
        <v>10</v>
      </c>
      <c r="I368" s="14">
        <v>22.8</v>
      </c>
      <c r="J368" s="308">
        <v>3</v>
      </c>
      <c r="K368" s="13">
        <v>9.81</v>
      </c>
      <c r="L368" s="500">
        <v>7.15</v>
      </c>
      <c r="M368" s="172">
        <v>21.8</v>
      </c>
      <c r="N368" s="309">
        <v>4.5999999999999996</v>
      </c>
      <c r="O368" s="14">
        <v>24.2</v>
      </c>
      <c r="P368" s="310">
        <v>29.3</v>
      </c>
      <c r="Q368" s="846">
        <v>66</v>
      </c>
      <c r="R368" s="309">
        <v>46</v>
      </c>
      <c r="S368" s="846">
        <v>98</v>
      </c>
      <c r="T368" s="309">
        <v>100</v>
      </c>
      <c r="U368" s="846">
        <v>52</v>
      </c>
      <c r="V368" s="309">
        <v>56</v>
      </c>
      <c r="W368" s="172">
        <v>46</v>
      </c>
      <c r="X368" s="309">
        <v>44</v>
      </c>
      <c r="Y368" s="13">
        <v>29.8</v>
      </c>
      <c r="Z368" s="847">
        <v>30.5</v>
      </c>
      <c r="AA368" s="14">
        <v>19</v>
      </c>
      <c r="AB368" s="310">
        <v>7.6</v>
      </c>
      <c r="AC368" s="854">
        <v>0.05</v>
      </c>
      <c r="AD368" s="677">
        <v>210</v>
      </c>
      <c r="AE368" s="885">
        <v>0</v>
      </c>
      <c r="AF368" s="850">
        <v>4644</v>
      </c>
      <c r="AG368" s="851">
        <v>3329</v>
      </c>
      <c r="AH368" s="852">
        <v>1708</v>
      </c>
      <c r="AI368" s="122"/>
      <c r="AJ368" s="4" t="s">
        <v>220</v>
      </c>
      <c r="AK368" s="10" t="s">
        <v>371</v>
      </c>
      <c r="AL368" s="13" t="s">
        <v>24</v>
      </c>
      <c r="AM368" s="308" t="s">
        <v>24</v>
      </c>
      <c r="AN368" s="383">
        <v>43.5</v>
      </c>
      <c r="AO368" s="396">
        <v>7.2</v>
      </c>
    </row>
    <row r="369" spans="1:42" x14ac:dyDescent="0.15">
      <c r="A369" s="1163"/>
      <c r="B369" s="164">
        <v>44977</v>
      </c>
      <c r="C369" s="5" t="str">
        <f t="shared" si="139"/>
        <v>(月)</v>
      </c>
      <c r="D369" s="785" t="s">
        <v>385</v>
      </c>
      <c r="E369" s="717">
        <v>3.5</v>
      </c>
      <c r="F369" s="718">
        <v>7</v>
      </c>
      <c r="G369" s="418">
        <v>11</v>
      </c>
      <c r="H369" s="721">
        <v>10.5</v>
      </c>
      <c r="I369" s="720">
        <v>30.1</v>
      </c>
      <c r="J369" s="719">
        <v>5.9</v>
      </c>
      <c r="K369" s="418">
        <v>9.6300000000000008</v>
      </c>
      <c r="L369" s="886">
        <v>7.12</v>
      </c>
      <c r="M369" s="887">
        <v>25.8</v>
      </c>
      <c r="N369" s="722">
        <v>8.5</v>
      </c>
      <c r="O369" s="720">
        <v>23.7</v>
      </c>
      <c r="P369" s="721">
        <v>29.1</v>
      </c>
      <c r="Q369" s="888">
        <v>64</v>
      </c>
      <c r="R369" s="722">
        <v>46</v>
      </c>
      <c r="S369" s="888">
        <v>100</v>
      </c>
      <c r="T369" s="722">
        <v>102</v>
      </c>
      <c r="U369" s="888">
        <v>54</v>
      </c>
      <c r="V369" s="722">
        <v>58</v>
      </c>
      <c r="W369" s="887">
        <v>46</v>
      </c>
      <c r="X369" s="722">
        <v>44</v>
      </c>
      <c r="Y369" s="418">
        <v>33.4</v>
      </c>
      <c r="Z369" s="889">
        <v>30.5</v>
      </c>
      <c r="AA369" s="720">
        <v>21.5</v>
      </c>
      <c r="AB369" s="721">
        <v>10</v>
      </c>
      <c r="AC369" s="890">
        <v>0.05</v>
      </c>
      <c r="AD369" s="724">
        <v>190</v>
      </c>
      <c r="AE369" s="891">
        <v>0</v>
      </c>
      <c r="AF369" s="767">
        <v>4460</v>
      </c>
      <c r="AG369" s="892">
        <v>2980</v>
      </c>
      <c r="AH369" s="947">
        <v>1586</v>
      </c>
      <c r="AI369" s="122"/>
      <c r="AJ369" s="4" t="s">
        <v>349</v>
      </c>
      <c r="AK369" s="10"/>
      <c r="AL369" s="13" t="s">
        <v>24</v>
      </c>
      <c r="AM369" s="308" t="s">
        <v>24</v>
      </c>
      <c r="AN369" s="217">
        <v>1.1200000000000001</v>
      </c>
      <c r="AO369" s="313">
        <v>-1.63</v>
      </c>
    </row>
    <row r="370" spans="1:42" x14ac:dyDescent="0.15">
      <c r="A370" s="1163"/>
      <c r="B370" s="164">
        <v>44978</v>
      </c>
      <c r="C370" s="5" t="str">
        <f t="shared" si="139"/>
        <v>(火)</v>
      </c>
      <c r="D370" s="785" t="s">
        <v>318</v>
      </c>
      <c r="E370" s="717">
        <v>0</v>
      </c>
      <c r="F370" s="718">
        <v>3</v>
      </c>
      <c r="G370" s="418">
        <v>10</v>
      </c>
      <c r="H370" s="721">
        <v>10</v>
      </c>
      <c r="I370" s="720">
        <v>27.4</v>
      </c>
      <c r="J370" s="719">
        <v>4.0999999999999996</v>
      </c>
      <c r="K370" s="418">
        <v>9.33</v>
      </c>
      <c r="L370" s="886">
        <v>7.02</v>
      </c>
      <c r="M370" s="887">
        <v>29.8</v>
      </c>
      <c r="N370" s="722">
        <v>6</v>
      </c>
      <c r="O370" s="720">
        <v>26</v>
      </c>
      <c r="P370" s="721">
        <v>28.8</v>
      </c>
      <c r="Q370" s="888">
        <v>82</v>
      </c>
      <c r="R370" s="722">
        <v>50</v>
      </c>
      <c r="S370" s="888">
        <v>106</v>
      </c>
      <c r="T370" s="722">
        <v>108</v>
      </c>
      <c r="U370" s="888">
        <v>68</v>
      </c>
      <c r="V370" s="722">
        <v>66</v>
      </c>
      <c r="W370" s="887">
        <v>38</v>
      </c>
      <c r="X370" s="722">
        <v>42</v>
      </c>
      <c r="Y370" s="418">
        <v>31.2</v>
      </c>
      <c r="Z370" s="889">
        <v>32</v>
      </c>
      <c r="AA370" s="720">
        <v>20.5</v>
      </c>
      <c r="AB370" s="721">
        <v>7.3</v>
      </c>
      <c r="AC370" s="890">
        <v>0.05</v>
      </c>
      <c r="AD370" s="724">
        <v>220</v>
      </c>
      <c r="AE370" s="891">
        <v>0</v>
      </c>
      <c r="AF370" s="767">
        <v>4690</v>
      </c>
      <c r="AG370" s="892">
        <v>3494</v>
      </c>
      <c r="AH370" s="947">
        <v>1586</v>
      </c>
      <c r="AI370" s="122"/>
      <c r="AJ370" s="4" t="s">
        <v>14</v>
      </c>
      <c r="AK370" s="10" t="s">
        <v>371</v>
      </c>
      <c r="AL370" s="217">
        <v>13</v>
      </c>
      <c r="AM370" s="313">
        <v>5.4</v>
      </c>
      <c r="AN370" s="217">
        <v>17</v>
      </c>
      <c r="AO370" s="313">
        <v>4.2</v>
      </c>
    </row>
    <row r="371" spans="1:42" ht="13.5" customHeight="1" x14ac:dyDescent="0.15">
      <c r="A371" s="1163"/>
      <c r="B371" s="164">
        <v>44979</v>
      </c>
      <c r="C371" s="5" t="str">
        <f t="shared" si="139"/>
        <v>(水)</v>
      </c>
      <c r="D371" s="742" t="s">
        <v>318</v>
      </c>
      <c r="E371" s="673">
        <v>0</v>
      </c>
      <c r="F371" s="674">
        <v>-3</v>
      </c>
      <c r="G371" s="13">
        <v>7.5</v>
      </c>
      <c r="H371" s="310">
        <v>7</v>
      </c>
      <c r="I371" s="14">
        <v>34.1</v>
      </c>
      <c r="J371" s="308">
        <v>3.9</v>
      </c>
      <c r="K371" s="13">
        <v>9.6199999999999992</v>
      </c>
      <c r="L371" s="500">
        <v>6.98</v>
      </c>
      <c r="M371" s="172">
        <v>31.9</v>
      </c>
      <c r="N371" s="309">
        <v>5.7</v>
      </c>
      <c r="O371" s="14">
        <v>24.7</v>
      </c>
      <c r="P371" s="310">
        <v>27.8</v>
      </c>
      <c r="Q371" s="846">
        <v>67</v>
      </c>
      <c r="R371" s="309">
        <v>41</v>
      </c>
      <c r="S371" s="846">
        <v>97</v>
      </c>
      <c r="T371" s="309">
        <v>91</v>
      </c>
      <c r="U371" s="846">
        <v>54</v>
      </c>
      <c r="V371" s="309">
        <v>53</v>
      </c>
      <c r="W371" s="172">
        <v>43</v>
      </c>
      <c r="X371" s="309">
        <v>38</v>
      </c>
      <c r="Y371" s="13">
        <v>33.700000000000003</v>
      </c>
      <c r="Z371" s="847">
        <v>32</v>
      </c>
      <c r="AA371" s="14">
        <v>25.3</v>
      </c>
      <c r="AB371" s="310">
        <v>10</v>
      </c>
      <c r="AC371" s="854">
        <v>0.05</v>
      </c>
      <c r="AD371" s="677">
        <v>220</v>
      </c>
      <c r="AE371" s="885">
        <v>0</v>
      </c>
      <c r="AF371" s="850">
        <v>5017</v>
      </c>
      <c r="AG371" s="851">
        <v>3328</v>
      </c>
      <c r="AH371" s="852">
        <v>1464</v>
      </c>
      <c r="AI371" s="118"/>
      <c r="AJ371" s="4" t="s">
        <v>15</v>
      </c>
      <c r="AK371" s="10" t="s">
        <v>371</v>
      </c>
      <c r="AL371" s="217">
        <v>10</v>
      </c>
      <c r="AM371" s="313">
        <v>1.1000000000000001</v>
      </c>
      <c r="AN371" s="15" t="s">
        <v>24</v>
      </c>
      <c r="AO371" s="312" t="s">
        <v>24</v>
      </c>
    </row>
    <row r="372" spans="1:42" x14ac:dyDescent="0.15">
      <c r="A372" s="1163"/>
      <c r="B372" s="164">
        <v>44980</v>
      </c>
      <c r="C372" s="5" t="str">
        <f t="shared" si="139"/>
        <v>(木)</v>
      </c>
      <c r="D372" s="742" t="s">
        <v>339</v>
      </c>
      <c r="E372" s="673">
        <v>0</v>
      </c>
      <c r="F372" s="674">
        <v>4</v>
      </c>
      <c r="G372" s="13">
        <v>10.5</v>
      </c>
      <c r="H372" s="310">
        <v>9.5</v>
      </c>
      <c r="I372" s="14">
        <v>28.6</v>
      </c>
      <c r="J372" s="308">
        <v>2.8</v>
      </c>
      <c r="K372" s="13">
        <v>9.8800000000000008</v>
      </c>
      <c r="L372" s="500">
        <v>7.11</v>
      </c>
      <c r="M372" s="172">
        <v>26.3</v>
      </c>
      <c r="N372" s="309">
        <v>4.7</v>
      </c>
      <c r="O372" s="14">
        <v>24.2</v>
      </c>
      <c r="P372" s="310">
        <v>28.1</v>
      </c>
      <c r="Q372" s="846">
        <v>72</v>
      </c>
      <c r="R372" s="309">
        <v>40</v>
      </c>
      <c r="S372" s="846">
        <v>96</v>
      </c>
      <c r="T372" s="309">
        <v>95</v>
      </c>
      <c r="U372" s="846">
        <v>54</v>
      </c>
      <c r="V372" s="309">
        <v>53</v>
      </c>
      <c r="W372" s="172">
        <v>42</v>
      </c>
      <c r="X372" s="309">
        <v>42</v>
      </c>
      <c r="Y372" s="13">
        <v>22.4</v>
      </c>
      <c r="Z372" s="847">
        <v>32.299999999999997</v>
      </c>
      <c r="AA372" s="14">
        <v>24</v>
      </c>
      <c r="AB372" s="310">
        <v>7.6</v>
      </c>
      <c r="AC372" s="854">
        <v>0.05</v>
      </c>
      <c r="AD372" s="677">
        <v>220</v>
      </c>
      <c r="AE372" s="885">
        <v>0</v>
      </c>
      <c r="AF372" s="850">
        <v>5016</v>
      </c>
      <c r="AG372" s="851">
        <v>3411</v>
      </c>
      <c r="AH372" s="852">
        <v>1464</v>
      </c>
      <c r="AI372" s="118"/>
      <c r="AJ372" s="4" t="s">
        <v>214</v>
      </c>
      <c r="AK372" s="10" t="s">
        <v>371</v>
      </c>
      <c r="AL372" s="217">
        <v>14</v>
      </c>
      <c r="AM372" s="313">
        <v>13</v>
      </c>
      <c r="AN372" s="15" t="s">
        <v>24</v>
      </c>
      <c r="AO372" s="312" t="s">
        <v>24</v>
      </c>
    </row>
    <row r="373" spans="1:42" x14ac:dyDescent="0.15">
      <c r="A373" s="1163"/>
      <c r="B373" s="164">
        <v>44981</v>
      </c>
      <c r="C373" s="5" t="str">
        <f t="shared" si="139"/>
        <v>(金)</v>
      </c>
      <c r="D373" s="742" t="s">
        <v>338</v>
      </c>
      <c r="E373" s="673">
        <v>0.4</v>
      </c>
      <c r="F373" s="674">
        <v>3</v>
      </c>
      <c r="G373" s="13">
        <v>9</v>
      </c>
      <c r="H373" s="310">
        <v>9.5</v>
      </c>
      <c r="I373" s="14">
        <v>31.2</v>
      </c>
      <c r="J373" s="308">
        <v>5.3</v>
      </c>
      <c r="K373" s="13">
        <v>9.7799999999999994</v>
      </c>
      <c r="L373" s="500">
        <v>7.15</v>
      </c>
      <c r="M373" s="172">
        <v>27.4</v>
      </c>
      <c r="N373" s="309">
        <v>6.6</v>
      </c>
      <c r="O373" s="14">
        <v>24.8</v>
      </c>
      <c r="P373" s="310">
        <v>27.7</v>
      </c>
      <c r="Q373" s="846">
        <v>66</v>
      </c>
      <c r="R373" s="309">
        <v>44</v>
      </c>
      <c r="S373" s="846">
        <v>96</v>
      </c>
      <c r="T373" s="309">
        <v>97</v>
      </c>
      <c r="U373" s="846">
        <v>52</v>
      </c>
      <c r="V373" s="309">
        <v>56</v>
      </c>
      <c r="W373" s="172">
        <v>44</v>
      </c>
      <c r="X373" s="309">
        <v>41</v>
      </c>
      <c r="Y373" s="13">
        <v>30.2</v>
      </c>
      <c r="Z373" s="847">
        <v>31.2</v>
      </c>
      <c r="AA373" s="14">
        <v>23.4</v>
      </c>
      <c r="AB373" s="310">
        <v>10</v>
      </c>
      <c r="AC373" s="854">
        <v>0.15</v>
      </c>
      <c r="AD373" s="677">
        <v>210</v>
      </c>
      <c r="AE373" s="885">
        <v>0</v>
      </c>
      <c r="AF373" s="850">
        <v>5204</v>
      </c>
      <c r="AG373" s="851">
        <v>3661</v>
      </c>
      <c r="AH373" s="852">
        <v>1586</v>
      </c>
      <c r="AI373" s="118"/>
      <c r="AJ373" s="4" t="s">
        <v>16</v>
      </c>
      <c r="AK373" s="10" t="s">
        <v>371</v>
      </c>
      <c r="AL373" s="414">
        <v>0</v>
      </c>
      <c r="AM373" s="415">
        <v>0</v>
      </c>
      <c r="AN373" s="391" t="s">
        <v>24</v>
      </c>
      <c r="AO373" s="392" t="s">
        <v>24</v>
      </c>
    </row>
    <row r="374" spans="1:42" x14ac:dyDescent="0.15">
      <c r="A374" s="1163"/>
      <c r="B374" s="164">
        <v>44982</v>
      </c>
      <c r="C374" s="5" t="str">
        <f t="shared" si="139"/>
        <v>(土)</v>
      </c>
      <c r="D374" s="742" t="s">
        <v>385</v>
      </c>
      <c r="E374" s="673">
        <v>0.3</v>
      </c>
      <c r="F374" s="674">
        <v>5</v>
      </c>
      <c r="G374" s="13">
        <v>9.5</v>
      </c>
      <c r="H374" s="310">
        <v>8.5</v>
      </c>
      <c r="I374" s="14">
        <v>32</v>
      </c>
      <c r="J374" s="308">
        <v>3.6</v>
      </c>
      <c r="K374" s="13">
        <v>9.8000000000000007</v>
      </c>
      <c r="L374" s="500">
        <v>7</v>
      </c>
      <c r="M374" s="172">
        <v>30.2</v>
      </c>
      <c r="N374" s="309">
        <v>5.9</v>
      </c>
      <c r="O374" s="14">
        <v>22.9</v>
      </c>
      <c r="P374" s="310">
        <v>27.1</v>
      </c>
      <c r="Q374" s="846">
        <v>63</v>
      </c>
      <c r="R374" s="309">
        <v>40</v>
      </c>
      <c r="S374" s="846">
        <v>94</v>
      </c>
      <c r="T374" s="309">
        <v>102</v>
      </c>
      <c r="U374" s="846">
        <v>51</v>
      </c>
      <c r="V374" s="309">
        <v>55</v>
      </c>
      <c r="W374" s="172">
        <v>43</v>
      </c>
      <c r="X374" s="309">
        <v>47</v>
      </c>
      <c r="Y374" s="13">
        <v>32</v>
      </c>
      <c r="Z374" s="847">
        <v>34.4</v>
      </c>
      <c r="AA374" s="14">
        <v>23.9</v>
      </c>
      <c r="AB374" s="310">
        <v>8.8000000000000007</v>
      </c>
      <c r="AC374" s="854">
        <v>0.1</v>
      </c>
      <c r="AD374" s="677">
        <v>200</v>
      </c>
      <c r="AE374" s="885">
        <v>0</v>
      </c>
      <c r="AF374" s="850">
        <v>4830</v>
      </c>
      <c r="AG374" s="851">
        <v>3329</v>
      </c>
      <c r="AH374" s="852">
        <v>1342</v>
      </c>
      <c r="AI374" s="118"/>
      <c r="AJ374" s="4" t="s">
        <v>216</v>
      </c>
      <c r="AK374" s="10" t="s">
        <v>371</v>
      </c>
      <c r="AL374" s="219">
        <v>3.3</v>
      </c>
      <c r="AM374" s="314">
        <v>2.4</v>
      </c>
      <c r="AN374" s="15" t="s">
        <v>24</v>
      </c>
      <c r="AO374" s="312" t="s">
        <v>24</v>
      </c>
    </row>
    <row r="375" spans="1:42" x14ac:dyDescent="0.15">
      <c r="A375" s="1163"/>
      <c r="B375" s="164">
        <v>44983</v>
      </c>
      <c r="C375" s="5" t="str">
        <f t="shared" si="139"/>
        <v>(日)</v>
      </c>
      <c r="D375" s="742" t="s">
        <v>318</v>
      </c>
      <c r="E375" s="673">
        <v>0</v>
      </c>
      <c r="F375" s="674">
        <v>0</v>
      </c>
      <c r="G375" s="13">
        <v>8</v>
      </c>
      <c r="H375" s="310">
        <v>9</v>
      </c>
      <c r="I375" s="14">
        <v>35.700000000000003</v>
      </c>
      <c r="J375" s="308">
        <v>3.9</v>
      </c>
      <c r="K375" s="13">
        <v>9.66</v>
      </c>
      <c r="L375" s="500">
        <v>7.39</v>
      </c>
      <c r="M375" s="172">
        <v>34.5</v>
      </c>
      <c r="N375" s="309">
        <v>6.1</v>
      </c>
      <c r="O375" s="14">
        <v>23.7</v>
      </c>
      <c r="P375" s="310">
        <v>28.9</v>
      </c>
      <c r="Q375" s="846">
        <v>66</v>
      </c>
      <c r="R375" s="309">
        <v>38</v>
      </c>
      <c r="S375" s="846">
        <v>104</v>
      </c>
      <c r="T375" s="309">
        <v>100</v>
      </c>
      <c r="U375" s="846">
        <v>52</v>
      </c>
      <c r="V375" s="309">
        <v>56</v>
      </c>
      <c r="W375" s="172">
        <v>52</v>
      </c>
      <c r="X375" s="309">
        <v>44</v>
      </c>
      <c r="Y375" s="13">
        <v>32.700000000000003</v>
      </c>
      <c r="Z375" s="847">
        <v>33.4</v>
      </c>
      <c r="AA375" s="14">
        <v>26.2</v>
      </c>
      <c r="AB375" s="310">
        <v>8.1999999999999993</v>
      </c>
      <c r="AC375" s="854">
        <v>0.05</v>
      </c>
      <c r="AD375" s="677">
        <v>220</v>
      </c>
      <c r="AE375" s="885">
        <v>0</v>
      </c>
      <c r="AF375" s="850">
        <v>5945</v>
      </c>
      <c r="AG375" s="851">
        <v>3577</v>
      </c>
      <c r="AH375" s="852">
        <v>1464</v>
      </c>
      <c r="AI375" s="118"/>
      <c r="AJ375" s="4" t="s">
        <v>217</v>
      </c>
      <c r="AK375" s="10" t="s">
        <v>371</v>
      </c>
      <c r="AL375" s="416">
        <v>0.12</v>
      </c>
      <c r="AM375" s="417">
        <v>0</v>
      </c>
      <c r="AN375" s="393" t="s">
        <v>24</v>
      </c>
      <c r="AO375" s="394" t="s">
        <v>24</v>
      </c>
    </row>
    <row r="376" spans="1:42" x14ac:dyDescent="0.15">
      <c r="A376" s="1163"/>
      <c r="B376" s="164">
        <v>44984</v>
      </c>
      <c r="C376" s="5" t="str">
        <f t="shared" si="139"/>
        <v>(月)</v>
      </c>
      <c r="D376" s="742" t="s">
        <v>318</v>
      </c>
      <c r="E376" s="673">
        <v>0</v>
      </c>
      <c r="F376" s="674">
        <v>3</v>
      </c>
      <c r="G376" s="13">
        <v>9</v>
      </c>
      <c r="H376" s="310">
        <v>7.5</v>
      </c>
      <c r="I376" s="14">
        <v>31.1</v>
      </c>
      <c r="J376" s="308">
        <v>5.7</v>
      </c>
      <c r="K376" s="13">
        <v>9.94</v>
      </c>
      <c r="L376" s="500">
        <v>7.25</v>
      </c>
      <c r="M376" s="172">
        <v>29.8</v>
      </c>
      <c r="N376" s="309">
        <v>6.6</v>
      </c>
      <c r="O376" s="14">
        <v>26.8</v>
      </c>
      <c r="P376" s="310">
        <v>29.1</v>
      </c>
      <c r="Q376" s="846">
        <v>64</v>
      </c>
      <c r="R376" s="309">
        <v>40</v>
      </c>
      <c r="S376" s="846">
        <v>94</v>
      </c>
      <c r="T376" s="309">
        <v>94</v>
      </c>
      <c r="U376" s="846">
        <v>54</v>
      </c>
      <c r="V376" s="309">
        <v>54</v>
      </c>
      <c r="W376" s="172">
        <v>40</v>
      </c>
      <c r="X376" s="309">
        <v>40</v>
      </c>
      <c r="Y376" s="13">
        <v>32</v>
      </c>
      <c r="Z376" s="847">
        <v>32.700000000000003</v>
      </c>
      <c r="AA376" s="14">
        <v>24.6</v>
      </c>
      <c r="AB376" s="310">
        <v>9.1999999999999993</v>
      </c>
      <c r="AC376" s="854">
        <v>0</v>
      </c>
      <c r="AD376" s="677">
        <v>210</v>
      </c>
      <c r="AE376" s="885">
        <v>0</v>
      </c>
      <c r="AF376" s="850">
        <v>5160</v>
      </c>
      <c r="AG376" s="851">
        <v>3245</v>
      </c>
      <c r="AH376" s="852">
        <v>1342</v>
      </c>
      <c r="AI376" s="118"/>
      <c r="AJ376" s="4" t="s">
        <v>218</v>
      </c>
      <c r="AK376" s="10" t="s">
        <v>371</v>
      </c>
      <c r="AL376" s="217">
        <v>25</v>
      </c>
      <c r="AM376" s="313">
        <v>50</v>
      </c>
      <c r="AN376" s="13" t="s">
        <v>24</v>
      </c>
      <c r="AO376" s="308" t="s">
        <v>24</v>
      </c>
    </row>
    <row r="377" spans="1:42" x14ac:dyDescent="0.15">
      <c r="A377" s="1163"/>
      <c r="B377" s="274">
        <v>44985</v>
      </c>
      <c r="C377" s="5" t="str">
        <f t="shared" si="139"/>
        <v>(火)</v>
      </c>
      <c r="D377" s="785" t="s">
        <v>318</v>
      </c>
      <c r="E377" s="717">
        <v>0</v>
      </c>
      <c r="F377" s="718">
        <v>0</v>
      </c>
      <c r="G377" s="418">
        <v>8</v>
      </c>
      <c r="H377" s="721">
        <v>10</v>
      </c>
      <c r="I377" s="720">
        <v>29.8</v>
      </c>
      <c r="J377" s="719">
        <v>4.5</v>
      </c>
      <c r="K377" s="418">
        <v>9.68</v>
      </c>
      <c r="L377" s="886">
        <v>7.13</v>
      </c>
      <c r="M377" s="887">
        <v>28</v>
      </c>
      <c r="N377" s="722">
        <v>6.7</v>
      </c>
      <c r="O377" s="720">
        <v>23.6</v>
      </c>
      <c r="P377" s="721">
        <v>26.5</v>
      </c>
      <c r="Q377" s="888">
        <v>64</v>
      </c>
      <c r="R377" s="722">
        <v>42</v>
      </c>
      <c r="S377" s="888">
        <v>102</v>
      </c>
      <c r="T377" s="722">
        <v>102</v>
      </c>
      <c r="U377" s="888">
        <v>54</v>
      </c>
      <c r="V377" s="722">
        <v>56</v>
      </c>
      <c r="W377" s="887">
        <v>48</v>
      </c>
      <c r="X377" s="722">
        <v>46</v>
      </c>
      <c r="Y377" s="418">
        <v>32.700000000000003</v>
      </c>
      <c r="Z377" s="889">
        <v>33.4</v>
      </c>
      <c r="AA377" s="720">
        <v>25.3</v>
      </c>
      <c r="AB377" s="721">
        <v>8.8000000000000007</v>
      </c>
      <c r="AC377" s="890">
        <v>0.1</v>
      </c>
      <c r="AD377" s="724">
        <v>190</v>
      </c>
      <c r="AE377" s="891">
        <v>0</v>
      </c>
      <c r="AF377" s="767">
        <v>5017</v>
      </c>
      <c r="AG377" s="892">
        <v>2927</v>
      </c>
      <c r="AH377" s="947">
        <v>1708</v>
      </c>
      <c r="AI377" s="499"/>
      <c r="AJ377" s="4" t="s">
        <v>17</v>
      </c>
      <c r="AK377" s="10" t="s">
        <v>371</v>
      </c>
      <c r="AL377" s="217">
        <v>3.4</v>
      </c>
      <c r="AM377" s="313">
        <v>7.4</v>
      </c>
      <c r="AN377" s="13" t="s">
        <v>24</v>
      </c>
      <c r="AO377" s="308" t="s">
        <v>24</v>
      </c>
    </row>
    <row r="378" spans="1:42" x14ac:dyDescent="0.15">
      <c r="A378" s="1163"/>
      <c r="B378" s="1192" t="s">
        <v>274</v>
      </c>
      <c r="C378" s="1193"/>
      <c r="D378" s="679"/>
      <c r="E378" s="663">
        <f>MAX(E350:E377)</f>
        <v>19.5</v>
      </c>
      <c r="F378" s="680">
        <f t="shared" ref="F378:AH378" si="140">IF(COUNT(F350:F377)=0,"",MAX(F350:F377))</f>
        <v>9</v>
      </c>
      <c r="G378" s="12">
        <f t="shared" si="140"/>
        <v>14</v>
      </c>
      <c r="H378" s="307">
        <f t="shared" si="140"/>
        <v>11</v>
      </c>
      <c r="I378" s="665">
        <f t="shared" si="140"/>
        <v>47</v>
      </c>
      <c r="J378" s="666">
        <f t="shared" si="140"/>
        <v>5.9</v>
      </c>
      <c r="K378" s="12">
        <f t="shared" si="140"/>
        <v>9.94</v>
      </c>
      <c r="L378" s="855">
        <f t="shared" si="140"/>
        <v>7.39</v>
      </c>
      <c r="M378" s="12">
        <f t="shared" ref="M378:N378" si="141">IF(COUNT(M350:M377)=0,"",MAX(M350:M377))</f>
        <v>38.299999999999997</v>
      </c>
      <c r="N378" s="855">
        <f t="shared" si="141"/>
        <v>8.5</v>
      </c>
      <c r="O378" s="665">
        <f t="shared" si="140"/>
        <v>30.2</v>
      </c>
      <c r="P378" s="666">
        <f t="shared" si="140"/>
        <v>31.3</v>
      </c>
      <c r="Q378" s="838">
        <f t="shared" ref="Q378" si="142">IF(COUNT(Q350:Q377)=0,"",MAX(Q350:Q377))</f>
        <v>83</v>
      </c>
      <c r="R378" s="667">
        <f t="shared" si="140"/>
        <v>55</v>
      </c>
      <c r="S378" s="838">
        <f t="shared" ref="S378" si="143">IF(COUNT(S350:S377)=0,"",MAX(S350:S377))</f>
        <v>120</v>
      </c>
      <c r="T378" s="667">
        <f t="shared" si="140"/>
        <v>113</v>
      </c>
      <c r="U378" s="839">
        <f>IF(COUNT(U350:U377)=0,"",MAX(U350:U377))</f>
        <v>78</v>
      </c>
      <c r="V378" s="667">
        <f>IF(COUNT(V350:V377)=0,"",MAX(V350:V377))</f>
        <v>71</v>
      </c>
      <c r="W378" s="839">
        <f>IF(COUNT(W350:W377)=0,"",MAX(W350:W377))</f>
        <v>54</v>
      </c>
      <c r="X378" s="667">
        <f>IF(COUNT(X350:X377)=0,"",MAX(X350:X377))</f>
        <v>54</v>
      </c>
      <c r="Y378" s="840">
        <f t="shared" ref="Y378" si="144">IF(COUNT(Y350:Y377)=0,"",MAX(Y350:Y377))</f>
        <v>36.200000000000003</v>
      </c>
      <c r="Z378" s="307">
        <f t="shared" si="140"/>
        <v>36.200000000000003</v>
      </c>
      <c r="AA378" s="12">
        <f>IF(COUNT(AA350:AA377)=0,"",MAX(AA350:AA377))</f>
        <v>26.7</v>
      </c>
      <c r="AB378" s="840">
        <f>IF(COUNT(AB350:AB377)=0,"",MAX(AB350:AB377))</f>
        <v>10</v>
      </c>
      <c r="AC378" s="858">
        <f>IF(COUNT(AC350:AC377)=0,"",MAX(AC350:AC377))</f>
        <v>0.3</v>
      </c>
      <c r="AD378" s="684">
        <f t="shared" si="140"/>
        <v>230</v>
      </c>
      <c r="AE378" s="859">
        <f t="shared" si="140"/>
        <v>0.23</v>
      </c>
      <c r="AF378" s="948">
        <f t="shared" si="140"/>
        <v>6131</v>
      </c>
      <c r="AG378" s="949">
        <f t="shared" si="140"/>
        <v>3744</v>
      </c>
      <c r="AH378" s="862">
        <f t="shared" si="140"/>
        <v>1830</v>
      </c>
      <c r="AI378" s="118"/>
      <c r="AJ378" s="399"/>
      <c r="AK378" s="497"/>
      <c r="AL378" s="498"/>
      <c r="AM378" s="500"/>
      <c r="AN378" s="498"/>
      <c r="AO378" s="308"/>
    </row>
    <row r="379" spans="1:42" x14ac:dyDescent="0.15">
      <c r="A379" s="1163"/>
      <c r="B379" s="1191" t="s">
        <v>275</v>
      </c>
      <c r="C379" s="1152"/>
      <c r="D379" s="687"/>
      <c r="E379" s="688">
        <f>MIN(E350:E377)</f>
        <v>0</v>
      </c>
      <c r="F379" s="689">
        <f t="shared" ref="F379:AE379" si="145">IF(COUNT(F350:F377)=0,"",MIN(F350:F377))</f>
        <v>-5</v>
      </c>
      <c r="G379" s="13">
        <f t="shared" si="145"/>
        <v>5</v>
      </c>
      <c r="H379" s="308">
        <f t="shared" si="145"/>
        <v>5</v>
      </c>
      <c r="I379" s="14">
        <f t="shared" si="145"/>
        <v>14.1</v>
      </c>
      <c r="J379" s="310">
        <f t="shared" si="145"/>
        <v>2.8</v>
      </c>
      <c r="K379" s="13">
        <f t="shared" si="145"/>
        <v>8.1</v>
      </c>
      <c r="L379" s="500">
        <f t="shared" si="145"/>
        <v>6.8</v>
      </c>
      <c r="M379" s="13">
        <f t="shared" ref="M379:N379" si="146">IF(COUNT(M350:M377)=0,"",MIN(M350:M377))</f>
        <v>18.899999999999999</v>
      </c>
      <c r="N379" s="500">
        <f t="shared" si="146"/>
        <v>2.9</v>
      </c>
      <c r="O379" s="14">
        <f t="shared" si="145"/>
        <v>22.9</v>
      </c>
      <c r="P379" s="310">
        <f t="shared" si="145"/>
        <v>26.3</v>
      </c>
      <c r="Q379" s="846">
        <f t="shared" ref="Q379" si="147">IF(COUNT(Q350:Q377)=0,"",MIN(Q350:Q377))</f>
        <v>62</v>
      </c>
      <c r="R379" s="309">
        <f t="shared" si="145"/>
        <v>38</v>
      </c>
      <c r="S379" s="846">
        <f t="shared" ref="S379" si="148">IF(COUNT(S350:S377)=0,"",MIN(S350:S377))</f>
        <v>94</v>
      </c>
      <c r="T379" s="309">
        <f t="shared" si="145"/>
        <v>91</v>
      </c>
      <c r="U379" s="172">
        <f>IF(COUNT(U350:U377)=0,"",MIN(U350:U377))</f>
        <v>48</v>
      </c>
      <c r="V379" s="309">
        <f>IF(COUNT(V350:V377)=0,"",MIN(V350:V377))</f>
        <v>49</v>
      </c>
      <c r="W379" s="172">
        <f>IF(COUNT(W350:W377)=0,"",MIN(W350:W377))</f>
        <v>35</v>
      </c>
      <c r="X379" s="309">
        <f>IF(COUNT(X350:X377)=0,"",MIN(X350:X377))</f>
        <v>38</v>
      </c>
      <c r="Y379" s="866">
        <f t="shared" ref="Y379" si="149">IF(COUNT(Y350:Y377)=0,"",MIN(Y350:Y377))</f>
        <v>22.4</v>
      </c>
      <c r="Z379" s="907">
        <f t="shared" si="145"/>
        <v>29.8</v>
      </c>
      <c r="AA379" s="865">
        <f>IF(COUNT(AA350:AA377)=0,"",MIN(AA350:AA377))</f>
        <v>10.7</v>
      </c>
      <c r="AB379" s="866">
        <f>IF(COUNT(AB350:AB377)=0,"",MIN(AB350:AB377))</f>
        <v>6.5</v>
      </c>
      <c r="AC379" s="867">
        <f>IF(COUNT(AC350:AC377)=0,"",MIN(AC350:AC377))</f>
        <v>0</v>
      </c>
      <c r="AD379" s="693">
        <f t="shared" si="145"/>
        <v>190</v>
      </c>
      <c r="AE379" s="868">
        <f t="shared" si="145"/>
        <v>0</v>
      </c>
      <c r="AF379" s="915"/>
      <c r="AG379" s="916"/>
      <c r="AH379" s="950"/>
      <c r="AI379" s="118"/>
      <c r="AJ379" s="150" t="s">
        <v>273</v>
      </c>
      <c r="AK379" s="982"/>
      <c r="AL379" s="983"/>
      <c r="AM379" s="983"/>
      <c r="AN379" s="983"/>
      <c r="AO379" s="984"/>
      <c r="AP379" s="428"/>
    </row>
    <row r="380" spans="1:42" x14ac:dyDescent="0.15">
      <c r="A380" s="1163"/>
      <c r="B380" s="1191" t="s">
        <v>276</v>
      </c>
      <c r="C380" s="1152"/>
      <c r="D380" s="781"/>
      <c r="E380" s="696"/>
      <c r="F380" s="697">
        <f t="shared" ref="F380:AE380" si="150">IF(COUNT(F350:F377)=0,"",AVERAGE(F350:F377))</f>
        <v>2.25</v>
      </c>
      <c r="G380" s="418">
        <f t="shared" si="150"/>
        <v>8.4821428571428577</v>
      </c>
      <c r="H380" s="719">
        <f t="shared" si="150"/>
        <v>8.6071428571428577</v>
      </c>
      <c r="I380" s="720">
        <f t="shared" si="150"/>
        <v>30.803571428571427</v>
      </c>
      <c r="J380" s="721">
        <f t="shared" si="150"/>
        <v>3.9892857142857143</v>
      </c>
      <c r="K380" s="418">
        <f t="shared" si="150"/>
        <v>9.5610714285714291</v>
      </c>
      <c r="L380" s="886">
        <f t="shared" si="150"/>
        <v>7.0789285714285723</v>
      </c>
      <c r="M380" s="418">
        <f t="shared" ref="M380:N380" si="151">IF(COUNT(M350:M377)=0,"",AVERAGE(M350:M377))</f>
        <v>27.717857142857135</v>
      </c>
      <c r="N380" s="886">
        <f t="shared" si="151"/>
        <v>5.492857142857142</v>
      </c>
      <c r="O380" s="720">
        <f t="shared" si="150"/>
        <v>25.50357142857143</v>
      </c>
      <c r="P380" s="721">
        <f t="shared" si="150"/>
        <v>28.85</v>
      </c>
      <c r="Q380" s="888">
        <f t="shared" ref="Q380" si="152">IF(COUNT(Q350:Q377)=0,"",AVERAGE(Q350:Q377))</f>
        <v>70.5</v>
      </c>
      <c r="R380" s="309">
        <f t="shared" si="150"/>
        <v>44.821428571428569</v>
      </c>
      <c r="S380" s="888">
        <f t="shared" ref="S380" si="153">IF(COUNT(S350:S377)=0,"",AVERAGE(S350:S377))</f>
        <v>101.96428571428571</v>
      </c>
      <c r="T380" s="722">
        <f t="shared" si="150"/>
        <v>101.96428571428571</v>
      </c>
      <c r="U380" s="172">
        <f>IF(COUNT(U350:U377)=0,"",AVERAGE(U350:U377))</f>
        <v>56.785714285714285</v>
      </c>
      <c r="V380" s="309">
        <f>IF(COUNT(V350:V377)=0,"",AVERAGE(V350:V377))</f>
        <v>57.178571428571431</v>
      </c>
      <c r="W380" s="172">
        <f>IF(COUNT(W350:W377)=0,"",AVERAGE(W350:W377))</f>
        <v>45.178571428571431</v>
      </c>
      <c r="X380" s="309">
        <f>IF(COUNT(X350:X377)=0,"",AVERAGE(X350:X377))</f>
        <v>44.785714285714285</v>
      </c>
      <c r="Y380" s="866">
        <f t="shared" ref="Y380" si="154">IF(COUNT(Y350:Y377)=0,"",AVERAGE(Y350:Y377))</f>
        <v>32.114285714285721</v>
      </c>
      <c r="Z380" s="907">
        <f t="shared" si="150"/>
        <v>32.93928571428571</v>
      </c>
      <c r="AA380" s="865">
        <f>IF(COUNT(AA350:AA377)=0,"",AVERAGE(AA350:AA377))</f>
        <v>22.392857142857142</v>
      </c>
      <c r="AB380" s="866">
        <f>IF(COUNT(AB350:AB377)=0,"",AVERAGE(AB350:AB377))</f>
        <v>8.0785714285714292</v>
      </c>
      <c r="AC380" s="867">
        <f>IF(COUNT(AC350:AC377)=0,"",AVERAGE(AC350:AC377))</f>
        <v>9.6428571428571405E-2</v>
      </c>
      <c r="AD380" s="698">
        <f t="shared" si="150"/>
        <v>212.5</v>
      </c>
      <c r="AE380" s="868">
        <f t="shared" si="150"/>
        <v>8.2142857142857139E-3</v>
      </c>
      <c r="AF380" s="915"/>
      <c r="AG380" s="916"/>
      <c r="AH380" s="951"/>
      <c r="AI380" s="118"/>
      <c r="AJ380" s="985" t="s">
        <v>362</v>
      </c>
      <c r="AK380" s="986"/>
      <c r="AL380" s="986"/>
      <c r="AM380" s="986"/>
      <c r="AN380" s="986"/>
      <c r="AO380" s="987"/>
      <c r="AP380" s="428"/>
    </row>
    <row r="381" spans="1:42" x14ac:dyDescent="0.15">
      <c r="A381" s="1170"/>
      <c r="B381" s="1196" t="s">
        <v>277</v>
      </c>
      <c r="C381" s="1161"/>
      <c r="D381" s="782"/>
      <c r="E381" s="700">
        <f>SUM(E350:E377)</f>
        <v>40.999999999999993</v>
      </c>
      <c r="F381" s="701"/>
      <c r="G381" s="701"/>
      <c r="H381" s="703"/>
      <c r="I381" s="701"/>
      <c r="J381" s="703"/>
      <c r="K381" s="705"/>
      <c r="L381" s="705"/>
      <c r="M381" s="874"/>
      <c r="N381" s="737"/>
      <c r="O381" s="735"/>
      <c r="P381" s="707"/>
      <c r="Q381" s="708"/>
      <c r="R381" s="873"/>
      <c r="S381" s="872"/>
      <c r="T381" s="737"/>
      <c r="U381" s="708"/>
      <c r="V381" s="737"/>
      <c r="W381" s="874"/>
      <c r="X381" s="737"/>
      <c r="Y381" s="704"/>
      <c r="Z381" s="952"/>
      <c r="AA381" s="953"/>
      <c r="AB381" s="954"/>
      <c r="AC381" s="878"/>
      <c r="AD381" s="711"/>
      <c r="AE381" s="879"/>
      <c r="AF381" s="931">
        <f t="shared" ref="AF381:AG381" si="155">SUM(AF350:AF377)</f>
        <v>143798</v>
      </c>
      <c r="AG381" s="932">
        <f t="shared" si="155"/>
        <v>91676</v>
      </c>
      <c r="AH381" s="882">
        <f>SUM(AH350:AH377)</f>
        <v>43136</v>
      </c>
      <c r="AI381" s="118"/>
      <c r="AJ381" s="991"/>
      <c r="AK381" s="992"/>
      <c r="AL381" s="992"/>
      <c r="AM381" s="992"/>
      <c r="AN381" s="992"/>
      <c r="AO381" s="993"/>
      <c r="AP381" s="428"/>
    </row>
    <row r="382" spans="1:42" ht="13.5" customHeight="1" x14ac:dyDescent="0.15">
      <c r="A382" s="1162" t="s">
        <v>288</v>
      </c>
      <c r="B382" s="164">
        <v>44986</v>
      </c>
      <c r="C382" s="5" t="str">
        <f>IF(B382="","",IF(WEEKDAY(B382)=1,"(日)",IF(WEEKDAY(B382)=2,"(月)",IF(WEEKDAY(B382)=3,"(火)",IF(WEEKDAY(B382)=4,"(水)",IF(WEEKDAY(B382)=5,"(木)",IF(WEEKDAY(B382)=6,"(金)","(土)")))))))</f>
        <v>(水)</v>
      </c>
      <c r="D382" s="672"/>
      <c r="E382" s="673"/>
      <c r="F382" s="674"/>
      <c r="G382" s="13"/>
      <c r="H382" s="308"/>
      <c r="I382" s="14"/>
      <c r="J382" s="310"/>
      <c r="K382" s="13"/>
      <c r="L382" s="500"/>
      <c r="M382" s="172"/>
      <c r="N382" s="309"/>
      <c r="O382" s="14"/>
      <c r="P382" s="310"/>
      <c r="Q382" s="846"/>
      <c r="R382" s="309"/>
      <c r="S382" s="846"/>
      <c r="T382" s="309"/>
      <c r="U382" s="846"/>
      <c r="V382" s="309"/>
      <c r="W382" s="172"/>
      <c r="X382" s="309"/>
      <c r="Y382" s="13"/>
      <c r="Z382" s="847"/>
      <c r="AA382" s="14"/>
      <c r="AB382" s="310"/>
      <c r="AC382" s="854"/>
      <c r="AD382" s="677"/>
      <c r="AE382" s="885"/>
      <c r="AF382" s="850"/>
      <c r="AG382" s="851"/>
      <c r="AH382" s="864"/>
      <c r="AI382" s="118"/>
      <c r="AJ382" s="374" t="s">
        <v>344</v>
      </c>
      <c r="AK382" s="467"/>
      <c r="AL382" s="1201"/>
      <c r="AM382" s="1202"/>
      <c r="AN382" s="1216"/>
      <c r="AO382" s="1217"/>
      <c r="AP382" s="428"/>
    </row>
    <row r="383" spans="1:42" x14ac:dyDescent="0.15">
      <c r="A383" s="1163"/>
      <c r="B383" s="164">
        <v>44987</v>
      </c>
      <c r="C383" s="5" t="str">
        <f t="shared" ref="C383:C412" si="156">IF(B383="","",IF(WEEKDAY(B383)=1,"(日)",IF(WEEKDAY(B383)=2,"(月)",IF(WEEKDAY(B383)=3,"(火)",IF(WEEKDAY(B383)=4,"(水)",IF(WEEKDAY(B383)=5,"(木)",IF(WEEKDAY(B383)=6,"(金)","(土)")))))))</f>
        <v>(木)</v>
      </c>
      <c r="D383" s="672"/>
      <c r="E383" s="673"/>
      <c r="F383" s="674"/>
      <c r="G383" s="13"/>
      <c r="H383" s="308"/>
      <c r="I383" s="14"/>
      <c r="J383" s="310"/>
      <c r="K383" s="13"/>
      <c r="L383" s="500"/>
      <c r="M383" s="172"/>
      <c r="N383" s="309"/>
      <c r="O383" s="14"/>
      <c r="P383" s="310"/>
      <c r="Q383" s="846"/>
      <c r="R383" s="309"/>
      <c r="S383" s="846"/>
      <c r="T383" s="309"/>
      <c r="U383" s="846"/>
      <c r="V383" s="309"/>
      <c r="W383" s="172"/>
      <c r="X383" s="309"/>
      <c r="Y383" s="13"/>
      <c r="Z383" s="847"/>
      <c r="AA383" s="14"/>
      <c r="AB383" s="310"/>
      <c r="AC383" s="854"/>
      <c r="AD383" s="677"/>
      <c r="AE383" s="885"/>
      <c r="AF383" s="850"/>
      <c r="AG383" s="851"/>
      <c r="AH383" s="864"/>
      <c r="AI383" s="118"/>
      <c r="AJ383" s="994" t="s">
        <v>2</v>
      </c>
      <c r="AK383" s="504" t="s">
        <v>363</v>
      </c>
      <c r="AL383" s="1218"/>
      <c r="AM383" s="1219"/>
      <c r="AN383" s="1218"/>
      <c r="AO383" s="1219"/>
      <c r="AP383" s="428"/>
    </row>
    <row r="384" spans="1:42" x14ac:dyDescent="0.15">
      <c r="A384" s="1163"/>
      <c r="B384" s="164">
        <v>44988</v>
      </c>
      <c r="C384" s="5" t="str">
        <f t="shared" si="156"/>
        <v>(金)</v>
      </c>
      <c r="D384" s="672"/>
      <c r="E384" s="673"/>
      <c r="F384" s="674"/>
      <c r="G384" s="13"/>
      <c r="H384" s="308"/>
      <c r="I384" s="14"/>
      <c r="J384" s="310"/>
      <c r="K384" s="13"/>
      <c r="L384" s="500"/>
      <c r="M384" s="172"/>
      <c r="N384" s="309"/>
      <c r="O384" s="14"/>
      <c r="P384" s="310"/>
      <c r="Q384" s="846"/>
      <c r="R384" s="309"/>
      <c r="S384" s="846"/>
      <c r="T384" s="309"/>
      <c r="U384" s="846"/>
      <c r="V384" s="309"/>
      <c r="W384" s="172"/>
      <c r="X384" s="309"/>
      <c r="Y384" s="13"/>
      <c r="Z384" s="847"/>
      <c r="AA384" s="14"/>
      <c r="AB384" s="310"/>
      <c r="AC384" s="854"/>
      <c r="AD384" s="677"/>
      <c r="AE384" s="885"/>
      <c r="AF384" s="850"/>
      <c r="AG384" s="851"/>
      <c r="AH384" s="864"/>
      <c r="AI384" s="118"/>
      <c r="AJ384" s="997" t="s">
        <v>19</v>
      </c>
      <c r="AK384" s="998" t="s">
        <v>20</v>
      </c>
      <c r="AL384" s="999" t="s">
        <v>21</v>
      </c>
      <c r="AM384" s="998" t="s">
        <v>22</v>
      </c>
      <c r="AN384" s="999" t="s">
        <v>21</v>
      </c>
      <c r="AO384" s="998" t="s">
        <v>22</v>
      </c>
      <c r="AP384" s="428"/>
    </row>
    <row r="385" spans="1:42" x14ac:dyDescent="0.15">
      <c r="A385" s="1163"/>
      <c r="B385" s="164">
        <v>44989</v>
      </c>
      <c r="C385" s="5" t="str">
        <f t="shared" si="156"/>
        <v>(土)</v>
      </c>
      <c r="D385" s="672"/>
      <c r="E385" s="673"/>
      <c r="F385" s="674"/>
      <c r="G385" s="13"/>
      <c r="H385" s="308"/>
      <c r="I385" s="14"/>
      <c r="J385" s="310"/>
      <c r="K385" s="13"/>
      <c r="L385" s="500"/>
      <c r="M385" s="172"/>
      <c r="N385" s="309"/>
      <c r="O385" s="14"/>
      <c r="P385" s="310"/>
      <c r="Q385" s="846"/>
      <c r="R385" s="309"/>
      <c r="S385" s="846"/>
      <c r="T385" s="309"/>
      <c r="U385" s="846"/>
      <c r="V385" s="309"/>
      <c r="W385" s="172"/>
      <c r="X385" s="309"/>
      <c r="Y385" s="13"/>
      <c r="Z385" s="847"/>
      <c r="AA385" s="14"/>
      <c r="AB385" s="310"/>
      <c r="AC385" s="854"/>
      <c r="AD385" s="677"/>
      <c r="AE385" s="885"/>
      <c r="AF385" s="850"/>
      <c r="AG385" s="851"/>
      <c r="AH385" s="864"/>
      <c r="AI385" s="118"/>
      <c r="AJ385" s="1000" t="s">
        <v>203</v>
      </c>
      <c r="AK385" s="1001" t="s">
        <v>11</v>
      </c>
      <c r="AL385" s="12"/>
      <c r="AM385" s="307"/>
      <c r="AN385" s="12"/>
      <c r="AO385" s="307"/>
      <c r="AP385" s="428"/>
    </row>
    <row r="386" spans="1:42" x14ac:dyDescent="0.15">
      <c r="A386" s="1163"/>
      <c r="B386" s="164">
        <v>44990</v>
      </c>
      <c r="C386" s="5" t="str">
        <f t="shared" si="156"/>
        <v>(日)</v>
      </c>
      <c r="D386" s="672"/>
      <c r="E386" s="673"/>
      <c r="F386" s="674"/>
      <c r="G386" s="13"/>
      <c r="H386" s="308"/>
      <c r="I386" s="14"/>
      <c r="J386" s="310"/>
      <c r="K386" s="13"/>
      <c r="L386" s="500"/>
      <c r="M386" s="172"/>
      <c r="N386" s="309"/>
      <c r="O386" s="14"/>
      <c r="P386" s="310"/>
      <c r="Q386" s="846"/>
      <c r="R386" s="309"/>
      <c r="S386" s="846"/>
      <c r="T386" s="309"/>
      <c r="U386" s="846"/>
      <c r="V386" s="309"/>
      <c r="W386" s="172"/>
      <c r="X386" s="309"/>
      <c r="Y386" s="13"/>
      <c r="Z386" s="847"/>
      <c r="AA386" s="14"/>
      <c r="AB386" s="310"/>
      <c r="AC386" s="854"/>
      <c r="AD386" s="677"/>
      <c r="AE386" s="885"/>
      <c r="AF386" s="850"/>
      <c r="AG386" s="851"/>
      <c r="AH386" s="864"/>
      <c r="AI386" s="118"/>
      <c r="AJ386" s="4" t="s">
        <v>204</v>
      </c>
      <c r="AK386" s="10" t="s">
        <v>205</v>
      </c>
      <c r="AL386" s="13"/>
      <c r="AM386" s="308"/>
      <c r="AN386" s="13"/>
      <c r="AO386" s="308"/>
    </row>
    <row r="387" spans="1:42" x14ac:dyDescent="0.15">
      <c r="A387" s="1163"/>
      <c r="B387" s="164">
        <v>44991</v>
      </c>
      <c r="C387" s="5" t="str">
        <f t="shared" si="156"/>
        <v>(月)</v>
      </c>
      <c r="D387" s="672"/>
      <c r="E387" s="673"/>
      <c r="F387" s="674"/>
      <c r="G387" s="13"/>
      <c r="H387" s="308"/>
      <c r="I387" s="14"/>
      <c r="J387" s="310"/>
      <c r="K387" s="13"/>
      <c r="L387" s="500"/>
      <c r="M387" s="172"/>
      <c r="N387" s="309"/>
      <c r="O387" s="14"/>
      <c r="P387" s="310"/>
      <c r="Q387" s="846"/>
      <c r="R387" s="309"/>
      <c r="S387" s="846"/>
      <c r="T387" s="309"/>
      <c r="U387" s="846"/>
      <c r="V387" s="309"/>
      <c r="W387" s="172"/>
      <c r="X387" s="309"/>
      <c r="Y387" s="13"/>
      <c r="Z387" s="847"/>
      <c r="AA387" s="14"/>
      <c r="AB387" s="310"/>
      <c r="AC387" s="854"/>
      <c r="AD387" s="677"/>
      <c r="AE387" s="885"/>
      <c r="AF387" s="850"/>
      <c r="AG387" s="851"/>
      <c r="AH387" s="864"/>
      <c r="AI387" s="118"/>
      <c r="AJ387" s="4" t="s">
        <v>12</v>
      </c>
      <c r="AK387" s="10"/>
      <c r="AL387" s="13"/>
      <c r="AM387" s="308"/>
      <c r="AN387" s="13"/>
      <c r="AO387" s="308"/>
    </row>
    <row r="388" spans="1:42" x14ac:dyDescent="0.15">
      <c r="A388" s="1163"/>
      <c r="B388" s="164">
        <v>44992</v>
      </c>
      <c r="C388" s="5" t="str">
        <f t="shared" si="156"/>
        <v>(火)</v>
      </c>
      <c r="D388" s="672"/>
      <c r="E388" s="673"/>
      <c r="F388" s="674"/>
      <c r="G388" s="13"/>
      <c r="H388" s="308"/>
      <c r="I388" s="14"/>
      <c r="J388" s="310"/>
      <c r="K388" s="13"/>
      <c r="L388" s="500"/>
      <c r="M388" s="172"/>
      <c r="N388" s="309"/>
      <c r="O388" s="14"/>
      <c r="P388" s="310"/>
      <c r="Q388" s="846"/>
      <c r="R388" s="309"/>
      <c r="S388" s="846"/>
      <c r="T388" s="309"/>
      <c r="U388" s="846"/>
      <c r="V388" s="309"/>
      <c r="W388" s="172"/>
      <c r="X388" s="309"/>
      <c r="Y388" s="13"/>
      <c r="Z388" s="847"/>
      <c r="AA388" s="14"/>
      <c r="AB388" s="310"/>
      <c r="AC388" s="854"/>
      <c r="AD388" s="677"/>
      <c r="AE388" s="885"/>
      <c r="AF388" s="850"/>
      <c r="AG388" s="851"/>
      <c r="AH388" s="864"/>
      <c r="AI388" s="118"/>
      <c r="AJ388" s="4" t="s">
        <v>219</v>
      </c>
      <c r="AK388" s="10" t="s">
        <v>205</v>
      </c>
      <c r="AL388" s="172"/>
      <c r="AM388" s="309"/>
      <c r="AN388" s="172"/>
      <c r="AO388" s="309"/>
    </row>
    <row r="389" spans="1:42" x14ac:dyDescent="0.15">
      <c r="A389" s="1163"/>
      <c r="B389" s="164">
        <v>44993</v>
      </c>
      <c r="C389" s="5" t="str">
        <f t="shared" si="156"/>
        <v>(水)</v>
      </c>
      <c r="D389" s="672"/>
      <c r="E389" s="673"/>
      <c r="F389" s="674"/>
      <c r="G389" s="13"/>
      <c r="H389" s="308"/>
      <c r="I389" s="14"/>
      <c r="J389" s="310"/>
      <c r="K389" s="13"/>
      <c r="L389" s="500"/>
      <c r="M389" s="172"/>
      <c r="N389" s="309"/>
      <c r="O389" s="14"/>
      <c r="P389" s="310"/>
      <c r="Q389" s="846"/>
      <c r="R389" s="309"/>
      <c r="S389" s="846"/>
      <c r="T389" s="309"/>
      <c r="U389" s="846"/>
      <c r="V389" s="309"/>
      <c r="W389" s="172"/>
      <c r="X389" s="309"/>
      <c r="Y389" s="13"/>
      <c r="Z389" s="847"/>
      <c r="AA389" s="14"/>
      <c r="AB389" s="310"/>
      <c r="AC389" s="854"/>
      <c r="AD389" s="677"/>
      <c r="AE389" s="885"/>
      <c r="AF389" s="850"/>
      <c r="AG389" s="851"/>
      <c r="AH389" s="864"/>
      <c r="AI389" s="118"/>
      <c r="AJ389" s="4" t="s">
        <v>206</v>
      </c>
      <c r="AK389" s="10" t="s">
        <v>13</v>
      </c>
      <c r="AL389" s="13"/>
      <c r="AM389" s="308"/>
      <c r="AN389" s="13"/>
      <c r="AO389" s="308"/>
    </row>
    <row r="390" spans="1:42" x14ac:dyDescent="0.15">
      <c r="A390" s="1163"/>
      <c r="B390" s="164">
        <v>44994</v>
      </c>
      <c r="C390" s="5" t="str">
        <f t="shared" si="156"/>
        <v>(木)</v>
      </c>
      <c r="D390" s="672"/>
      <c r="E390" s="673"/>
      <c r="F390" s="674"/>
      <c r="G390" s="13"/>
      <c r="H390" s="308"/>
      <c r="I390" s="14"/>
      <c r="J390" s="310"/>
      <c r="K390" s="13"/>
      <c r="L390" s="500"/>
      <c r="M390" s="172"/>
      <c r="N390" s="309"/>
      <c r="O390" s="14"/>
      <c r="P390" s="310"/>
      <c r="Q390" s="846"/>
      <c r="R390" s="309"/>
      <c r="S390" s="846"/>
      <c r="T390" s="309"/>
      <c r="U390" s="846"/>
      <c r="V390" s="309"/>
      <c r="W390" s="172"/>
      <c r="X390" s="309"/>
      <c r="Y390" s="13"/>
      <c r="Z390" s="847"/>
      <c r="AA390" s="14"/>
      <c r="AB390" s="310"/>
      <c r="AC390" s="854"/>
      <c r="AD390" s="677"/>
      <c r="AE390" s="885"/>
      <c r="AF390" s="850"/>
      <c r="AG390" s="851"/>
      <c r="AH390" s="864"/>
      <c r="AI390" s="118"/>
      <c r="AJ390" s="4" t="s">
        <v>207</v>
      </c>
      <c r="AK390" s="10" t="s">
        <v>371</v>
      </c>
      <c r="AL390" s="172"/>
      <c r="AM390" s="309"/>
      <c r="AN390" s="172"/>
      <c r="AO390" s="309"/>
    </row>
    <row r="391" spans="1:42" x14ac:dyDescent="0.15">
      <c r="A391" s="1163"/>
      <c r="B391" s="164">
        <v>44995</v>
      </c>
      <c r="C391" s="5" t="str">
        <f t="shared" si="156"/>
        <v>(金)</v>
      </c>
      <c r="D391" s="672"/>
      <c r="E391" s="673"/>
      <c r="F391" s="674"/>
      <c r="G391" s="13"/>
      <c r="H391" s="308"/>
      <c r="I391" s="14"/>
      <c r="J391" s="310"/>
      <c r="K391" s="13"/>
      <c r="L391" s="500"/>
      <c r="M391" s="172"/>
      <c r="N391" s="309"/>
      <c r="O391" s="14"/>
      <c r="P391" s="310"/>
      <c r="Q391" s="846"/>
      <c r="R391" s="309"/>
      <c r="S391" s="846"/>
      <c r="T391" s="309"/>
      <c r="U391" s="846"/>
      <c r="V391" s="309"/>
      <c r="W391" s="172"/>
      <c r="X391" s="309"/>
      <c r="Y391" s="13"/>
      <c r="Z391" s="847"/>
      <c r="AA391" s="14"/>
      <c r="AB391" s="310"/>
      <c r="AC391" s="854"/>
      <c r="AD391" s="677"/>
      <c r="AE391" s="885"/>
      <c r="AF391" s="850"/>
      <c r="AG391" s="851"/>
      <c r="AH391" s="864"/>
      <c r="AI391" s="118"/>
      <c r="AJ391" s="4" t="s">
        <v>208</v>
      </c>
      <c r="AK391" s="10" t="s">
        <v>371</v>
      </c>
      <c r="AL391" s="172"/>
      <c r="AM391" s="309"/>
      <c r="AN391" s="172"/>
      <c r="AO391" s="309"/>
    </row>
    <row r="392" spans="1:42" x14ac:dyDescent="0.15">
      <c r="A392" s="1163"/>
      <c r="B392" s="164">
        <v>44996</v>
      </c>
      <c r="C392" s="5" t="str">
        <f t="shared" si="156"/>
        <v>(土)</v>
      </c>
      <c r="D392" s="672"/>
      <c r="E392" s="673"/>
      <c r="F392" s="674"/>
      <c r="G392" s="13"/>
      <c r="H392" s="308"/>
      <c r="I392" s="14"/>
      <c r="J392" s="310"/>
      <c r="K392" s="13"/>
      <c r="L392" s="500"/>
      <c r="M392" s="172"/>
      <c r="N392" s="309"/>
      <c r="O392" s="14"/>
      <c r="P392" s="310"/>
      <c r="Q392" s="846"/>
      <c r="R392" s="309"/>
      <c r="S392" s="846"/>
      <c r="T392" s="309"/>
      <c r="U392" s="846"/>
      <c r="V392" s="309"/>
      <c r="W392" s="172"/>
      <c r="X392" s="309"/>
      <c r="Y392" s="13"/>
      <c r="Z392" s="847"/>
      <c r="AA392" s="14"/>
      <c r="AB392" s="310"/>
      <c r="AC392" s="854"/>
      <c r="AD392" s="677"/>
      <c r="AE392" s="885"/>
      <c r="AF392" s="850"/>
      <c r="AG392" s="851"/>
      <c r="AH392" s="864"/>
      <c r="AI392" s="118"/>
      <c r="AJ392" s="4" t="s">
        <v>209</v>
      </c>
      <c r="AK392" s="10" t="s">
        <v>371</v>
      </c>
      <c r="AL392" s="172"/>
      <c r="AM392" s="309"/>
      <c r="AN392" s="172"/>
      <c r="AO392" s="309"/>
    </row>
    <row r="393" spans="1:42" x14ac:dyDescent="0.15">
      <c r="A393" s="1163"/>
      <c r="B393" s="164">
        <v>44997</v>
      </c>
      <c r="C393" s="5" t="str">
        <f t="shared" si="156"/>
        <v>(日)</v>
      </c>
      <c r="D393" s="672"/>
      <c r="E393" s="673"/>
      <c r="F393" s="674"/>
      <c r="G393" s="13"/>
      <c r="H393" s="308"/>
      <c r="I393" s="14"/>
      <c r="J393" s="310"/>
      <c r="K393" s="13"/>
      <c r="L393" s="500"/>
      <c r="M393" s="172"/>
      <c r="N393" s="309"/>
      <c r="O393" s="14"/>
      <c r="P393" s="310"/>
      <c r="Q393" s="846"/>
      <c r="R393" s="309"/>
      <c r="S393" s="846"/>
      <c r="T393" s="309"/>
      <c r="U393" s="846"/>
      <c r="V393" s="309"/>
      <c r="W393" s="172"/>
      <c r="X393" s="309"/>
      <c r="Y393" s="13"/>
      <c r="Z393" s="847"/>
      <c r="AA393" s="14"/>
      <c r="AB393" s="310"/>
      <c r="AC393" s="854"/>
      <c r="AD393" s="677"/>
      <c r="AE393" s="885"/>
      <c r="AF393" s="850"/>
      <c r="AG393" s="851"/>
      <c r="AH393" s="864"/>
      <c r="AI393" s="118"/>
      <c r="AJ393" s="4" t="s">
        <v>210</v>
      </c>
      <c r="AK393" s="10" t="s">
        <v>371</v>
      </c>
      <c r="AL393" s="172"/>
      <c r="AM393" s="309"/>
      <c r="AN393" s="172"/>
      <c r="AO393" s="309"/>
    </row>
    <row r="394" spans="1:42" x14ac:dyDescent="0.15">
      <c r="A394" s="1163"/>
      <c r="B394" s="164">
        <v>44998</v>
      </c>
      <c r="C394" s="5" t="str">
        <f t="shared" si="156"/>
        <v>(月)</v>
      </c>
      <c r="D394" s="672"/>
      <c r="E394" s="673"/>
      <c r="F394" s="674"/>
      <c r="G394" s="13"/>
      <c r="H394" s="308"/>
      <c r="I394" s="14"/>
      <c r="J394" s="310"/>
      <c r="K394" s="13"/>
      <c r="L394" s="500"/>
      <c r="M394" s="172"/>
      <c r="N394" s="309"/>
      <c r="O394" s="14"/>
      <c r="P394" s="310"/>
      <c r="Q394" s="846"/>
      <c r="R394" s="309"/>
      <c r="S394" s="846"/>
      <c r="T394" s="309"/>
      <c r="U394" s="846"/>
      <c r="V394" s="309"/>
      <c r="W394" s="172"/>
      <c r="X394" s="309"/>
      <c r="Y394" s="13"/>
      <c r="Z394" s="847"/>
      <c r="AA394" s="14"/>
      <c r="AB394" s="310"/>
      <c r="AC394" s="854"/>
      <c r="AD394" s="677"/>
      <c r="AE394" s="885"/>
      <c r="AF394" s="850"/>
      <c r="AG394" s="851"/>
      <c r="AH394" s="864"/>
      <c r="AI394" s="118"/>
      <c r="AJ394" s="4" t="s">
        <v>211</v>
      </c>
      <c r="AK394" s="10" t="s">
        <v>371</v>
      </c>
      <c r="AL394" s="13"/>
      <c r="AM394" s="310"/>
      <c r="AN394" s="14"/>
      <c r="AO394" s="310"/>
    </row>
    <row r="395" spans="1:42" x14ac:dyDescent="0.15">
      <c r="A395" s="1163"/>
      <c r="B395" s="164">
        <v>44999</v>
      </c>
      <c r="C395" s="5" t="str">
        <f t="shared" si="156"/>
        <v>(火)</v>
      </c>
      <c r="D395" s="672"/>
      <c r="E395" s="673"/>
      <c r="F395" s="674"/>
      <c r="G395" s="13"/>
      <c r="H395" s="308"/>
      <c r="I395" s="14"/>
      <c r="J395" s="310"/>
      <c r="K395" s="13"/>
      <c r="L395" s="500"/>
      <c r="M395" s="172"/>
      <c r="N395" s="309"/>
      <c r="O395" s="14"/>
      <c r="P395" s="310"/>
      <c r="Q395" s="846"/>
      <c r="R395" s="309"/>
      <c r="S395" s="846"/>
      <c r="T395" s="309"/>
      <c r="U395" s="846"/>
      <c r="V395" s="309"/>
      <c r="W395" s="172"/>
      <c r="X395" s="309"/>
      <c r="Y395" s="13"/>
      <c r="Z395" s="847"/>
      <c r="AA395" s="14"/>
      <c r="AB395" s="310"/>
      <c r="AC395" s="854"/>
      <c r="AD395" s="677"/>
      <c r="AE395" s="885"/>
      <c r="AF395" s="850"/>
      <c r="AG395" s="851"/>
      <c r="AH395" s="864"/>
      <c r="AI395" s="118"/>
      <c r="AJ395" s="4" t="s">
        <v>346</v>
      </c>
      <c r="AK395" s="10" t="s">
        <v>371</v>
      </c>
      <c r="AL395" s="13"/>
      <c r="AM395" s="310"/>
      <c r="AN395" s="14"/>
      <c r="AO395" s="310"/>
    </row>
    <row r="396" spans="1:42" x14ac:dyDescent="0.15">
      <c r="A396" s="1163"/>
      <c r="B396" s="164">
        <v>45000</v>
      </c>
      <c r="C396" s="5" t="str">
        <f t="shared" si="156"/>
        <v>(水)</v>
      </c>
      <c r="D396" s="672"/>
      <c r="E396" s="673"/>
      <c r="F396" s="674"/>
      <c r="G396" s="13"/>
      <c r="H396" s="308"/>
      <c r="I396" s="14"/>
      <c r="J396" s="310"/>
      <c r="K396" s="13"/>
      <c r="L396" s="500"/>
      <c r="M396" s="172"/>
      <c r="N396" s="309"/>
      <c r="O396" s="14"/>
      <c r="P396" s="310"/>
      <c r="Q396" s="846"/>
      <c r="R396" s="309"/>
      <c r="S396" s="846"/>
      <c r="T396" s="309"/>
      <c r="U396" s="846"/>
      <c r="V396" s="309"/>
      <c r="W396" s="172"/>
      <c r="X396" s="309"/>
      <c r="Y396" s="13"/>
      <c r="Z396" s="847"/>
      <c r="AA396" s="14"/>
      <c r="AB396" s="310"/>
      <c r="AC396" s="854"/>
      <c r="AD396" s="677"/>
      <c r="AE396" s="885"/>
      <c r="AF396" s="850"/>
      <c r="AG396" s="851"/>
      <c r="AH396" s="864"/>
      <c r="AI396" s="118"/>
      <c r="AJ396" s="4" t="s">
        <v>347</v>
      </c>
      <c r="AK396" s="10" t="s">
        <v>371</v>
      </c>
      <c r="AL396" s="620"/>
      <c r="AM396" s="621"/>
      <c r="AN396" s="620"/>
      <c r="AO396" s="621"/>
    </row>
    <row r="397" spans="1:42" x14ac:dyDescent="0.15">
      <c r="A397" s="1163"/>
      <c r="B397" s="164">
        <v>45001</v>
      </c>
      <c r="C397" s="5" t="str">
        <f t="shared" si="156"/>
        <v>(木)</v>
      </c>
      <c r="D397" s="672"/>
      <c r="E397" s="673"/>
      <c r="F397" s="674"/>
      <c r="G397" s="13"/>
      <c r="H397" s="308"/>
      <c r="I397" s="14"/>
      <c r="J397" s="310"/>
      <c r="K397" s="13"/>
      <c r="L397" s="500"/>
      <c r="M397" s="172"/>
      <c r="N397" s="309"/>
      <c r="O397" s="14"/>
      <c r="P397" s="310"/>
      <c r="Q397" s="846"/>
      <c r="R397" s="309"/>
      <c r="S397" s="846"/>
      <c r="T397" s="309"/>
      <c r="U397" s="846"/>
      <c r="V397" s="309"/>
      <c r="W397" s="172"/>
      <c r="X397" s="309"/>
      <c r="Y397" s="13"/>
      <c r="Z397" s="847"/>
      <c r="AA397" s="14"/>
      <c r="AB397" s="310"/>
      <c r="AC397" s="854"/>
      <c r="AD397" s="677"/>
      <c r="AE397" s="885"/>
      <c r="AF397" s="850"/>
      <c r="AG397" s="851"/>
      <c r="AH397" s="864"/>
      <c r="AI397" s="118"/>
      <c r="AJ397" s="4" t="s">
        <v>212</v>
      </c>
      <c r="AK397" s="10" t="s">
        <v>371</v>
      </c>
      <c r="AL397" s="172"/>
      <c r="AM397" s="309"/>
      <c r="AN397" s="383"/>
      <c r="AO397" s="309"/>
    </row>
    <row r="398" spans="1:42" x14ac:dyDescent="0.15">
      <c r="A398" s="1163"/>
      <c r="B398" s="164">
        <v>45002</v>
      </c>
      <c r="C398" s="5" t="str">
        <f t="shared" si="156"/>
        <v>(金)</v>
      </c>
      <c r="D398" s="672"/>
      <c r="E398" s="673"/>
      <c r="F398" s="674"/>
      <c r="G398" s="13"/>
      <c r="H398" s="308"/>
      <c r="I398" s="14"/>
      <c r="J398" s="310"/>
      <c r="K398" s="13"/>
      <c r="L398" s="500"/>
      <c r="M398" s="172"/>
      <c r="N398" s="309"/>
      <c r="O398" s="14"/>
      <c r="P398" s="310"/>
      <c r="Q398" s="846"/>
      <c r="R398" s="309"/>
      <c r="S398" s="846"/>
      <c r="T398" s="309"/>
      <c r="U398" s="846"/>
      <c r="V398" s="309"/>
      <c r="W398" s="172"/>
      <c r="X398" s="309"/>
      <c r="Y398" s="13"/>
      <c r="Z398" s="847"/>
      <c r="AA398" s="14"/>
      <c r="AB398" s="310"/>
      <c r="AC398" s="854"/>
      <c r="AD398" s="677"/>
      <c r="AE398" s="885"/>
      <c r="AF398" s="850"/>
      <c r="AG398" s="851"/>
      <c r="AH398" s="864"/>
      <c r="AI398" s="118"/>
      <c r="AJ398" s="4" t="s">
        <v>213</v>
      </c>
      <c r="AK398" s="10" t="s">
        <v>371</v>
      </c>
      <c r="AL398" s="388"/>
      <c r="AM398" s="378"/>
      <c r="AN398" s="377"/>
      <c r="AO398" s="378"/>
    </row>
    <row r="399" spans="1:42" x14ac:dyDescent="0.15">
      <c r="A399" s="1163"/>
      <c r="B399" s="164">
        <v>45003</v>
      </c>
      <c r="C399" s="5" t="str">
        <f t="shared" si="156"/>
        <v>(土)</v>
      </c>
      <c r="D399" s="672"/>
      <c r="E399" s="673"/>
      <c r="F399" s="674"/>
      <c r="G399" s="13"/>
      <c r="H399" s="308"/>
      <c r="I399" s="14"/>
      <c r="J399" s="310"/>
      <c r="K399" s="13"/>
      <c r="L399" s="500"/>
      <c r="M399" s="172"/>
      <c r="N399" s="309"/>
      <c r="O399" s="14"/>
      <c r="P399" s="310"/>
      <c r="Q399" s="846"/>
      <c r="R399" s="309"/>
      <c r="S399" s="846"/>
      <c r="T399" s="309"/>
      <c r="U399" s="846"/>
      <c r="V399" s="309"/>
      <c r="W399" s="172"/>
      <c r="X399" s="309"/>
      <c r="Y399" s="13"/>
      <c r="Z399" s="847"/>
      <c r="AA399" s="14"/>
      <c r="AB399" s="310"/>
      <c r="AC399" s="854"/>
      <c r="AD399" s="677"/>
      <c r="AE399" s="885"/>
      <c r="AF399" s="850"/>
      <c r="AG399" s="851"/>
      <c r="AH399" s="864"/>
      <c r="AI399" s="118"/>
      <c r="AJ399" s="4" t="s">
        <v>348</v>
      </c>
      <c r="AK399" s="10" t="s">
        <v>371</v>
      </c>
      <c r="AL399" s="389"/>
      <c r="AM399" s="390"/>
      <c r="AN399" s="375"/>
      <c r="AO399" s="376"/>
    </row>
    <row r="400" spans="1:42" x14ac:dyDescent="0.15">
      <c r="A400" s="1163"/>
      <c r="B400" s="164">
        <v>45004</v>
      </c>
      <c r="C400" s="5" t="str">
        <f t="shared" si="156"/>
        <v>(日)</v>
      </c>
      <c r="D400" s="672"/>
      <c r="E400" s="673"/>
      <c r="F400" s="674"/>
      <c r="G400" s="13"/>
      <c r="H400" s="308"/>
      <c r="I400" s="14"/>
      <c r="J400" s="310"/>
      <c r="K400" s="13"/>
      <c r="L400" s="500"/>
      <c r="M400" s="172"/>
      <c r="N400" s="309"/>
      <c r="O400" s="14"/>
      <c r="P400" s="310"/>
      <c r="Q400" s="846"/>
      <c r="R400" s="309"/>
      <c r="S400" s="846"/>
      <c r="T400" s="309"/>
      <c r="U400" s="846"/>
      <c r="V400" s="309"/>
      <c r="W400" s="172"/>
      <c r="X400" s="309"/>
      <c r="Y400" s="13"/>
      <c r="Z400" s="847"/>
      <c r="AA400" s="14"/>
      <c r="AB400" s="310"/>
      <c r="AC400" s="854"/>
      <c r="AD400" s="677"/>
      <c r="AE400" s="885"/>
      <c r="AF400" s="850"/>
      <c r="AG400" s="851"/>
      <c r="AH400" s="864"/>
      <c r="AI400" s="118"/>
      <c r="AJ400" s="4" t="s">
        <v>220</v>
      </c>
      <c r="AK400" s="10" t="s">
        <v>371</v>
      </c>
      <c r="AL400" s="13"/>
      <c r="AM400" s="308"/>
      <c r="AN400" s="383"/>
      <c r="AO400" s="396"/>
    </row>
    <row r="401" spans="1:41" x14ac:dyDescent="0.15">
      <c r="A401" s="1163"/>
      <c r="B401" s="164">
        <v>45005</v>
      </c>
      <c r="C401" s="5" t="str">
        <f t="shared" si="156"/>
        <v>(月)</v>
      </c>
      <c r="D401" s="672"/>
      <c r="E401" s="673"/>
      <c r="F401" s="674"/>
      <c r="G401" s="13"/>
      <c r="H401" s="308"/>
      <c r="I401" s="14"/>
      <c r="J401" s="310"/>
      <c r="K401" s="13"/>
      <c r="L401" s="500"/>
      <c r="M401" s="172"/>
      <c r="N401" s="309"/>
      <c r="O401" s="14"/>
      <c r="P401" s="310"/>
      <c r="Q401" s="846"/>
      <c r="R401" s="309"/>
      <c r="S401" s="846"/>
      <c r="T401" s="309"/>
      <c r="U401" s="846"/>
      <c r="V401" s="309"/>
      <c r="W401" s="172"/>
      <c r="X401" s="309"/>
      <c r="Y401" s="13"/>
      <c r="Z401" s="847"/>
      <c r="AA401" s="14"/>
      <c r="AB401" s="310"/>
      <c r="AC401" s="854"/>
      <c r="AD401" s="677"/>
      <c r="AE401" s="885"/>
      <c r="AF401" s="850"/>
      <c r="AG401" s="851"/>
      <c r="AH401" s="864"/>
      <c r="AI401" s="118"/>
      <c r="AJ401" s="4" t="s">
        <v>349</v>
      </c>
      <c r="AK401" s="10"/>
      <c r="AL401" s="13"/>
      <c r="AM401" s="308"/>
      <c r="AN401" s="217"/>
      <c r="AO401" s="313"/>
    </row>
    <row r="402" spans="1:41" x14ac:dyDescent="0.15">
      <c r="A402" s="1163"/>
      <c r="B402" s="164">
        <v>45006</v>
      </c>
      <c r="C402" s="5" t="str">
        <f t="shared" si="156"/>
        <v>(火)</v>
      </c>
      <c r="D402" s="672"/>
      <c r="E402" s="673"/>
      <c r="F402" s="674"/>
      <c r="G402" s="13"/>
      <c r="H402" s="308"/>
      <c r="I402" s="14"/>
      <c r="J402" s="310"/>
      <c r="K402" s="13"/>
      <c r="L402" s="500"/>
      <c r="M402" s="172"/>
      <c r="N402" s="309"/>
      <c r="O402" s="14"/>
      <c r="P402" s="310"/>
      <c r="Q402" s="846"/>
      <c r="R402" s="309"/>
      <c r="S402" s="846"/>
      <c r="T402" s="309"/>
      <c r="U402" s="846"/>
      <c r="V402" s="309"/>
      <c r="W402" s="172"/>
      <c r="X402" s="309"/>
      <c r="Y402" s="13"/>
      <c r="Z402" s="847"/>
      <c r="AA402" s="14"/>
      <c r="AB402" s="310"/>
      <c r="AC402" s="854"/>
      <c r="AD402" s="677"/>
      <c r="AE402" s="885"/>
      <c r="AF402" s="850"/>
      <c r="AG402" s="851"/>
      <c r="AH402" s="864"/>
      <c r="AI402" s="118"/>
      <c r="AJ402" s="4" t="s">
        <v>14</v>
      </c>
      <c r="AK402" s="10" t="s">
        <v>371</v>
      </c>
      <c r="AL402" s="217"/>
      <c r="AM402" s="313"/>
      <c r="AN402" s="217"/>
      <c r="AO402" s="313"/>
    </row>
    <row r="403" spans="1:41" x14ac:dyDescent="0.15">
      <c r="A403" s="1163"/>
      <c r="B403" s="164">
        <v>45007</v>
      </c>
      <c r="C403" s="5" t="str">
        <f t="shared" si="156"/>
        <v>(水)</v>
      </c>
      <c r="D403" s="672"/>
      <c r="E403" s="673"/>
      <c r="F403" s="674"/>
      <c r="G403" s="13"/>
      <c r="H403" s="308"/>
      <c r="I403" s="14"/>
      <c r="J403" s="310"/>
      <c r="K403" s="13"/>
      <c r="L403" s="500"/>
      <c r="M403" s="172"/>
      <c r="N403" s="309"/>
      <c r="O403" s="14"/>
      <c r="P403" s="310"/>
      <c r="Q403" s="846"/>
      <c r="R403" s="309"/>
      <c r="S403" s="846"/>
      <c r="T403" s="309"/>
      <c r="U403" s="846"/>
      <c r="V403" s="309"/>
      <c r="W403" s="172"/>
      <c r="X403" s="309"/>
      <c r="Y403" s="13"/>
      <c r="Z403" s="847"/>
      <c r="AA403" s="14"/>
      <c r="AB403" s="310"/>
      <c r="AC403" s="854"/>
      <c r="AD403" s="677"/>
      <c r="AE403" s="885"/>
      <c r="AF403" s="850"/>
      <c r="AG403" s="851"/>
      <c r="AH403" s="864"/>
      <c r="AI403" s="118"/>
      <c r="AJ403" s="4" t="s">
        <v>15</v>
      </c>
      <c r="AK403" s="10" t="s">
        <v>371</v>
      </c>
      <c r="AL403" s="217"/>
      <c r="AM403" s="313"/>
      <c r="AN403" s="15"/>
      <c r="AO403" s="312"/>
    </row>
    <row r="404" spans="1:41" x14ac:dyDescent="0.15">
      <c r="A404" s="1163"/>
      <c r="B404" s="164">
        <v>45008</v>
      </c>
      <c r="C404" s="5" t="str">
        <f t="shared" si="156"/>
        <v>(木)</v>
      </c>
      <c r="D404" s="672"/>
      <c r="E404" s="673"/>
      <c r="F404" s="674"/>
      <c r="G404" s="13"/>
      <c r="H404" s="308"/>
      <c r="I404" s="14"/>
      <c r="J404" s="310"/>
      <c r="K404" s="13"/>
      <c r="L404" s="500"/>
      <c r="M404" s="172"/>
      <c r="N404" s="309"/>
      <c r="O404" s="14"/>
      <c r="P404" s="310"/>
      <c r="Q404" s="846"/>
      <c r="R404" s="309"/>
      <c r="S404" s="846"/>
      <c r="T404" s="309"/>
      <c r="U404" s="846"/>
      <c r="V404" s="309"/>
      <c r="W404" s="172"/>
      <c r="X404" s="309"/>
      <c r="Y404" s="13"/>
      <c r="Z404" s="847"/>
      <c r="AA404" s="14"/>
      <c r="AB404" s="310"/>
      <c r="AC404" s="854"/>
      <c r="AD404" s="677"/>
      <c r="AE404" s="885"/>
      <c r="AF404" s="850"/>
      <c r="AG404" s="851"/>
      <c r="AH404" s="864"/>
      <c r="AI404" s="118"/>
      <c r="AJ404" s="4" t="s">
        <v>214</v>
      </c>
      <c r="AK404" s="10" t="s">
        <v>371</v>
      </c>
      <c r="AL404" s="217"/>
      <c r="AM404" s="313"/>
      <c r="AN404" s="15"/>
      <c r="AO404" s="312"/>
    </row>
    <row r="405" spans="1:41" x14ac:dyDescent="0.15">
      <c r="A405" s="1163"/>
      <c r="B405" s="164">
        <v>45009</v>
      </c>
      <c r="C405" s="5" t="str">
        <f t="shared" si="156"/>
        <v>(金)</v>
      </c>
      <c r="D405" s="672"/>
      <c r="E405" s="673"/>
      <c r="F405" s="674"/>
      <c r="G405" s="13"/>
      <c r="H405" s="308"/>
      <c r="I405" s="14"/>
      <c r="J405" s="310"/>
      <c r="K405" s="13"/>
      <c r="L405" s="500"/>
      <c r="M405" s="172"/>
      <c r="N405" s="309"/>
      <c r="O405" s="14"/>
      <c r="P405" s="310"/>
      <c r="Q405" s="846"/>
      <c r="R405" s="309"/>
      <c r="S405" s="846"/>
      <c r="T405" s="309"/>
      <c r="U405" s="846"/>
      <c r="V405" s="309"/>
      <c r="W405" s="172"/>
      <c r="X405" s="309"/>
      <c r="Y405" s="13"/>
      <c r="Z405" s="847"/>
      <c r="AA405" s="14"/>
      <c r="AB405" s="310"/>
      <c r="AC405" s="854"/>
      <c r="AD405" s="677"/>
      <c r="AE405" s="885"/>
      <c r="AF405" s="850"/>
      <c r="AG405" s="851"/>
      <c r="AH405" s="864"/>
      <c r="AI405" s="118"/>
      <c r="AJ405" s="4" t="s">
        <v>16</v>
      </c>
      <c r="AK405" s="10" t="s">
        <v>371</v>
      </c>
      <c r="AL405" s="414"/>
      <c r="AM405" s="415"/>
      <c r="AN405" s="391"/>
      <c r="AO405" s="392"/>
    </row>
    <row r="406" spans="1:41" x14ac:dyDescent="0.15">
      <c r="A406" s="1163"/>
      <c r="B406" s="164">
        <v>45010</v>
      </c>
      <c r="C406" s="5" t="str">
        <f t="shared" si="156"/>
        <v>(土)</v>
      </c>
      <c r="D406" s="672"/>
      <c r="E406" s="673"/>
      <c r="F406" s="674"/>
      <c r="G406" s="13"/>
      <c r="H406" s="308"/>
      <c r="I406" s="14"/>
      <c r="J406" s="310"/>
      <c r="K406" s="13"/>
      <c r="L406" s="500"/>
      <c r="M406" s="172"/>
      <c r="N406" s="309"/>
      <c r="O406" s="14"/>
      <c r="P406" s="310"/>
      <c r="Q406" s="846"/>
      <c r="R406" s="309"/>
      <c r="S406" s="846"/>
      <c r="T406" s="309"/>
      <c r="U406" s="846"/>
      <c r="V406" s="309"/>
      <c r="W406" s="172"/>
      <c r="X406" s="309"/>
      <c r="Y406" s="13"/>
      <c r="Z406" s="847"/>
      <c r="AA406" s="14"/>
      <c r="AB406" s="310"/>
      <c r="AC406" s="854"/>
      <c r="AD406" s="677"/>
      <c r="AE406" s="885"/>
      <c r="AF406" s="850"/>
      <c r="AG406" s="851"/>
      <c r="AH406" s="864"/>
      <c r="AI406" s="118"/>
      <c r="AJ406" s="4" t="s">
        <v>216</v>
      </c>
      <c r="AK406" s="10" t="s">
        <v>371</v>
      </c>
      <c r="AL406" s="219"/>
      <c r="AM406" s="314"/>
      <c r="AN406" s="15"/>
      <c r="AO406" s="312"/>
    </row>
    <row r="407" spans="1:41" x14ac:dyDescent="0.15">
      <c r="A407" s="1163"/>
      <c r="B407" s="164">
        <v>45011</v>
      </c>
      <c r="C407" s="5" t="str">
        <f t="shared" si="156"/>
        <v>(日)</v>
      </c>
      <c r="D407" s="672"/>
      <c r="E407" s="673"/>
      <c r="F407" s="674"/>
      <c r="G407" s="13"/>
      <c r="H407" s="308"/>
      <c r="I407" s="14"/>
      <c r="J407" s="310"/>
      <c r="K407" s="13"/>
      <c r="L407" s="500"/>
      <c r="M407" s="172"/>
      <c r="N407" s="309"/>
      <c r="O407" s="14"/>
      <c r="P407" s="310"/>
      <c r="Q407" s="846"/>
      <c r="R407" s="309"/>
      <c r="S407" s="846"/>
      <c r="T407" s="309"/>
      <c r="U407" s="846"/>
      <c r="V407" s="309"/>
      <c r="W407" s="172"/>
      <c r="X407" s="309"/>
      <c r="Y407" s="13"/>
      <c r="Z407" s="847"/>
      <c r="AA407" s="14"/>
      <c r="AB407" s="310"/>
      <c r="AC407" s="854"/>
      <c r="AD407" s="677"/>
      <c r="AE407" s="885"/>
      <c r="AF407" s="850"/>
      <c r="AG407" s="851"/>
      <c r="AH407" s="864"/>
      <c r="AI407" s="118"/>
      <c r="AJ407" s="4" t="s">
        <v>217</v>
      </c>
      <c r="AK407" s="10" t="s">
        <v>371</v>
      </c>
      <c r="AL407" s="416"/>
      <c r="AM407" s="417"/>
      <c r="AN407" s="393"/>
      <c r="AO407" s="394"/>
    </row>
    <row r="408" spans="1:41" x14ac:dyDescent="0.15">
      <c r="A408" s="1163"/>
      <c r="B408" s="164">
        <v>45012</v>
      </c>
      <c r="C408" s="5" t="str">
        <f t="shared" si="156"/>
        <v>(月)</v>
      </c>
      <c r="D408" s="796"/>
      <c r="E408" s="717"/>
      <c r="F408" s="718"/>
      <c r="G408" s="418"/>
      <c r="H408" s="719"/>
      <c r="I408" s="720"/>
      <c r="J408" s="721"/>
      <c r="K408" s="418"/>
      <c r="L408" s="886"/>
      <c r="M408" s="887"/>
      <c r="N408" s="722"/>
      <c r="O408" s="720"/>
      <c r="P408" s="721"/>
      <c r="Q408" s="888"/>
      <c r="R408" s="722"/>
      <c r="S408" s="888"/>
      <c r="T408" s="722"/>
      <c r="U408" s="888"/>
      <c r="V408" s="722"/>
      <c r="W408" s="887"/>
      <c r="X408" s="722"/>
      <c r="Y408" s="418"/>
      <c r="Z408" s="889"/>
      <c r="AA408" s="720"/>
      <c r="AB408" s="721"/>
      <c r="AC408" s="890"/>
      <c r="AD408" s="724"/>
      <c r="AE408" s="891"/>
      <c r="AF408" s="767"/>
      <c r="AG408" s="892"/>
      <c r="AH408" s="419"/>
      <c r="AI408" s="118"/>
      <c r="AJ408" s="4" t="s">
        <v>218</v>
      </c>
      <c r="AK408" s="10" t="s">
        <v>371</v>
      </c>
      <c r="AL408" s="217"/>
      <c r="AM408" s="313"/>
      <c r="AN408" s="13"/>
      <c r="AO408" s="308"/>
    </row>
    <row r="409" spans="1:41" x14ac:dyDescent="0.15">
      <c r="A409" s="1163"/>
      <c r="B409" s="164">
        <v>45013</v>
      </c>
      <c r="C409" s="5" t="str">
        <f t="shared" si="156"/>
        <v>(火)</v>
      </c>
      <c r="D409" s="796"/>
      <c r="E409" s="717"/>
      <c r="F409" s="718"/>
      <c r="G409" s="418"/>
      <c r="H409" s="719"/>
      <c r="I409" s="720"/>
      <c r="J409" s="721"/>
      <c r="K409" s="418"/>
      <c r="L409" s="886"/>
      <c r="M409" s="887"/>
      <c r="N409" s="722"/>
      <c r="O409" s="720"/>
      <c r="P409" s="721"/>
      <c r="Q409" s="888"/>
      <c r="R409" s="722"/>
      <c r="S409" s="888"/>
      <c r="T409" s="722"/>
      <c r="U409" s="888"/>
      <c r="V409" s="722"/>
      <c r="W409" s="887"/>
      <c r="X409" s="722"/>
      <c r="Y409" s="418"/>
      <c r="Z409" s="889"/>
      <c r="AA409" s="720"/>
      <c r="AB409" s="721"/>
      <c r="AC409" s="890"/>
      <c r="AD409" s="724"/>
      <c r="AE409" s="891"/>
      <c r="AF409" s="767"/>
      <c r="AG409" s="892"/>
      <c r="AH409" s="419"/>
      <c r="AI409" s="118"/>
      <c r="AJ409" s="4" t="s">
        <v>17</v>
      </c>
      <c r="AK409" s="10" t="s">
        <v>371</v>
      </c>
      <c r="AL409" s="217"/>
      <c r="AM409" s="313"/>
      <c r="AN409" s="13"/>
      <c r="AO409" s="308"/>
    </row>
    <row r="410" spans="1:41" x14ac:dyDescent="0.15">
      <c r="A410" s="1163"/>
      <c r="B410" s="164">
        <v>45014</v>
      </c>
      <c r="C410" s="5" t="str">
        <f t="shared" si="156"/>
        <v>(水)</v>
      </c>
      <c r="D410" s="796"/>
      <c r="E410" s="717"/>
      <c r="F410" s="718"/>
      <c r="G410" s="418"/>
      <c r="H410" s="719"/>
      <c r="I410" s="720"/>
      <c r="J410" s="721"/>
      <c r="K410" s="418"/>
      <c r="L410" s="886"/>
      <c r="M410" s="887"/>
      <c r="N410" s="722"/>
      <c r="O410" s="720"/>
      <c r="P410" s="721"/>
      <c r="Q410" s="888"/>
      <c r="R410" s="722"/>
      <c r="S410" s="888"/>
      <c r="T410" s="722"/>
      <c r="U410" s="888"/>
      <c r="V410" s="722"/>
      <c r="W410" s="887"/>
      <c r="X410" s="722"/>
      <c r="Y410" s="418"/>
      <c r="Z410" s="889"/>
      <c r="AA410" s="720"/>
      <c r="AB410" s="721"/>
      <c r="AC410" s="890"/>
      <c r="AD410" s="724"/>
      <c r="AE410" s="891"/>
      <c r="AF410" s="767"/>
      <c r="AG410" s="892"/>
      <c r="AH410" s="419"/>
      <c r="AI410" s="118"/>
      <c r="AJ410" s="4"/>
      <c r="AK410" s="330"/>
      <c r="AL410" s="13"/>
      <c r="AM410" s="308"/>
      <c r="AN410" s="477"/>
      <c r="AO410" s="308"/>
    </row>
    <row r="411" spans="1:41" x14ac:dyDescent="0.15">
      <c r="A411" s="1163"/>
      <c r="B411" s="164">
        <v>45015</v>
      </c>
      <c r="C411" s="5" t="str">
        <f t="shared" si="156"/>
        <v>(木)</v>
      </c>
      <c r="D411" s="796"/>
      <c r="E411" s="717"/>
      <c r="F411" s="718"/>
      <c r="G411" s="418"/>
      <c r="H411" s="719"/>
      <c r="I411" s="720"/>
      <c r="J411" s="721"/>
      <c r="K411" s="418"/>
      <c r="L411" s="886"/>
      <c r="M411" s="887"/>
      <c r="N411" s="722"/>
      <c r="O411" s="720"/>
      <c r="P411" s="721"/>
      <c r="Q411" s="888"/>
      <c r="R411" s="722"/>
      <c r="S411" s="888"/>
      <c r="T411" s="722"/>
      <c r="U411" s="888"/>
      <c r="V411" s="722"/>
      <c r="W411" s="887"/>
      <c r="X411" s="722"/>
      <c r="Y411" s="418"/>
      <c r="Z411" s="889"/>
      <c r="AA411" s="720"/>
      <c r="AB411" s="721"/>
      <c r="AC411" s="890"/>
      <c r="AD411" s="724"/>
      <c r="AE411" s="891"/>
      <c r="AF411" s="767"/>
      <c r="AG411" s="892"/>
      <c r="AH411" s="419"/>
      <c r="AI411" s="118"/>
      <c r="AJ411" s="399"/>
      <c r="AK411" s="497"/>
      <c r="AL411" s="498"/>
      <c r="AM411" s="409"/>
      <c r="AN411" s="477"/>
      <c r="AO411" s="308"/>
    </row>
    <row r="412" spans="1:41" x14ac:dyDescent="0.15">
      <c r="A412" s="1163"/>
      <c r="B412" s="164">
        <v>45016</v>
      </c>
      <c r="C412" s="5" t="str">
        <f t="shared" si="156"/>
        <v>(金)</v>
      </c>
      <c r="D412" s="761"/>
      <c r="E412" s="700"/>
      <c r="F412" s="746"/>
      <c r="G412" s="498"/>
      <c r="H412" s="409"/>
      <c r="I412" s="748"/>
      <c r="J412" s="747"/>
      <c r="K412" s="498"/>
      <c r="L412" s="506"/>
      <c r="M412" s="899"/>
      <c r="N412" s="749"/>
      <c r="O412" s="748"/>
      <c r="P412" s="747"/>
      <c r="Q412" s="900"/>
      <c r="R412" s="749"/>
      <c r="S412" s="900"/>
      <c r="T412" s="749"/>
      <c r="U412" s="900"/>
      <c r="V412" s="749"/>
      <c r="W412" s="899"/>
      <c r="X412" s="749"/>
      <c r="Y412" s="498"/>
      <c r="Z412" s="901"/>
      <c r="AA412" s="748"/>
      <c r="AB412" s="747"/>
      <c r="AC412" s="902"/>
      <c r="AD412" s="751"/>
      <c r="AE412" s="903"/>
      <c r="AF412" s="757"/>
      <c r="AG412" s="904"/>
      <c r="AH412" s="955"/>
      <c r="AI412" s="118"/>
      <c r="AJ412" s="150" t="s">
        <v>273</v>
      </c>
      <c r="AK412" s="982"/>
      <c r="AL412" s="983"/>
      <c r="AM412" s="983"/>
      <c r="AN412" s="983"/>
      <c r="AO412" s="984"/>
    </row>
    <row r="413" spans="1:41" x14ac:dyDescent="0.15">
      <c r="A413" s="1163"/>
      <c r="B413" s="1192" t="s">
        <v>274</v>
      </c>
      <c r="C413" s="1193"/>
      <c r="D413" s="679"/>
      <c r="E413" s="663">
        <f>MAX(E382:E412)</f>
        <v>0</v>
      </c>
      <c r="F413" s="680" t="str">
        <f t="shared" ref="F413:AH413" si="157">IF(COUNT(F382:F412)=0,"",MAX(F382:F412))</f>
        <v/>
      </c>
      <c r="G413" s="12" t="str">
        <f t="shared" si="157"/>
        <v/>
      </c>
      <c r="H413" s="307" t="str">
        <f t="shared" si="157"/>
        <v/>
      </c>
      <c r="I413" s="665" t="str">
        <f t="shared" si="157"/>
        <v/>
      </c>
      <c r="J413" s="666" t="str">
        <f t="shared" si="157"/>
        <v/>
      </c>
      <c r="K413" s="12" t="str">
        <f t="shared" si="157"/>
        <v/>
      </c>
      <c r="L413" s="855" t="str">
        <f t="shared" si="157"/>
        <v/>
      </c>
      <c r="M413" s="839"/>
      <c r="N413" s="667"/>
      <c r="O413" s="665" t="str">
        <f t="shared" si="157"/>
        <v/>
      </c>
      <c r="P413" s="666" t="str">
        <f t="shared" si="157"/>
        <v/>
      </c>
      <c r="Q413" s="838"/>
      <c r="R413" s="667" t="str">
        <f t="shared" si="157"/>
        <v/>
      </c>
      <c r="S413" s="838"/>
      <c r="T413" s="667" t="str">
        <f t="shared" si="157"/>
        <v/>
      </c>
      <c r="U413" s="838"/>
      <c r="V413" s="667"/>
      <c r="W413" s="839"/>
      <c r="X413" s="667"/>
      <c r="Y413" s="12"/>
      <c r="Z413" s="840" t="str">
        <f t="shared" si="157"/>
        <v/>
      </c>
      <c r="AA413" s="665"/>
      <c r="AB413" s="666"/>
      <c r="AC413" s="883"/>
      <c r="AD413" s="684" t="str">
        <f t="shared" si="157"/>
        <v/>
      </c>
      <c r="AE413" s="859" t="str">
        <f t="shared" si="157"/>
        <v/>
      </c>
      <c r="AF413" s="860"/>
      <c r="AG413" s="861"/>
      <c r="AH413" s="894" t="str">
        <f t="shared" si="157"/>
        <v/>
      </c>
      <c r="AI413" s="122"/>
      <c r="AJ413" s="985" t="s">
        <v>362</v>
      </c>
      <c r="AK413" s="986"/>
      <c r="AL413" s="986"/>
      <c r="AM413" s="986"/>
      <c r="AN413" s="986"/>
      <c r="AO413" s="987"/>
    </row>
    <row r="414" spans="1:41" x14ac:dyDescent="0.15">
      <c r="A414" s="1163"/>
      <c r="B414" s="1191" t="s">
        <v>275</v>
      </c>
      <c r="C414" s="1152"/>
      <c r="D414" s="687"/>
      <c r="E414" s="688">
        <f>MIN(E382:E412)</f>
        <v>0</v>
      </c>
      <c r="F414" s="689" t="str">
        <f t="shared" ref="F414:AE414" si="158">IF(COUNT(F382:F412)=0,"",MIN(F382:F412))</f>
        <v/>
      </c>
      <c r="G414" s="13" t="str">
        <f t="shared" si="158"/>
        <v/>
      </c>
      <c r="H414" s="308" t="str">
        <f t="shared" si="158"/>
        <v/>
      </c>
      <c r="I414" s="14" t="str">
        <f t="shared" si="158"/>
        <v/>
      </c>
      <c r="J414" s="310" t="str">
        <f t="shared" si="158"/>
        <v/>
      </c>
      <c r="K414" s="13" t="str">
        <f t="shared" si="158"/>
        <v/>
      </c>
      <c r="L414" s="500" t="str">
        <f t="shared" si="158"/>
        <v/>
      </c>
      <c r="M414" s="172"/>
      <c r="N414" s="309"/>
      <c r="O414" s="14" t="str">
        <f t="shared" si="158"/>
        <v/>
      </c>
      <c r="P414" s="310" t="str">
        <f t="shared" si="158"/>
        <v/>
      </c>
      <c r="Q414" s="846"/>
      <c r="R414" s="309" t="str">
        <f t="shared" si="158"/>
        <v/>
      </c>
      <c r="S414" s="846"/>
      <c r="T414" s="309" t="str">
        <f t="shared" si="158"/>
        <v/>
      </c>
      <c r="U414" s="690"/>
      <c r="V414" s="309"/>
      <c r="W414" s="172"/>
      <c r="X414" s="309"/>
      <c r="Y414" s="13"/>
      <c r="Z414" s="866" t="str">
        <f t="shared" si="158"/>
        <v/>
      </c>
      <c r="AA414" s="956"/>
      <c r="AB414" s="908"/>
      <c r="AC414" s="854"/>
      <c r="AD414" s="693" t="str">
        <f t="shared" si="158"/>
        <v/>
      </c>
      <c r="AE414" s="868" t="str">
        <f t="shared" si="158"/>
        <v/>
      </c>
      <c r="AF414" s="915"/>
      <c r="AG414" s="916"/>
      <c r="AH414" s="871"/>
      <c r="AI414" s="122"/>
      <c r="AJ414" s="988"/>
      <c r="AK414" s="989"/>
      <c r="AL414" s="989"/>
      <c r="AM414" s="989"/>
      <c r="AN414" s="989"/>
      <c r="AO414" s="990"/>
    </row>
    <row r="415" spans="1:41" x14ac:dyDescent="0.15">
      <c r="A415" s="1163"/>
      <c r="B415" s="1191" t="s">
        <v>276</v>
      </c>
      <c r="C415" s="1152"/>
      <c r="D415" s="781"/>
      <c r="E415" s="696"/>
      <c r="F415" s="697" t="str">
        <f t="shared" ref="F415:AE415" si="159">IF(COUNT(F382:F412)=0,"",AVERAGE(F382:F412))</f>
        <v/>
      </c>
      <c r="G415" s="418" t="str">
        <f t="shared" si="159"/>
        <v/>
      </c>
      <c r="H415" s="719" t="str">
        <f t="shared" si="159"/>
        <v/>
      </c>
      <c r="I415" s="720" t="str">
        <f t="shared" si="159"/>
        <v/>
      </c>
      <c r="J415" s="721" t="str">
        <f t="shared" si="159"/>
        <v/>
      </c>
      <c r="K415" s="418" t="str">
        <f t="shared" si="159"/>
        <v/>
      </c>
      <c r="L415" s="886" t="str">
        <f t="shared" si="159"/>
        <v/>
      </c>
      <c r="M415" s="887"/>
      <c r="N415" s="722"/>
      <c r="O415" s="720" t="str">
        <f t="shared" si="159"/>
        <v/>
      </c>
      <c r="P415" s="721" t="str">
        <f t="shared" si="159"/>
        <v/>
      </c>
      <c r="Q415" s="888"/>
      <c r="R415" s="722" t="str">
        <f t="shared" si="159"/>
        <v/>
      </c>
      <c r="S415" s="888"/>
      <c r="T415" s="722" t="str">
        <f t="shared" si="159"/>
        <v/>
      </c>
      <c r="U415" s="888"/>
      <c r="V415" s="722"/>
      <c r="W415" s="887"/>
      <c r="X415" s="722"/>
      <c r="Y415" s="418"/>
      <c r="Z415" s="866" t="str">
        <f t="shared" si="159"/>
        <v/>
      </c>
      <c r="AA415" s="957"/>
      <c r="AB415" s="958"/>
      <c r="AC415" s="890"/>
      <c r="AD415" s="731" t="str">
        <f t="shared" si="159"/>
        <v/>
      </c>
      <c r="AE415" s="895" t="str">
        <f t="shared" si="159"/>
        <v/>
      </c>
      <c r="AF415" s="917"/>
      <c r="AG415" s="918"/>
      <c r="AH415" s="896"/>
      <c r="AI415" s="122"/>
      <c r="AJ415" s="988"/>
      <c r="AK415" s="989"/>
      <c r="AL415" s="989"/>
      <c r="AM415" s="989"/>
      <c r="AN415" s="989"/>
      <c r="AO415" s="990"/>
    </row>
    <row r="416" spans="1:41" ht="14.25" thickBot="1" x14ac:dyDescent="0.2">
      <c r="A416" s="1163"/>
      <c r="B416" s="1194" t="s">
        <v>277</v>
      </c>
      <c r="C416" s="1195"/>
      <c r="D416" s="799"/>
      <c r="E416" s="800">
        <f>SUM(E382:E412)</f>
        <v>0</v>
      </c>
      <c r="F416" s="801"/>
      <c r="G416" s="801"/>
      <c r="H416" s="802"/>
      <c r="I416" s="801"/>
      <c r="J416" s="802"/>
      <c r="K416" s="803"/>
      <c r="L416" s="804"/>
      <c r="M416" s="959"/>
      <c r="N416" s="807"/>
      <c r="O416" s="805"/>
      <c r="P416" s="806"/>
      <c r="Q416" s="960"/>
      <c r="R416" s="807"/>
      <c r="S416" s="960"/>
      <c r="T416" s="807"/>
      <c r="U416" s="960"/>
      <c r="V416" s="807"/>
      <c r="W416" s="959"/>
      <c r="X416" s="807"/>
      <c r="Y416" s="803"/>
      <c r="Z416" s="961"/>
      <c r="AA416" s="962"/>
      <c r="AB416" s="963"/>
      <c r="AC416" s="964"/>
      <c r="AD416" s="809"/>
      <c r="AE416" s="965"/>
      <c r="AF416" s="966"/>
      <c r="AG416" s="967"/>
      <c r="AH416" s="968">
        <f>SUM(AH382:AH412)</f>
        <v>0</v>
      </c>
      <c r="AI416" s="122"/>
      <c r="AJ416" s="827"/>
      <c r="AK416" s="828"/>
      <c r="AL416" s="828"/>
      <c r="AM416" s="828"/>
      <c r="AN416" s="995"/>
      <c r="AO416" s="996"/>
    </row>
    <row r="417" spans="1:41" ht="14.25" thickTop="1" x14ac:dyDescent="0.15">
      <c r="A417" s="1166" t="s">
        <v>282</v>
      </c>
      <c r="B417" s="1189" t="s">
        <v>274</v>
      </c>
      <c r="C417" s="1190"/>
      <c r="D417" s="969"/>
      <c r="E417" s="769"/>
      <c r="F417" s="970"/>
      <c r="G417" s="771"/>
      <c r="H417" s="774"/>
      <c r="I417" s="773"/>
      <c r="J417" s="772"/>
      <c r="K417" s="771"/>
      <c r="L417" s="939"/>
      <c r="M417" s="940"/>
      <c r="N417" s="777"/>
      <c r="O417" s="773"/>
      <c r="P417" s="772"/>
      <c r="Q417" s="942"/>
      <c r="R417" s="777"/>
      <c r="S417" s="942"/>
      <c r="T417" s="777"/>
      <c r="U417" s="942"/>
      <c r="V417" s="777"/>
      <c r="W417" s="940"/>
      <c r="X417" s="777"/>
      <c r="Y417" s="771"/>
      <c r="Z417" s="943"/>
      <c r="AA417" s="773"/>
      <c r="AB417" s="772"/>
      <c r="AC417" s="944"/>
      <c r="AD417" s="971"/>
      <c r="AE417" s="972"/>
      <c r="AF417" s="973"/>
      <c r="AG417" s="974"/>
      <c r="AH417" s="975"/>
      <c r="AJ417" s="428"/>
      <c r="AK417" s="428"/>
      <c r="AL417" s="428"/>
      <c r="AM417" s="428"/>
      <c r="AN417" s="428"/>
      <c r="AO417" s="428"/>
    </row>
    <row r="418" spans="1:41" s="1" customFormat="1" ht="13.5" customHeight="1" x14ac:dyDescent="0.15">
      <c r="A418" s="1167"/>
      <c r="B418" s="1191" t="s">
        <v>275</v>
      </c>
      <c r="C418" s="1152"/>
      <c r="D418" s="687"/>
      <c r="E418" s="688"/>
      <c r="F418" s="689"/>
      <c r="G418" s="13"/>
      <c r="H418" s="308"/>
      <c r="I418" s="14"/>
      <c r="J418" s="310"/>
      <c r="K418" s="13"/>
      <c r="L418" s="500"/>
      <c r="M418" s="172"/>
      <c r="N418" s="309"/>
      <c r="O418" s="14"/>
      <c r="P418" s="310"/>
      <c r="Q418" s="846"/>
      <c r="R418" s="309"/>
      <c r="S418" s="846"/>
      <c r="T418" s="309"/>
      <c r="U418" s="690"/>
      <c r="V418" s="309"/>
      <c r="W418" s="172"/>
      <c r="X418" s="309"/>
      <c r="Y418" s="13"/>
      <c r="Z418" s="866"/>
      <c r="AA418" s="956"/>
      <c r="AB418" s="908"/>
      <c r="AC418" s="854"/>
      <c r="AD418" s="693"/>
      <c r="AE418" s="868"/>
      <c r="AF418" s="915"/>
      <c r="AG418" s="916"/>
      <c r="AH418" s="871"/>
      <c r="AI418" s="159"/>
      <c r="AJ418" s="1003"/>
      <c r="AK418" s="1004"/>
      <c r="AL418" s="1004"/>
      <c r="AM418" s="1004"/>
      <c r="AN418" s="1004"/>
      <c r="AO418" s="1004"/>
    </row>
    <row r="419" spans="1:41" s="1" customFormat="1" ht="13.5" customHeight="1" x14ac:dyDescent="0.15">
      <c r="A419" s="1167"/>
      <c r="B419" s="1191" t="s">
        <v>276</v>
      </c>
      <c r="C419" s="1152"/>
      <c r="D419" s="781"/>
      <c r="E419" s="696"/>
      <c r="F419" s="697"/>
      <c r="G419" s="418"/>
      <c r="H419" s="719"/>
      <c r="I419" s="720"/>
      <c r="J419" s="721"/>
      <c r="K419" s="418"/>
      <c r="L419" s="886"/>
      <c r="M419" s="887"/>
      <c r="N419" s="722"/>
      <c r="O419" s="720"/>
      <c r="P419" s="721"/>
      <c r="Q419" s="888"/>
      <c r="R419" s="722"/>
      <c r="S419" s="888"/>
      <c r="T419" s="722"/>
      <c r="U419" s="888"/>
      <c r="V419" s="722"/>
      <c r="W419" s="887"/>
      <c r="X419" s="722"/>
      <c r="Y419" s="418"/>
      <c r="Z419" s="866"/>
      <c r="AA419" s="957"/>
      <c r="AB419" s="958"/>
      <c r="AC419" s="890"/>
      <c r="AD419" s="731"/>
      <c r="AE419" s="895"/>
      <c r="AF419" s="917"/>
      <c r="AG419" s="918"/>
      <c r="AH419" s="896"/>
      <c r="AI419" s="159"/>
      <c r="AJ419" s="160"/>
    </row>
    <row r="420" spans="1:41" s="1" customFormat="1" ht="13.5" customHeight="1" x14ac:dyDescent="0.15">
      <c r="A420" s="1168"/>
      <c r="B420" s="1191" t="s">
        <v>277</v>
      </c>
      <c r="C420" s="1152"/>
      <c r="D420" s="782"/>
      <c r="E420" s="700"/>
      <c r="F420" s="701"/>
      <c r="G420" s="701"/>
      <c r="H420" s="734"/>
      <c r="I420" s="701"/>
      <c r="J420" s="734"/>
      <c r="K420" s="702"/>
      <c r="L420" s="976"/>
      <c r="M420" s="874"/>
      <c r="N420" s="737"/>
      <c r="O420" s="701"/>
      <c r="P420" s="734"/>
      <c r="Q420" s="873"/>
      <c r="R420" s="737"/>
      <c r="S420" s="873"/>
      <c r="T420" s="737"/>
      <c r="U420" s="977"/>
      <c r="V420" s="734"/>
      <c r="W420" s="702"/>
      <c r="X420" s="734"/>
      <c r="Y420" s="704"/>
      <c r="Z420" s="875"/>
      <c r="AA420" s="978"/>
      <c r="AB420" s="979"/>
      <c r="AC420" s="878"/>
      <c r="AD420" s="711"/>
      <c r="AE420" s="879"/>
      <c r="AF420" s="980"/>
      <c r="AG420" s="981"/>
      <c r="AH420" s="898"/>
      <c r="AI420" s="159"/>
      <c r="AJ420" s="160"/>
    </row>
    <row r="421" spans="1:41" s="1" customFormat="1" ht="13.5" customHeight="1" x14ac:dyDescent="0.15">
      <c r="A421" s="152"/>
      <c r="B421" s="1160" t="s">
        <v>281</v>
      </c>
      <c r="C421" s="1161"/>
      <c r="D421" s="151"/>
      <c r="E421" s="153"/>
      <c r="F421" s="154"/>
      <c r="G421" s="154"/>
      <c r="H421" s="154"/>
      <c r="I421" s="155"/>
      <c r="J421" s="155"/>
      <c r="K421" s="156"/>
      <c r="L421" s="156"/>
      <c r="M421" s="156"/>
      <c r="N421" s="156"/>
      <c r="O421" s="155"/>
      <c r="P421" s="155"/>
      <c r="Q421" s="155"/>
      <c r="R421" s="154"/>
      <c r="S421" s="154"/>
      <c r="T421" s="154"/>
      <c r="U421" s="154"/>
      <c r="V421" s="154"/>
      <c r="W421" s="154"/>
      <c r="X421" s="154"/>
      <c r="Y421" s="154"/>
      <c r="Z421" s="155"/>
      <c r="AA421" s="155"/>
      <c r="AB421" s="155"/>
      <c r="AC421" s="156"/>
      <c r="AD421" s="157"/>
      <c r="AE421" s="156"/>
      <c r="AF421" s="156"/>
      <c r="AG421" s="156"/>
      <c r="AH421" s="158"/>
      <c r="AI421" s="159"/>
      <c r="AJ421" s="160"/>
    </row>
    <row r="422" spans="1:41" s="1" customFormat="1" ht="13.5" customHeight="1" x14ac:dyDescent="0.15">
      <c r="AI422" s="159"/>
      <c r="AJ422" s="160"/>
      <c r="AK422" s="117"/>
      <c r="AL422" s="117"/>
      <c r="AM422" s="117"/>
      <c r="AN422" s="117"/>
    </row>
  </sheetData>
  <protectedRanges>
    <protectedRange sqref="AC281:AC310 D281:Q310" name="範囲1_1"/>
    <protectedRange sqref="R281:AB310 AD281:AG310" name="範囲1_5_1"/>
  </protectedRanges>
  <mergeCells count="124">
    <mergeCell ref="AL351:AM351"/>
    <mergeCell ref="AN351:AO351"/>
    <mergeCell ref="AN383:AO383"/>
    <mergeCell ref="AL383:AM383"/>
    <mergeCell ref="AN382:AO382"/>
    <mergeCell ref="AL382:AM382"/>
    <mergeCell ref="AL315:AM315"/>
    <mergeCell ref="AN315:AO315"/>
    <mergeCell ref="AL316:AM316"/>
    <mergeCell ref="AN316:AO316"/>
    <mergeCell ref="AL350:AM350"/>
    <mergeCell ref="AN350:AO350"/>
    <mergeCell ref="AL247:AM247"/>
    <mergeCell ref="AN247:AO247"/>
    <mergeCell ref="AL280:AM280"/>
    <mergeCell ref="AN280:AO280"/>
    <mergeCell ref="AL281:AM281"/>
    <mergeCell ref="AN281:AO281"/>
    <mergeCell ref="AL211:AM211"/>
    <mergeCell ref="AN211:AO211"/>
    <mergeCell ref="AL212:AM212"/>
    <mergeCell ref="AN212:AO212"/>
    <mergeCell ref="AL246:AM246"/>
    <mergeCell ref="AN246:AO246"/>
    <mergeCell ref="B1:E1"/>
    <mergeCell ref="AL143:AM143"/>
    <mergeCell ref="AN143:AO143"/>
    <mergeCell ref="AL177:AM177"/>
    <mergeCell ref="AN177:AO177"/>
    <mergeCell ref="AL178:AM178"/>
    <mergeCell ref="AN178:AO178"/>
    <mergeCell ref="AL107:AM107"/>
    <mergeCell ref="AN107:AO107"/>
    <mergeCell ref="AL108:AM108"/>
    <mergeCell ref="AN108:AO108"/>
    <mergeCell ref="AL142:AM142"/>
    <mergeCell ref="AN142:AO142"/>
    <mergeCell ref="AL4:AM4"/>
    <mergeCell ref="AF2:AH2"/>
    <mergeCell ref="A4:A37"/>
    <mergeCell ref="AN4:AO4"/>
    <mergeCell ref="AN5:AO5"/>
    <mergeCell ref="AJ2:AO3"/>
    <mergeCell ref="AL5:AM5"/>
    <mergeCell ref="A73:A106"/>
    <mergeCell ref="B103:C103"/>
    <mergeCell ref="B104:C104"/>
    <mergeCell ref="B105:C105"/>
    <mergeCell ref="B106:C106"/>
    <mergeCell ref="A38:A72"/>
    <mergeCell ref="B69:C69"/>
    <mergeCell ref="B70:C70"/>
    <mergeCell ref="B71:C71"/>
    <mergeCell ref="B72:C72"/>
    <mergeCell ref="AL73:AM73"/>
    <mergeCell ref="AN73:AO73"/>
    <mergeCell ref="AL74:AM74"/>
    <mergeCell ref="AN74:AO74"/>
    <mergeCell ref="AL38:AM38"/>
    <mergeCell ref="AN38:AO38"/>
    <mergeCell ref="AL39:AM39"/>
    <mergeCell ref="AN39:AO39"/>
    <mergeCell ref="A142:A176"/>
    <mergeCell ref="B173:C173"/>
    <mergeCell ref="B174:C174"/>
    <mergeCell ref="B175:C175"/>
    <mergeCell ref="B176:C176"/>
    <mergeCell ref="A107:A141"/>
    <mergeCell ref="B138:C138"/>
    <mergeCell ref="B139:C139"/>
    <mergeCell ref="B140:C140"/>
    <mergeCell ref="B141:C141"/>
    <mergeCell ref="A211:A245"/>
    <mergeCell ref="B242:C242"/>
    <mergeCell ref="B243:C243"/>
    <mergeCell ref="B244:C244"/>
    <mergeCell ref="B245:C245"/>
    <mergeCell ref="A177:A210"/>
    <mergeCell ref="B207:C207"/>
    <mergeCell ref="B208:C208"/>
    <mergeCell ref="B209:C209"/>
    <mergeCell ref="B210:C210"/>
    <mergeCell ref="A280:A314"/>
    <mergeCell ref="B311:C311"/>
    <mergeCell ref="B312:C312"/>
    <mergeCell ref="B313:C313"/>
    <mergeCell ref="B314:C314"/>
    <mergeCell ref="A246:A279"/>
    <mergeCell ref="B276:C276"/>
    <mergeCell ref="B277:C277"/>
    <mergeCell ref="B278:C278"/>
    <mergeCell ref="B279:C279"/>
    <mergeCell ref="A350:A381"/>
    <mergeCell ref="B378:C378"/>
    <mergeCell ref="B379:C379"/>
    <mergeCell ref="B380:C380"/>
    <mergeCell ref="B381:C381"/>
    <mergeCell ref="A315:A349"/>
    <mergeCell ref="B346:C346"/>
    <mergeCell ref="B347:C347"/>
    <mergeCell ref="B348:C348"/>
    <mergeCell ref="B349:C349"/>
    <mergeCell ref="A417:A420"/>
    <mergeCell ref="B417:C417"/>
    <mergeCell ref="B418:C418"/>
    <mergeCell ref="B419:C419"/>
    <mergeCell ref="B420:C420"/>
    <mergeCell ref="A382:A416"/>
    <mergeCell ref="B413:C413"/>
    <mergeCell ref="B414:C414"/>
    <mergeCell ref="B415:C415"/>
    <mergeCell ref="B416:C416"/>
    <mergeCell ref="B421:C421"/>
    <mergeCell ref="M2:N2"/>
    <mergeCell ref="AA2:AB2"/>
    <mergeCell ref="S2:T2"/>
    <mergeCell ref="U2:V2"/>
    <mergeCell ref="W2:X2"/>
    <mergeCell ref="Q2:R2"/>
    <mergeCell ref="I2:J2"/>
    <mergeCell ref="K2:L2"/>
    <mergeCell ref="O2:P2"/>
    <mergeCell ref="G2:H2"/>
    <mergeCell ref="Y2:Z2"/>
  </mergeCells>
  <phoneticPr fontId="4"/>
  <conditionalFormatting sqref="AL7:AO7 AL18:AO18 AM11:AO17 AM8:AO9 AL8:AL17 AL31:AO34 AL409:AO413">
    <cfRule type="expression" dxfId="427" priority="180" stopIfTrue="1">
      <formula>$B$1=1</formula>
    </cfRule>
  </conditionalFormatting>
  <conditionalFormatting sqref="AL31:AO31">
    <cfRule type="expression" dxfId="426" priority="179" stopIfTrue="1">
      <formula>$B$1=1</formula>
    </cfRule>
  </conditionalFormatting>
  <conditionalFormatting sqref="E34 D281:AB310 F413:AB415 F417:AB419 F276:L278 F176:Y176 F245:Y245 F72:Y72 F381:Y381 F210:Y210 F106:Y106 F141:Y141 F349:Y349 F37:Y37 F416:Y416 F420:Y420 F314:Y314 F279:Y279 F69:P71 F34:AB36 AD34:AE36 AD69:AE71 AD277:AG278 AD417:AG419 AD413:AG415 AD346:AE348 AD139:AG140 AD103:AE105 AD208:AG209 AD379:AG380 AF243:AG244 AF174:AG175 AD281:AG310 AF34:AH34 F103:AB105 AC103 F138:AB140 AD138:AE138 F207:AB209 AD207:AE207 O276:Z278 AD276:AE276 AD312:AG313 AD311:AE311 F311:AB313 F346:Z348 F378:Z380 AD378:AE378">
    <cfRule type="expression" dxfId="425" priority="178" stopIfTrue="1">
      <formula>$A$1=1</formula>
    </cfRule>
  </conditionalFormatting>
  <conditionalFormatting sqref="AI310:AI315">
    <cfRule type="expression" dxfId="424" priority="177" stopIfTrue="1">
      <formula>$A$1=1</formula>
    </cfRule>
  </conditionalFormatting>
  <conditionalFormatting sqref="AJ314:AM314">
    <cfRule type="expression" dxfId="423" priority="176" stopIfTrue="1">
      <formula>$A$1=1</formula>
    </cfRule>
  </conditionalFormatting>
  <conditionalFormatting sqref="AH242:AH245 AF242:AG242 AF245:AG245">
    <cfRule type="expression" dxfId="422" priority="167" stopIfTrue="1">
      <formula>$A$1=1</formula>
    </cfRule>
  </conditionalFormatting>
  <conditionalFormatting sqref="D349">
    <cfRule type="expression" dxfId="421" priority="175" stopIfTrue="1">
      <formula>$A$1=1</formula>
    </cfRule>
  </conditionalFormatting>
  <conditionalFormatting sqref="AH69:AH72">
    <cfRule type="expression" dxfId="420" priority="172" stopIfTrue="1">
      <formula>$A$1=1</formula>
    </cfRule>
  </conditionalFormatting>
  <conditionalFormatting sqref="D381">
    <cfRule type="expression" dxfId="419" priority="174" stopIfTrue="1">
      <formula>$A$1=1</formula>
    </cfRule>
  </conditionalFormatting>
  <conditionalFormatting sqref="AH378:AH381 AF378:AG378 AF381:AG381">
    <cfRule type="expression" dxfId="418" priority="173" stopIfTrue="1">
      <formula>$A$1=1</formula>
    </cfRule>
  </conditionalFormatting>
  <conditionalFormatting sqref="AH207:AH210 AF207:AG207 AF210:AG210">
    <cfRule type="expression" dxfId="417" priority="170" stopIfTrue="1">
      <formula>$A$1=1</formula>
    </cfRule>
  </conditionalFormatting>
  <conditionalFormatting sqref="AH138:AH141 AF138:AG138 AF141:AG141">
    <cfRule type="expression" dxfId="416" priority="169" stopIfTrue="1">
      <formula>$A$1=1</formula>
    </cfRule>
  </conditionalFormatting>
  <conditionalFormatting sqref="AH173:AH176 AF173:AG173 AF176:AG176">
    <cfRule type="expression" dxfId="415" priority="168" stopIfTrue="1">
      <formula>$A$1=1</formula>
    </cfRule>
  </conditionalFormatting>
  <conditionalFormatting sqref="AH346:AH349">
    <cfRule type="expression" dxfId="414" priority="166" stopIfTrue="1">
      <formula>$A$1=1</formula>
    </cfRule>
  </conditionalFormatting>
  <conditionalFormatting sqref="AF35:AH37">
    <cfRule type="expression" dxfId="413" priority="165" stopIfTrue="1">
      <formula>$A$1=1</formula>
    </cfRule>
  </conditionalFormatting>
  <conditionalFormatting sqref="D416">
    <cfRule type="expression" dxfId="412" priority="164" stopIfTrue="1">
      <formula>$A$1=1</formula>
    </cfRule>
  </conditionalFormatting>
  <conditionalFormatting sqref="AH413:AH416">
    <cfRule type="expression" dxfId="411" priority="163" stopIfTrue="1">
      <formula>$A$1=1</formula>
    </cfRule>
  </conditionalFormatting>
  <conditionalFormatting sqref="D420">
    <cfRule type="expression" dxfId="410" priority="162" stopIfTrue="1">
      <formula>$A$1=1</formula>
    </cfRule>
  </conditionalFormatting>
  <conditionalFormatting sqref="AH417:AH420">
    <cfRule type="expression" dxfId="409" priority="161" stopIfTrue="1">
      <formula>$A$1=1</formula>
    </cfRule>
  </conditionalFormatting>
  <conditionalFormatting sqref="AH311:AH314 AF311:AG311 AF314:AG314">
    <cfRule type="expression" dxfId="408" priority="160" stopIfTrue="1">
      <formula>$A$1=1</formula>
    </cfRule>
  </conditionalFormatting>
  <conditionalFormatting sqref="AH276:AH279 AF276:AG276 AF279:AG279">
    <cfRule type="expression" dxfId="407" priority="158" stopIfTrue="1">
      <formula>$A$1=1</formula>
    </cfRule>
  </conditionalFormatting>
  <conditionalFormatting sqref="AL19:AO31">
    <cfRule type="expression" dxfId="406" priority="155" stopIfTrue="1">
      <formula>$B$1=1</formula>
    </cfRule>
  </conditionalFormatting>
  <conditionalFormatting sqref="AL19:AO31">
    <cfRule type="expression" dxfId="405" priority="154" stopIfTrue="1">
      <formula>$B$1=1</formula>
    </cfRule>
  </conditionalFormatting>
  <conditionalFormatting sqref="AL21:AO21">
    <cfRule type="expression" dxfId="404" priority="153" stopIfTrue="1">
      <formula>$B$1=1</formula>
    </cfRule>
  </conditionalFormatting>
  <conditionalFormatting sqref="AL21:AO21">
    <cfRule type="expression" dxfId="403" priority="152" stopIfTrue="1">
      <formula>$B$1=1</formula>
    </cfRule>
  </conditionalFormatting>
  <conditionalFormatting sqref="AM10:AO10">
    <cfRule type="expression" dxfId="402" priority="151" stopIfTrue="1">
      <formula>$B$1=1</formula>
    </cfRule>
  </conditionalFormatting>
  <conditionalFormatting sqref="AM10:AO10">
    <cfRule type="expression" dxfId="401" priority="150" stopIfTrue="1">
      <formula>$B$1=1</formula>
    </cfRule>
  </conditionalFormatting>
  <conditionalFormatting sqref="AM10:AO10">
    <cfRule type="expression" dxfId="400" priority="149" stopIfTrue="1">
      <formula>$B$1=1</formula>
    </cfRule>
  </conditionalFormatting>
  <conditionalFormatting sqref="AM10:AO10">
    <cfRule type="expression" dxfId="399" priority="148" stopIfTrue="1">
      <formula>$B$1=1</formula>
    </cfRule>
  </conditionalFormatting>
  <conditionalFormatting sqref="AC34:AC36">
    <cfRule type="expression" dxfId="398" priority="144" stopIfTrue="1">
      <formula>$A$1=1</formula>
    </cfRule>
  </conditionalFormatting>
  <conditionalFormatting sqref="AC176 AC245 AC72 AC381 AC210 AC106 AC141 AC349 AC413:AC420 AC281:AC310 AC279 AC37 AC314">
    <cfRule type="expression" dxfId="397" priority="145" stopIfTrue="1">
      <formula>$A$1=1</formula>
    </cfRule>
  </conditionalFormatting>
  <conditionalFormatting sqref="AM388:AO388">
    <cfRule type="expression" dxfId="396" priority="34" stopIfTrue="1">
      <formula>$B$1=1</formula>
    </cfRule>
  </conditionalFormatting>
  <conditionalFormatting sqref="AL41:AO41 AL52:AO52 AM45:AO51 AM42:AO43 AL42:AL51 AL65:AO68">
    <cfRule type="expression" dxfId="395" priority="143" stopIfTrue="1">
      <formula>$B$1=1</formula>
    </cfRule>
  </conditionalFormatting>
  <conditionalFormatting sqref="AL65:AO65">
    <cfRule type="expression" dxfId="394" priority="142" stopIfTrue="1">
      <formula>$B$1=1</formula>
    </cfRule>
  </conditionalFormatting>
  <conditionalFormatting sqref="AL53:AO65">
    <cfRule type="expression" dxfId="393" priority="141" stopIfTrue="1">
      <formula>$B$1=1</formula>
    </cfRule>
  </conditionalFormatting>
  <conditionalFormatting sqref="AL53:AO65">
    <cfRule type="expression" dxfId="392" priority="140" stopIfTrue="1">
      <formula>$B$1=1</formula>
    </cfRule>
  </conditionalFormatting>
  <conditionalFormatting sqref="AL55:AO55">
    <cfRule type="expression" dxfId="391" priority="139" stopIfTrue="1">
      <formula>$B$1=1</formula>
    </cfRule>
  </conditionalFormatting>
  <conditionalFormatting sqref="AL55:AO55">
    <cfRule type="expression" dxfId="390" priority="138" stopIfTrue="1">
      <formula>$B$1=1</formula>
    </cfRule>
  </conditionalFormatting>
  <conditionalFormatting sqref="AM44:AO44">
    <cfRule type="expression" dxfId="389" priority="137" stopIfTrue="1">
      <formula>$B$1=1</formula>
    </cfRule>
  </conditionalFormatting>
  <conditionalFormatting sqref="AM44:AO44">
    <cfRule type="expression" dxfId="388" priority="136" stopIfTrue="1">
      <formula>$B$1=1</formula>
    </cfRule>
  </conditionalFormatting>
  <conditionalFormatting sqref="AM44:AO44">
    <cfRule type="expression" dxfId="387" priority="135" stopIfTrue="1">
      <formula>$B$1=1</formula>
    </cfRule>
  </conditionalFormatting>
  <conditionalFormatting sqref="AM44:AO44">
    <cfRule type="expression" dxfId="386" priority="134" stopIfTrue="1">
      <formula>$B$1=1</formula>
    </cfRule>
  </conditionalFormatting>
  <conditionalFormatting sqref="AL76:AO76 AL87:AO87 AM80:AO86 AM77:AO78 AL77:AL86 AL100:AO103">
    <cfRule type="expression" dxfId="385" priority="133" stopIfTrue="1">
      <formula>$B$1=1</formula>
    </cfRule>
  </conditionalFormatting>
  <conditionalFormatting sqref="AL100:AO100">
    <cfRule type="expression" dxfId="384" priority="132" stopIfTrue="1">
      <formula>$B$1=1</formula>
    </cfRule>
  </conditionalFormatting>
  <conditionalFormatting sqref="AL88:AO100">
    <cfRule type="expression" dxfId="383" priority="131" stopIfTrue="1">
      <formula>$B$1=1</formula>
    </cfRule>
  </conditionalFormatting>
  <conditionalFormatting sqref="AL88:AO100">
    <cfRule type="expression" dxfId="382" priority="130" stopIfTrue="1">
      <formula>$B$1=1</formula>
    </cfRule>
  </conditionalFormatting>
  <conditionalFormatting sqref="AL90:AO90">
    <cfRule type="expression" dxfId="381" priority="129" stopIfTrue="1">
      <formula>$B$1=1</formula>
    </cfRule>
  </conditionalFormatting>
  <conditionalFormatting sqref="AL90:AO90">
    <cfRule type="expression" dxfId="380" priority="128" stopIfTrue="1">
      <formula>$B$1=1</formula>
    </cfRule>
  </conditionalFormatting>
  <conditionalFormatting sqref="AM79:AO79">
    <cfRule type="expression" dxfId="379" priority="127" stopIfTrue="1">
      <formula>$B$1=1</formula>
    </cfRule>
  </conditionalFormatting>
  <conditionalFormatting sqref="AM79:AO79">
    <cfRule type="expression" dxfId="378" priority="126" stopIfTrue="1">
      <formula>$B$1=1</formula>
    </cfRule>
  </conditionalFormatting>
  <conditionalFormatting sqref="AM79:AO79">
    <cfRule type="expression" dxfId="377" priority="125" stopIfTrue="1">
      <formula>$B$1=1</formula>
    </cfRule>
  </conditionalFormatting>
  <conditionalFormatting sqref="AM79:AO79">
    <cfRule type="expression" dxfId="376" priority="124" stopIfTrue="1">
      <formula>$B$1=1</formula>
    </cfRule>
  </conditionalFormatting>
  <conditionalFormatting sqref="AL110:AO110 AL121:AO121 AM114:AO120 AM111:AO112 AL111:AL120 AL134:AO137">
    <cfRule type="expression" dxfId="375" priority="123" stopIfTrue="1">
      <formula>$B$1=1</formula>
    </cfRule>
  </conditionalFormatting>
  <conditionalFormatting sqref="AL134:AO134">
    <cfRule type="expression" dxfId="374" priority="122" stopIfTrue="1">
      <formula>$B$1=1</formula>
    </cfRule>
  </conditionalFormatting>
  <conditionalFormatting sqref="AL122:AO134">
    <cfRule type="expression" dxfId="373" priority="121" stopIfTrue="1">
      <formula>$B$1=1</formula>
    </cfRule>
  </conditionalFormatting>
  <conditionalFormatting sqref="AL122:AO134">
    <cfRule type="expression" dxfId="372" priority="120" stopIfTrue="1">
      <formula>$B$1=1</formula>
    </cfRule>
  </conditionalFormatting>
  <conditionalFormatting sqref="AL124:AO124">
    <cfRule type="expression" dxfId="371" priority="119" stopIfTrue="1">
      <formula>$B$1=1</formula>
    </cfRule>
  </conditionalFormatting>
  <conditionalFormatting sqref="AL124:AO124">
    <cfRule type="expression" dxfId="370" priority="118" stopIfTrue="1">
      <formula>$B$1=1</formula>
    </cfRule>
  </conditionalFormatting>
  <conditionalFormatting sqref="AM113:AO113">
    <cfRule type="expression" dxfId="369" priority="117" stopIfTrue="1">
      <formula>$B$1=1</formula>
    </cfRule>
  </conditionalFormatting>
  <conditionalFormatting sqref="AM113:AO113">
    <cfRule type="expression" dxfId="368" priority="116" stopIfTrue="1">
      <formula>$B$1=1</formula>
    </cfRule>
  </conditionalFormatting>
  <conditionalFormatting sqref="AM113:AO113">
    <cfRule type="expression" dxfId="367" priority="115" stopIfTrue="1">
      <formula>$B$1=1</formula>
    </cfRule>
  </conditionalFormatting>
  <conditionalFormatting sqref="AM113:AO113">
    <cfRule type="expression" dxfId="366" priority="114" stopIfTrue="1">
      <formula>$B$1=1</formula>
    </cfRule>
  </conditionalFormatting>
  <conditionalFormatting sqref="AL145:AO145 AL156:AO156 AM149:AO155 AM146:AO147 AL146:AL155 AL169:AO172">
    <cfRule type="expression" dxfId="365" priority="113" stopIfTrue="1">
      <formula>$B$1=1</formula>
    </cfRule>
  </conditionalFormatting>
  <conditionalFormatting sqref="AL169:AO169">
    <cfRule type="expression" dxfId="364" priority="112" stopIfTrue="1">
      <formula>$B$1=1</formula>
    </cfRule>
  </conditionalFormatting>
  <conditionalFormatting sqref="AL157:AO169">
    <cfRule type="expression" dxfId="363" priority="111" stopIfTrue="1">
      <formula>$B$1=1</formula>
    </cfRule>
  </conditionalFormatting>
  <conditionalFormatting sqref="AL157:AO169">
    <cfRule type="expression" dxfId="362" priority="110" stopIfTrue="1">
      <formula>$B$1=1</formula>
    </cfRule>
  </conditionalFormatting>
  <conditionalFormatting sqref="AL159:AO159">
    <cfRule type="expression" dxfId="361" priority="109" stopIfTrue="1">
      <formula>$B$1=1</formula>
    </cfRule>
  </conditionalFormatting>
  <conditionalFormatting sqref="AL159:AO159">
    <cfRule type="expression" dxfId="360" priority="108" stopIfTrue="1">
      <formula>$B$1=1</formula>
    </cfRule>
  </conditionalFormatting>
  <conditionalFormatting sqref="AM148:AO148">
    <cfRule type="expression" dxfId="359" priority="107" stopIfTrue="1">
      <formula>$B$1=1</formula>
    </cfRule>
  </conditionalFormatting>
  <conditionalFormatting sqref="AM148:AO148">
    <cfRule type="expression" dxfId="358" priority="106" stopIfTrue="1">
      <formula>$B$1=1</formula>
    </cfRule>
  </conditionalFormatting>
  <conditionalFormatting sqref="AM148:AO148">
    <cfRule type="expression" dxfId="357" priority="105" stopIfTrue="1">
      <formula>$B$1=1</formula>
    </cfRule>
  </conditionalFormatting>
  <conditionalFormatting sqref="AM148:AO148">
    <cfRule type="expression" dxfId="356" priority="104" stopIfTrue="1">
      <formula>$B$1=1</formula>
    </cfRule>
  </conditionalFormatting>
  <conditionalFormatting sqref="AL180:AO180 AL191:AO191 AM184:AO190 AM181:AO182 AL181:AL190 AL204:AO207">
    <cfRule type="expression" dxfId="355" priority="103" stopIfTrue="1">
      <formula>$B$1=1</formula>
    </cfRule>
  </conditionalFormatting>
  <conditionalFormatting sqref="AL204:AO204">
    <cfRule type="expression" dxfId="354" priority="102" stopIfTrue="1">
      <formula>$B$1=1</formula>
    </cfRule>
  </conditionalFormatting>
  <conditionalFormatting sqref="AL192:AO204">
    <cfRule type="expression" dxfId="353" priority="101" stopIfTrue="1">
      <formula>$B$1=1</formula>
    </cfRule>
  </conditionalFormatting>
  <conditionalFormatting sqref="AL192:AO204">
    <cfRule type="expression" dxfId="352" priority="100" stopIfTrue="1">
      <formula>$B$1=1</formula>
    </cfRule>
  </conditionalFormatting>
  <conditionalFormatting sqref="AL194:AO194">
    <cfRule type="expression" dxfId="351" priority="99" stopIfTrue="1">
      <formula>$B$1=1</formula>
    </cfRule>
  </conditionalFormatting>
  <conditionalFormatting sqref="AL194:AO194">
    <cfRule type="expression" dxfId="350" priority="98" stopIfTrue="1">
      <formula>$B$1=1</formula>
    </cfRule>
  </conditionalFormatting>
  <conditionalFormatting sqref="AM183:AO183">
    <cfRule type="expression" dxfId="349" priority="97" stopIfTrue="1">
      <formula>$B$1=1</formula>
    </cfRule>
  </conditionalFormatting>
  <conditionalFormatting sqref="AM183:AO183">
    <cfRule type="expression" dxfId="348" priority="96" stopIfTrue="1">
      <formula>$B$1=1</formula>
    </cfRule>
  </conditionalFormatting>
  <conditionalFormatting sqref="AM183:AO183">
    <cfRule type="expression" dxfId="347" priority="95" stopIfTrue="1">
      <formula>$B$1=1</formula>
    </cfRule>
  </conditionalFormatting>
  <conditionalFormatting sqref="AM183:AO183">
    <cfRule type="expression" dxfId="346" priority="94" stopIfTrue="1">
      <formula>$B$1=1</formula>
    </cfRule>
  </conditionalFormatting>
  <conditionalFormatting sqref="AL214:AO214 AL225:AO225 AM218:AO224 AM215:AO216 AL215:AL224 AL238:AO241">
    <cfRule type="expression" dxfId="345" priority="93" stopIfTrue="1">
      <formula>$B$1=1</formula>
    </cfRule>
  </conditionalFormatting>
  <conditionalFormatting sqref="AL238:AO238">
    <cfRule type="expression" dxfId="344" priority="92" stopIfTrue="1">
      <formula>$B$1=1</formula>
    </cfRule>
  </conditionalFormatting>
  <conditionalFormatting sqref="AL226:AO238">
    <cfRule type="expression" dxfId="343" priority="91" stopIfTrue="1">
      <formula>$B$1=1</formula>
    </cfRule>
  </conditionalFormatting>
  <conditionalFormatting sqref="AL226:AO238">
    <cfRule type="expression" dxfId="342" priority="90" stopIfTrue="1">
      <formula>$B$1=1</formula>
    </cfRule>
  </conditionalFormatting>
  <conditionalFormatting sqref="AL228:AO228">
    <cfRule type="expression" dxfId="341" priority="89" stopIfTrue="1">
      <formula>$B$1=1</formula>
    </cfRule>
  </conditionalFormatting>
  <conditionalFormatting sqref="AL228:AO228">
    <cfRule type="expression" dxfId="340" priority="88" stopIfTrue="1">
      <formula>$B$1=1</formula>
    </cfRule>
  </conditionalFormatting>
  <conditionalFormatting sqref="AM217:AO217">
    <cfRule type="expression" dxfId="339" priority="87" stopIfTrue="1">
      <formula>$B$1=1</formula>
    </cfRule>
  </conditionalFormatting>
  <conditionalFormatting sqref="AM217:AO217">
    <cfRule type="expression" dxfId="338" priority="86" stopIfTrue="1">
      <formula>$B$1=1</formula>
    </cfRule>
  </conditionalFormatting>
  <conditionalFormatting sqref="AM217:AO217">
    <cfRule type="expression" dxfId="337" priority="85" stopIfTrue="1">
      <formula>$B$1=1</formula>
    </cfRule>
  </conditionalFormatting>
  <conditionalFormatting sqref="AM217:AO217">
    <cfRule type="expression" dxfId="336" priority="84" stopIfTrue="1">
      <formula>$B$1=1</formula>
    </cfRule>
  </conditionalFormatting>
  <conditionalFormatting sqref="AL249:AO249 AL260:AO260 AM253:AO259 AM250:AO251 AL250:AL259 AL273:AO276">
    <cfRule type="expression" dxfId="335" priority="83" stopIfTrue="1">
      <formula>$B$1=1</formula>
    </cfRule>
  </conditionalFormatting>
  <conditionalFormatting sqref="AL273:AO273">
    <cfRule type="expression" dxfId="334" priority="82" stopIfTrue="1">
      <formula>$B$1=1</formula>
    </cfRule>
  </conditionalFormatting>
  <conditionalFormatting sqref="AL261:AO273">
    <cfRule type="expression" dxfId="333" priority="81" stopIfTrue="1">
      <formula>$B$1=1</formula>
    </cfRule>
  </conditionalFormatting>
  <conditionalFormatting sqref="AL261:AO273">
    <cfRule type="expression" dxfId="332" priority="80" stopIfTrue="1">
      <formula>$B$1=1</formula>
    </cfRule>
  </conditionalFormatting>
  <conditionalFormatting sqref="AL263:AO263">
    <cfRule type="expression" dxfId="331" priority="79" stopIfTrue="1">
      <formula>$B$1=1</formula>
    </cfRule>
  </conditionalFormatting>
  <conditionalFormatting sqref="AL263:AO263">
    <cfRule type="expression" dxfId="330" priority="78" stopIfTrue="1">
      <formula>$B$1=1</formula>
    </cfRule>
  </conditionalFormatting>
  <conditionalFormatting sqref="AM252:AO252">
    <cfRule type="expression" dxfId="329" priority="77" stopIfTrue="1">
      <formula>$B$1=1</formula>
    </cfRule>
  </conditionalFormatting>
  <conditionalFormatting sqref="AM252:AO252">
    <cfRule type="expression" dxfId="328" priority="76" stopIfTrue="1">
      <formula>$B$1=1</formula>
    </cfRule>
  </conditionalFormatting>
  <conditionalFormatting sqref="AM252:AO252">
    <cfRule type="expression" dxfId="327" priority="75" stopIfTrue="1">
      <formula>$B$1=1</formula>
    </cfRule>
  </conditionalFormatting>
  <conditionalFormatting sqref="AM252:AO252">
    <cfRule type="expression" dxfId="326" priority="74" stopIfTrue="1">
      <formula>$B$1=1</formula>
    </cfRule>
  </conditionalFormatting>
  <conditionalFormatting sqref="AL283:AO283 AL294:AO294 AM287:AO293 AM284:AO285 AL284:AL293 AL307:AO310">
    <cfRule type="expression" dxfId="325" priority="73" stopIfTrue="1">
      <formula>$B$1=1</formula>
    </cfRule>
  </conditionalFormatting>
  <conditionalFormatting sqref="AL307:AO307">
    <cfRule type="expression" dxfId="324" priority="72" stopIfTrue="1">
      <formula>$B$1=1</formula>
    </cfRule>
  </conditionalFormatting>
  <conditionalFormatting sqref="AL295:AO307">
    <cfRule type="expression" dxfId="323" priority="71" stopIfTrue="1">
      <formula>$B$1=1</formula>
    </cfRule>
  </conditionalFormatting>
  <conditionalFormatting sqref="AL295:AO307">
    <cfRule type="expression" dxfId="322" priority="70" stopIfTrue="1">
      <formula>$B$1=1</formula>
    </cfRule>
  </conditionalFormatting>
  <conditionalFormatting sqref="AL297:AO297">
    <cfRule type="expression" dxfId="321" priority="69" stopIfTrue="1">
      <formula>$B$1=1</formula>
    </cfRule>
  </conditionalFormatting>
  <conditionalFormatting sqref="AL297:AO297">
    <cfRule type="expression" dxfId="320" priority="68" stopIfTrue="1">
      <formula>$B$1=1</formula>
    </cfRule>
  </conditionalFormatting>
  <conditionalFormatting sqref="AM286:AO286">
    <cfRule type="expression" dxfId="319" priority="67" stopIfTrue="1">
      <formula>$B$1=1</formula>
    </cfRule>
  </conditionalFormatting>
  <conditionalFormatting sqref="AM286:AO286">
    <cfRule type="expression" dxfId="318" priority="66" stopIfTrue="1">
      <formula>$B$1=1</formula>
    </cfRule>
  </conditionalFormatting>
  <conditionalFormatting sqref="AM286:AO286">
    <cfRule type="expression" dxfId="317" priority="65" stopIfTrue="1">
      <formula>$B$1=1</formula>
    </cfRule>
  </conditionalFormatting>
  <conditionalFormatting sqref="AM286:AO286">
    <cfRule type="expression" dxfId="316" priority="64" stopIfTrue="1">
      <formula>$B$1=1</formula>
    </cfRule>
  </conditionalFormatting>
  <conditionalFormatting sqref="AL318:AO318 AL329:AO329 AM322:AO328 AM319:AO320 AL319:AL328 AL342:AO345">
    <cfRule type="expression" dxfId="315" priority="63" stopIfTrue="1">
      <formula>$B$1=1</formula>
    </cfRule>
  </conditionalFormatting>
  <conditionalFormatting sqref="AL342:AO342">
    <cfRule type="expression" dxfId="314" priority="62" stopIfTrue="1">
      <formula>$B$1=1</formula>
    </cfRule>
  </conditionalFormatting>
  <conditionalFormatting sqref="AL330:AO342">
    <cfRule type="expression" dxfId="313" priority="61" stopIfTrue="1">
      <formula>$B$1=1</formula>
    </cfRule>
  </conditionalFormatting>
  <conditionalFormatting sqref="AL330:AO342">
    <cfRule type="expression" dxfId="312" priority="60" stopIfTrue="1">
      <formula>$B$1=1</formula>
    </cfRule>
  </conditionalFormatting>
  <conditionalFormatting sqref="AL332:AO332">
    <cfRule type="expression" dxfId="311" priority="59" stopIfTrue="1">
      <formula>$B$1=1</formula>
    </cfRule>
  </conditionalFormatting>
  <conditionalFormatting sqref="AL332:AO332">
    <cfRule type="expression" dxfId="310" priority="58" stopIfTrue="1">
      <formula>$B$1=1</formula>
    </cfRule>
  </conditionalFormatting>
  <conditionalFormatting sqref="AM321:AO321">
    <cfRule type="expression" dxfId="309" priority="57" stopIfTrue="1">
      <formula>$B$1=1</formula>
    </cfRule>
  </conditionalFormatting>
  <conditionalFormatting sqref="AM321:AO321">
    <cfRule type="expression" dxfId="308" priority="56" stopIfTrue="1">
      <formula>$B$1=1</formula>
    </cfRule>
  </conditionalFormatting>
  <conditionalFormatting sqref="AM321:AO321">
    <cfRule type="expression" dxfId="307" priority="55" stopIfTrue="1">
      <formula>$B$1=1</formula>
    </cfRule>
  </conditionalFormatting>
  <conditionalFormatting sqref="AM321:AO321">
    <cfRule type="expression" dxfId="306" priority="54" stopIfTrue="1">
      <formula>$B$1=1</formula>
    </cfRule>
  </conditionalFormatting>
  <conditionalFormatting sqref="AL353:AO353 AL364:AO364 AM357:AO363 AM354:AO355 AL354:AL363 AL377:AO380">
    <cfRule type="expression" dxfId="305" priority="53" stopIfTrue="1">
      <formula>$B$1=1</formula>
    </cfRule>
  </conditionalFormatting>
  <conditionalFormatting sqref="AL377:AO377">
    <cfRule type="expression" dxfId="304" priority="52" stopIfTrue="1">
      <formula>$B$1=1</formula>
    </cfRule>
  </conditionalFormatting>
  <conditionalFormatting sqref="AL365:AO377">
    <cfRule type="expression" dxfId="303" priority="51" stopIfTrue="1">
      <formula>$B$1=1</formula>
    </cfRule>
  </conditionalFormatting>
  <conditionalFormatting sqref="AL365:AO377">
    <cfRule type="expression" dxfId="302" priority="50" stopIfTrue="1">
      <formula>$B$1=1</formula>
    </cfRule>
  </conditionalFormatting>
  <conditionalFormatting sqref="AL367:AO367">
    <cfRule type="expression" dxfId="301" priority="49" stopIfTrue="1">
      <formula>$B$1=1</formula>
    </cfRule>
  </conditionalFormatting>
  <conditionalFormatting sqref="AL367:AO367">
    <cfRule type="expression" dxfId="300" priority="48" stopIfTrue="1">
      <formula>$B$1=1</formula>
    </cfRule>
  </conditionalFormatting>
  <conditionalFormatting sqref="AM356:AO356">
    <cfRule type="expression" dxfId="299" priority="47" stopIfTrue="1">
      <formula>$B$1=1</formula>
    </cfRule>
  </conditionalFormatting>
  <conditionalFormatting sqref="AM356:AO356">
    <cfRule type="expression" dxfId="298" priority="46" stopIfTrue="1">
      <formula>$B$1=1</formula>
    </cfRule>
  </conditionalFormatting>
  <conditionalFormatting sqref="AM356:AO356">
    <cfRule type="expression" dxfId="297" priority="45" stopIfTrue="1">
      <formula>$B$1=1</formula>
    </cfRule>
  </conditionalFormatting>
  <conditionalFormatting sqref="AM356:AO356">
    <cfRule type="expression" dxfId="296" priority="44" stopIfTrue="1">
      <formula>$B$1=1</formula>
    </cfRule>
  </conditionalFormatting>
  <conditionalFormatting sqref="AL385:AO385 AL396:AO396 AM389:AO395 AM386:AO387 AL386:AL395">
    <cfRule type="expression" dxfId="295" priority="43" stopIfTrue="1">
      <formula>$B$1=1</formula>
    </cfRule>
  </conditionalFormatting>
  <conditionalFormatting sqref="AL409:AO409">
    <cfRule type="expression" dxfId="294" priority="42" stopIfTrue="1">
      <formula>$B$1=1</formula>
    </cfRule>
  </conditionalFormatting>
  <conditionalFormatting sqref="AL397:AO409">
    <cfRule type="expression" dxfId="293" priority="41" stopIfTrue="1">
      <formula>$B$1=1</formula>
    </cfRule>
  </conditionalFormatting>
  <conditionalFormatting sqref="AL397:AO409">
    <cfRule type="expression" dxfId="292" priority="40" stopIfTrue="1">
      <formula>$B$1=1</formula>
    </cfRule>
  </conditionalFormatting>
  <conditionalFormatting sqref="AL399:AO399">
    <cfRule type="expression" dxfId="291" priority="39" stopIfTrue="1">
      <formula>$B$1=1</formula>
    </cfRule>
  </conditionalFormatting>
  <conditionalFormatting sqref="AL399:AO399">
    <cfRule type="expression" dxfId="290" priority="38" stopIfTrue="1">
      <formula>$B$1=1</formula>
    </cfRule>
  </conditionalFormatting>
  <conditionalFormatting sqref="AM388:AO388">
    <cfRule type="expression" dxfId="289" priority="37" stopIfTrue="1">
      <formula>$B$1=1</formula>
    </cfRule>
  </conditionalFormatting>
  <conditionalFormatting sqref="AM388:AO388">
    <cfRule type="expression" dxfId="288" priority="36" stopIfTrue="1">
      <formula>$B$1=1</formula>
    </cfRule>
  </conditionalFormatting>
  <conditionalFormatting sqref="AM388:AO388">
    <cfRule type="expression" dxfId="287" priority="35" stopIfTrue="1">
      <formula>$B$1=1</formula>
    </cfRule>
  </conditionalFormatting>
  <conditionalFormatting sqref="AF69:AG69">
    <cfRule type="expression" dxfId="286" priority="33" stopIfTrue="1">
      <formula>$A$1=1</formula>
    </cfRule>
  </conditionalFormatting>
  <conditionalFormatting sqref="AF70:AG72">
    <cfRule type="expression" dxfId="285" priority="32" stopIfTrue="1">
      <formula>$A$1=1</formula>
    </cfRule>
  </conditionalFormatting>
  <conditionalFormatting sqref="Q69:AB71">
    <cfRule type="expression" dxfId="284" priority="31" stopIfTrue="1">
      <formula>$A$1=1</formula>
    </cfRule>
  </conditionalFormatting>
  <conditionalFormatting sqref="AC69:AC71">
    <cfRule type="expression" dxfId="283" priority="30" stopIfTrue="1">
      <formula>$A$1=1</formula>
    </cfRule>
  </conditionalFormatting>
  <conditionalFormatting sqref="AC104:AC105">
    <cfRule type="expression" dxfId="282" priority="29" stopIfTrue="1">
      <formula>$A$1=1</formula>
    </cfRule>
  </conditionalFormatting>
  <conditionalFormatting sqref="AH104:AH106">
    <cfRule type="expression" dxfId="281" priority="28" stopIfTrue="1">
      <formula>$A$1=1</formula>
    </cfRule>
  </conditionalFormatting>
  <conditionalFormatting sqref="AF103:AG103">
    <cfRule type="expression" dxfId="280" priority="27" stopIfTrue="1">
      <formula>$A$1=1</formula>
    </cfRule>
  </conditionalFormatting>
  <conditionalFormatting sqref="AF104:AG106">
    <cfRule type="expression" dxfId="279" priority="26" stopIfTrue="1">
      <formula>$A$1=1</formula>
    </cfRule>
  </conditionalFormatting>
  <conditionalFormatting sqref="AH103">
    <cfRule type="expression" dxfId="278" priority="25" stopIfTrue="1">
      <formula>$A$1=1</formula>
    </cfRule>
  </conditionalFormatting>
  <conditionalFormatting sqref="AC138">
    <cfRule type="expression" dxfId="277" priority="24" stopIfTrue="1">
      <formula>$A$1=1</formula>
    </cfRule>
  </conditionalFormatting>
  <conditionalFormatting sqref="AC139:AC140">
    <cfRule type="expression" dxfId="276" priority="23" stopIfTrue="1">
      <formula>$A$1=1</formula>
    </cfRule>
  </conditionalFormatting>
  <conditionalFormatting sqref="F173:AB175 AD173:AE175">
    <cfRule type="expression" dxfId="275" priority="22" stopIfTrue="1">
      <formula>$A$1=1</formula>
    </cfRule>
  </conditionalFormatting>
  <conditionalFormatting sqref="AC173">
    <cfRule type="expression" dxfId="274" priority="21" stopIfTrue="1">
      <formula>$A$1=1</formula>
    </cfRule>
  </conditionalFormatting>
  <conditionalFormatting sqref="AC174:AC175">
    <cfRule type="expression" dxfId="273" priority="20" stopIfTrue="1">
      <formula>$A$1=1</formula>
    </cfRule>
  </conditionalFormatting>
  <conditionalFormatting sqref="AC207">
    <cfRule type="expression" dxfId="272" priority="19" stopIfTrue="1">
      <formula>$A$1=1</formula>
    </cfRule>
  </conditionalFormatting>
  <conditionalFormatting sqref="AC208:AC209">
    <cfRule type="expression" dxfId="271" priority="18" stopIfTrue="1">
      <formula>$A$1=1</formula>
    </cfRule>
  </conditionalFormatting>
  <conditionalFormatting sqref="F242:AB244 AD242:AE244">
    <cfRule type="expression" dxfId="270" priority="17" stopIfTrue="1">
      <formula>$A$1=1</formula>
    </cfRule>
  </conditionalFormatting>
  <conditionalFormatting sqref="AC242">
    <cfRule type="expression" dxfId="269" priority="16" stopIfTrue="1">
      <formula>$A$1=1</formula>
    </cfRule>
  </conditionalFormatting>
  <conditionalFormatting sqref="AC243:AC244">
    <cfRule type="expression" dxfId="268" priority="15" stopIfTrue="1">
      <formula>$A$1=1</formula>
    </cfRule>
  </conditionalFormatting>
  <conditionalFormatting sqref="M276:N278">
    <cfRule type="expression" dxfId="267" priority="14" stopIfTrue="1">
      <formula>$A$1=1</formula>
    </cfRule>
  </conditionalFormatting>
  <conditionalFormatting sqref="AA276:AB278">
    <cfRule type="expression" dxfId="266" priority="13" stopIfTrue="1">
      <formula>$A$1=1</formula>
    </cfRule>
  </conditionalFormatting>
  <conditionalFormatting sqref="AC276">
    <cfRule type="expression" dxfId="265" priority="12" stopIfTrue="1">
      <formula>$A$1=1</formula>
    </cfRule>
  </conditionalFormatting>
  <conditionalFormatting sqref="AC277:AC278">
    <cfRule type="expression" dxfId="264" priority="11" stopIfTrue="1">
      <formula>$A$1=1</formula>
    </cfRule>
  </conditionalFormatting>
  <conditionalFormatting sqref="AC311">
    <cfRule type="expression" dxfId="263" priority="10" stopIfTrue="1">
      <formula>$A$1=1</formula>
    </cfRule>
  </conditionalFormatting>
  <conditionalFormatting sqref="AC312:AC313">
    <cfRule type="expression" dxfId="262" priority="9" stopIfTrue="1">
      <formula>$A$1=1</formula>
    </cfRule>
  </conditionalFormatting>
  <conditionalFormatting sqref="AA346:AB348">
    <cfRule type="expression" dxfId="261" priority="8" stopIfTrue="1">
      <formula>$A$1=1</formula>
    </cfRule>
  </conditionalFormatting>
  <conditionalFormatting sqref="AC346">
    <cfRule type="expression" dxfId="260" priority="7" stopIfTrue="1">
      <formula>$A$1=1</formula>
    </cfRule>
  </conditionalFormatting>
  <conditionalFormatting sqref="AC347:AC348">
    <cfRule type="expression" dxfId="259" priority="6" stopIfTrue="1">
      <formula>$A$1=1</formula>
    </cfRule>
  </conditionalFormatting>
  <conditionalFormatting sqref="AF347:AG348">
    <cfRule type="expression" dxfId="258" priority="5" stopIfTrue="1">
      <formula>$A$1=1</formula>
    </cfRule>
  </conditionalFormatting>
  <conditionalFormatting sqref="AF346:AG346 AF349:AG349">
    <cfRule type="expression" dxfId="257" priority="4" stopIfTrue="1">
      <formula>$A$1=1</formula>
    </cfRule>
  </conditionalFormatting>
  <conditionalFormatting sqref="AA378:AB380">
    <cfRule type="expression" dxfId="256" priority="3" stopIfTrue="1">
      <formula>$A$1=1</formula>
    </cfRule>
  </conditionalFormatting>
  <conditionalFormatting sqref="AC378">
    <cfRule type="expression" dxfId="255" priority="2" stopIfTrue="1">
      <formula>$A$1=1</formula>
    </cfRule>
  </conditionalFormatting>
  <conditionalFormatting sqref="AC379:AC380">
    <cfRule type="expression" dxfId="254" priority="1" stopIfTrue="1">
      <formula>$A$1=1</formula>
    </cfRule>
  </conditionalFormatting>
  <dataValidations count="2">
    <dataValidation imeMode="on" allowBlank="1" showInputMessage="1" showErrorMessage="1" sqref="AL6:AO6 D4:D33 AJ69 D371:D377 AJ346 AJ380 AJ35 D281:D310 AJ104 AJ138 AJ173 AJ208 AJ242 AJ277 AJ311 D382:D412 AK422:AM422 AJ72:AM72 AL40:AO40 AL75:AO75 AJ141:AM141 AL109:AO109 AJ176:AM176 AL144:AO144 AL179:AO179 AJ245:AM245 AL213:AO213 AL248:AO248 AL282:AO282 AL317:AO317 AL352:AO352 AJ416:AM416 AL384:AO384 AJ413"/>
    <dataValidation imeMode="off" allowBlank="1" showInputMessage="1" showErrorMessage="1" sqref="AI371:AI412 AJ19:AK20 AJ10:AK10 AJ22:AK34 AJ400:AK412 E382:AH412 E371:AH377 E4:AI33 AJ53:AK54 AJ44:AK44 AJ56:AK68 AJ88:AK89 AJ79:AK79 AJ91:AK103 AJ122:AK123 AJ113:AK113 AJ125:AK137 AJ157:AK158 AJ148:AK148 AJ160:AK172 AJ192:AK193 AJ183:AK183 AJ195:AK207 AJ226:AK227 AJ217:AK217 AJ229:AK241 AJ261:AK262 AJ252:AK252 AJ264:AK276 AJ295:AK296 AJ286:AK286 AJ298:AK310 AJ330:AK331 AJ321:AK321 AJ333:AK345 AJ365:AK366 AJ356:AK356 AJ368:AK379 AJ397:AK398 AJ388:AK388 E281:AF310"/>
  </dataValidations>
  <pageMargins left="0.25" right="0.25" top="0.75" bottom="0.75" header="0.3" footer="0.3"/>
  <pageSetup paperSize="9" scale="63" fitToHeight="0" orientation="landscape" r:id="rId1"/>
  <rowBreaks count="12" manualBreakCount="12">
    <brk id="37" max="40" man="1"/>
    <brk id="72" max="40" man="1"/>
    <brk id="106" max="40" man="1"/>
    <brk id="141" max="40" man="1"/>
    <brk id="176" max="40" man="1"/>
    <brk id="210" max="40" man="1"/>
    <brk id="245" max="40" man="1"/>
    <brk id="279" max="40" man="1"/>
    <brk id="314" max="40" man="1"/>
    <brk id="349" max="40" man="1"/>
    <brk id="381" max="40" man="1"/>
    <brk id="416" max="4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22"/>
  <sheetViews>
    <sheetView zoomScale="70" zoomScaleNormal="70" zoomScaleSheetLayoutView="85" workbookViewId="0">
      <pane xSplit="1" ySplit="3" topLeftCell="B4" activePane="bottomRight" state="frozen"/>
      <selection activeCell="O242" sqref="O242"/>
      <selection pane="topRight" activeCell="O242" sqref="O242"/>
      <selection pane="bottomLeft" activeCell="O242" sqref="O242"/>
      <selection pane="bottomRight"/>
    </sheetView>
  </sheetViews>
  <sheetFormatPr defaultRowHeight="13.5" x14ac:dyDescent="0.15"/>
  <cols>
    <col min="1" max="1" width="4.125" customWidth="1"/>
    <col min="2" max="2" width="3.375" customWidth="1"/>
    <col min="3" max="3" width="4.625" customWidth="1"/>
    <col min="4" max="19" width="5.375" customWidth="1"/>
    <col min="20" max="20" width="8.875" customWidth="1"/>
    <col min="21" max="21" width="1.875" customWidth="1"/>
    <col min="22" max="22" width="15.375" customWidth="1"/>
    <col min="23" max="26" width="5.625" customWidth="1"/>
  </cols>
  <sheetData>
    <row r="1" spans="1:26" ht="17.25" x14ac:dyDescent="0.15">
      <c r="B1" s="1169" t="s">
        <v>25</v>
      </c>
      <c r="C1" s="1169"/>
      <c r="D1" s="1169"/>
      <c r="E1" s="1169"/>
      <c r="F1" s="522"/>
      <c r="G1" s="522" t="s">
        <v>382</v>
      </c>
      <c r="H1" s="39"/>
      <c r="M1" s="39"/>
      <c r="N1" s="39"/>
      <c r="O1" s="39"/>
      <c r="P1" s="39"/>
      <c r="Q1" s="39"/>
      <c r="R1" s="39"/>
      <c r="S1" s="39"/>
      <c r="U1" s="121"/>
      <c r="V1" s="331"/>
    </row>
    <row r="2" spans="1:26" ht="27.75" customHeight="1" x14ac:dyDescent="0.15">
      <c r="A2" s="608" t="s">
        <v>419</v>
      </c>
      <c r="B2" s="446" t="s">
        <v>0</v>
      </c>
      <c r="C2" s="452" t="s">
        <v>10</v>
      </c>
      <c r="D2" s="379" t="s">
        <v>1</v>
      </c>
      <c r="E2" s="436" t="s">
        <v>355</v>
      </c>
      <c r="F2" s="436" t="s">
        <v>356</v>
      </c>
      <c r="G2" s="1158" t="s">
        <v>6</v>
      </c>
      <c r="H2" s="1159"/>
      <c r="I2" s="1158" t="s">
        <v>7</v>
      </c>
      <c r="J2" s="1159"/>
      <c r="K2" s="1158" t="s">
        <v>26</v>
      </c>
      <c r="L2" s="1159"/>
      <c r="M2" s="1158" t="s">
        <v>8</v>
      </c>
      <c r="N2" s="1159"/>
      <c r="O2" s="317" t="s">
        <v>366</v>
      </c>
      <c r="P2" s="318" t="s">
        <v>367</v>
      </c>
      <c r="Q2" s="318" t="s">
        <v>368</v>
      </c>
      <c r="R2" s="318" t="s">
        <v>369</v>
      </c>
      <c r="S2" s="317" t="s">
        <v>375</v>
      </c>
      <c r="T2" s="348" t="s">
        <v>227</v>
      </c>
      <c r="U2" s="117"/>
      <c r="V2" s="1143" t="s">
        <v>3</v>
      </c>
      <c r="W2" s="1144"/>
      <c r="X2" s="1144"/>
      <c r="Y2" s="1144"/>
      <c r="Z2" s="1145"/>
    </row>
    <row r="3" spans="1:26" ht="13.5" customHeight="1" x14ac:dyDescent="0.15">
      <c r="A3" s="609"/>
      <c r="B3" s="451"/>
      <c r="C3" s="457"/>
      <c r="D3" s="435"/>
      <c r="E3" s="316"/>
      <c r="F3" s="316"/>
      <c r="G3" s="47" t="s">
        <v>4</v>
      </c>
      <c r="H3" s="48" t="s">
        <v>5</v>
      </c>
      <c r="I3" s="47" t="s">
        <v>4</v>
      </c>
      <c r="J3" s="48" t="s">
        <v>5</v>
      </c>
      <c r="K3" s="47" t="s">
        <v>4</v>
      </c>
      <c r="L3" s="48" t="s">
        <v>5</v>
      </c>
      <c r="M3" s="47" t="s">
        <v>4</v>
      </c>
      <c r="N3" s="48" t="s">
        <v>5</v>
      </c>
      <c r="O3" s="361" t="s">
        <v>5</v>
      </c>
      <c r="P3" s="364" t="s">
        <v>5</v>
      </c>
      <c r="Q3" s="48" t="s">
        <v>5</v>
      </c>
      <c r="R3" s="48" t="s">
        <v>5</v>
      </c>
      <c r="S3" s="48" t="s">
        <v>5</v>
      </c>
      <c r="T3" s="349" t="s">
        <v>321</v>
      </c>
      <c r="U3" s="120"/>
      <c r="V3" s="1146"/>
      <c r="W3" s="1147"/>
      <c r="X3" s="1147"/>
      <c r="Y3" s="1147"/>
      <c r="Z3" s="1148"/>
    </row>
    <row r="4" spans="1:26" ht="13.5" customHeight="1" x14ac:dyDescent="0.15">
      <c r="A4" s="1171" t="s">
        <v>18</v>
      </c>
      <c r="B4" s="448">
        <v>44652</v>
      </c>
      <c r="C4" s="448" t="str">
        <f>IF(B4="","",IF(WEEKDAY(B4)=1,"(日)",IF(WEEKDAY(B4)=2,"(月)",IF(WEEKDAY(B4)=3,"(火)",IF(WEEKDAY(B4)=4,"(水)",IF(WEEKDAY(B4)=5,"(木)",IF(WEEKDAY(B4)=6,"(金)","(土)")))))))</f>
        <v>(金)</v>
      </c>
      <c r="D4" s="662" t="s">
        <v>319</v>
      </c>
      <c r="E4" s="663">
        <v>19.5</v>
      </c>
      <c r="F4" s="664">
        <v>4.3</v>
      </c>
      <c r="G4" s="12">
        <v>11.9</v>
      </c>
      <c r="H4" s="307">
        <v>11.8</v>
      </c>
      <c r="I4" s="665">
        <v>4.3</v>
      </c>
      <c r="J4" s="666">
        <v>4.2</v>
      </c>
      <c r="K4" s="12">
        <v>7.94</v>
      </c>
      <c r="L4" s="307">
        <v>7.92</v>
      </c>
      <c r="M4" s="665">
        <v>25.7</v>
      </c>
      <c r="N4" s="666">
        <v>25.6</v>
      </c>
      <c r="O4" s="838">
        <v>101</v>
      </c>
      <c r="P4" s="682">
        <v>102.9</v>
      </c>
      <c r="Q4" s="666">
        <v>11.3</v>
      </c>
      <c r="R4" s="668">
        <v>101</v>
      </c>
      <c r="S4" s="669">
        <v>0.12</v>
      </c>
      <c r="T4" s="1005"/>
      <c r="U4" s="171"/>
      <c r="V4" s="463" t="s">
        <v>365</v>
      </c>
      <c r="W4" s="467"/>
      <c r="X4" s="465">
        <v>44658</v>
      </c>
      <c r="Y4" s="470"/>
      <c r="Z4" s="471"/>
    </row>
    <row r="5" spans="1:26" x14ac:dyDescent="0.15">
      <c r="A5" s="1171"/>
      <c r="B5" s="449">
        <v>44653</v>
      </c>
      <c r="C5" s="449" t="str">
        <f t="shared" ref="C5:C33" si="0">IF(B5="","",IF(WEEKDAY(B5)=1,"(日)",IF(WEEKDAY(B5)=2,"(月)",IF(WEEKDAY(B5)=3,"(火)",IF(WEEKDAY(B5)=4,"(水)",IF(WEEKDAY(B5)=5,"(木)",IF(WEEKDAY(B5)=6,"(金)","(土)")))))))</f>
        <v>(土)</v>
      </c>
      <c r="D5" s="672" t="s">
        <v>318</v>
      </c>
      <c r="E5" s="673">
        <v>0</v>
      </c>
      <c r="F5" s="674">
        <v>9.4</v>
      </c>
      <c r="G5" s="13">
        <v>12</v>
      </c>
      <c r="H5" s="308">
        <v>12.2</v>
      </c>
      <c r="I5" s="14">
        <v>4.0999999999999996</v>
      </c>
      <c r="J5" s="310">
        <v>4</v>
      </c>
      <c r="K5" s="13">
        <v>7.99</v>
      </c>
      <c r="L5" s="308">
        <v>7.99</v>
      </c>
      <c r="M5" s="14">
        <v>24</v>
      </c>
      <c r="N5" s="310">
        <v>23.4</v>
      </c>
      <c r="O5" s="846" t="s">
        <v>24</v>
      </c>
      <c r="P5" s="691" t="s">
        <v>24</v>
      </c>
      <c r="Q5" s="310" t="s">
        <v>24</v>
      </c>
      <c r="R5" s="311" t="s">
        <v>24</v>
      </c>
      <c r="S5" s="675" t="s">
        <v>24</v>
      </c>
      <c r="T5" s="787"/>
      <c r="U5" s="171"/>
      <c r="V5" s="468" t="s">
        <v>364</v>
      </c>
      <c r="W5" s="469" t="s">
        <v>363</v>
      </c>
      <c r="X5" s="480">
        <v>15.5</v>
      </c>
      <c r="Y5" s="480"/>
      <c r="Z5" s="473"/>
    </row>
    <row r="6" spans="1:26" x14ac:dyDescent="0.15">
      <c r="A6" s="1171"/>
      <c r="B6" s="449">
        <v>44654</v>
      </c>
      <c r="C6" s="449" t="str">
        <f t="shared" si="0"/>
        <v>(日)</v>
      </c>
      <c r="D6" s="678" t="s">
        <v>319</v>
      </c>
      <c r="E6" s="673">
        <v>10.5</v>
      </c>
      <c r="F6" s="674">
        <v>8.4</v>
      </c>
      <c r="G6" s="13">
        <v>12.1</v>
      </c>
      <c r="H6" s="308">
        <v>12.2</v>
      </c>
      <c r="I6" s="14">
        <v>3.9</v>
      </c>
      <c r="J6" s="310">
        <v>3.8</v>
      </c>
      <c r="K6" s="13">
        <v>7.98</v>
      </c>
      <c r="L6" s="308">
        <v>7.95</v>
      </c>
      <c r="M6" s="14">
        <v>24.2</v>
      </c>
      <c r="N6" s="310">
        <v>23.6</v>
      </c>
      <c r="O6" s="846" t="s">
        <v>24</v>
      </c>
      <c r="P6" s="691" t="s">
        <v>24</v>
      </c>
      <c r="Q6" s="310" t="s">
        <v>24</v>
      </c>
      <c r="R6" s="311" t="s">
        <v>24</v>
      </c>
      <c r="S6" s="675" t="s">
        <v>24</v>
      </c>
      <c r="T6" s="787"/>
      <c r="U6" s="171"/>
      <c r="V6" s="6" t="s">
        <v>19</v>
      </c>
      <c r="W6" s="7" t="s">
        <v>20</v>
      </c>
      <c r="X6" s="45" t="s">
        <v>21</v>
      </c>
      <c r="Y6" s="335" t="s">
        <v>22</v>
      </c>
      <c r="Z6" s="332" t="s">
        <v>324</v>
      </c>
    </row>
    <row r="7" spans="1:26" x14ac:dyDescent="0.15">
      <c r="A7" s="1171"/>
      <c r="B7" s="449">
        <v>44655</v>
      </c>
      <c r="C7" s="449" t="str">
        <f t="shared" si="0"/>
        <v>(月)</v>
      </c>
      <c r="D7" s="678" t="s">
        <v>319</v>
      </c>
      <c r="E7" s="673">
        <v>66.5</v>
      </c>
      <c r="F7" s="674">
        <v>10.3</v>
      </c>
      <c r="G7" s="13">
        <v>12.1</v>
      </c>
      <c r="H7" s="308">
        <v>12.1</v>
      </c>
      <c r="I7" s="14">
        <v>5.8</v>
      </c>
      <c r="J7" s="310">
        <v>5.5</v>
      </c>
      <c r="K7" s="13">
        <v>7.94</v>
      </c>
      <c r="L7" s="308">
        <v>7.92</v>
      </c>
      <c r="M7" s="14">
        <v>25.1</v>
      </c>
      <c r="N7" s="310">
        <v>24.9</v>
      </c>
      <c r="O7" s="846">
        <v>97.6</v>
      </c>
      <c r="P7" s="691">
        <v>101.3</v>
      </c>
      <c r="Q7" s="310">
        <v>11.1</v>
      </c>
      <c r="R7" s="311">
        <v>166</v>
      </c>
      <c r="S7" s="675">
        <v>0.23</v>
      </c>
      <c r="T7" s="787"/>
      <c r="U7" s="171"/>
      <c r="V7" s="3" t="s">
        <v>203</v>
      </c>
      <c r="W7" s="9" t="s">
        <v>11</v>
      </c>
      <c r="X7" s="410">
        <v>12.1</v>
      </c>
      <c r="Y7" s="336">
        <v>12.4</v>
      </c>
      <c r="Z7" s="384">
        <v>20</v>
      </c>
    </row>
    <row r="8" spans="1:26" x14ac:dyDescent="0.15">
      <c r="A8" s="1171"/>
      <c r="B8" s="449">
        <v>44656</v>
      </c>
      <c r="C8" s="449" t="str">
        <f t="shared" si="0"/>
        <v>(火)</v>
      </c>
      <c r="D8" s="678" t="s">
        <v>317</v>
      </c>
      <c r="E8" s="673">
        <v>0.5</v>
      </c>
      <c r="F8" s="674">
        <v>11.2</v>
      </c>
      <c r="G8" s="13">
        <v>12.1</v>
      </c>
      <c r="H8" s="308">
        <v>12.2</v>
      </c>
      <c r="I8" s="14">
        <v>3.8</v>
      </c>
      <c r="J8" s="310">
        <v>3.9</v>
      </c>
      <c r="K8" s="13">
        <v>8.0299999999999994</v>
      </c>
      <c r="L8" s="308">
        <v>7.92</v>
      </c>
      <c r="M8" s="14">
        <v>24.9</v>
      </c>
      <c r="N8" s="310">
        <v>24.7</v>
      </c>
      <c r="O8" s="846">
        <v>98.5</v>
      </c>
      <c r="P8" s="691">
        <v>98.8</v>
      </c>
      <c r="Q8" s="310">
        <v>11</v>
      </c>
      <c r="R8" s="311">
        <v>120</v>
      </c>
      <c r="S8" s="675">
        <v>0.21</v>
      </c>
      <c r="T8" s="787"/>
      <c r="U8" s="171"/>
      <c r="V8" s="4" t="s">
        <v>204</v>
      </c>
      <c r="W8" s="10" t="s">
        <v>205</v>
      </c>
      <c r="X8" s="411">
        <v>3.3</v>
      </c>
      <c r="Y8" s="337">
        <v>3.3</v>
      </c>
      <c r="Z8" s="343">
        <v>26.6</v>
      </c>
    </row>
    <row r="9" spans="1:26" x14ac:dyDescent="0.15">
      <c r="A9" s="1171"/>
      <c r="B9" s="449">
        <v>44657</v>
      </c>
      <c r="C9" s="449" t="str">
        <f t="shared" si="0"/>
        <v>(水)</v>
      </c>
      <c r="D9" s="678" t="s">
        <v>318</v>
      </c>
      <c r="E9" s="673">
        <v>0</v>
      </c>
      <c r="F9" s="674">
        <v>18.8</v>
      </c>
      <c r="G9" s="13">
        <v>12.1</v>
      </c>
      <c r="H9" s="308">
        <v>12.4</v>
      </c>
      <c r="I9" s="14">
        <v>3.4</v>
      </c>
      <c r="J9" s="310">
        <v>3.5</v>
      </c>
      <c r="K9" s="13">
        <v>7.88</v>
      </c>
      <c r="L9" s="308">
        <v>7.9</v>
      </c>
      <c r="M9" s="14">
        <v>24.8</v>
      </c>
      <c r="N9" s="310">
        <v>25</v>
      </c>
      <c r="O9" s="846">
        <v>100.5</v>
      </c>
      <c r="P9" s="691">
        <v>98.8</v>
      </c>
      <c r="Q9" s="310">
        <v>10.8</v>
      </c>
      <c r="R9" s="311">
        <v>163</v>
      </c>
      <c r="S9" s="675">
        <v>0.18</v>
      </c>
      <c r="T9" s="787"/>
      <c r="U9" s="171"/>
      <c r="V9" s="4" t="s">
        <v>12</v>
      </c>
      <c r="W9" s="10"/>
      <c r="X9" s="411">
        <v>7.87</v>
      </c>
      <c r="Y9" s="337">
        <v>7.88</v>
      </c>
      <c r="Z9" s="343">
        <v>7.7</v>
      </c>
    </row>
    <row r="10" spans="1:26" x14ac:dyDescent="0.15">
      <c r="A10" s="1171"/>
      <c r="B10" s="449">
        <v>44658</v>
      </c>
      <c r="C10" s="449" t="str">
        <f t="shared" si="0"/>
        <v>(木)</v>
      </c>
      <c r="D10" s="678" t="s">
        <v>318</v>
      </c>
      <c r="E10" s="673">
        <v>0</v>
      </c>
      <c r="F10" s="674">
        <v>15.5</v>
      </c>
      <c r="G10" s="13">
        <v>12.1</v>
      </c>
      <c r="H10" s="308">
        <v>12.4</v>
      </c>
      <c r="I10" s="14">
        <v>3.3</v>
      </c>
      <c r="J10" s="310">
        <v>3.3</v>
      </c>
      <c r="K10" s="13">
        <v>7.87</v>
      </c>
      <c r="L10" s="308">
        <v>7.88</v>
      </c>
      <c r="M10" s="14">
        <v>24.9</v>
      </c>
      <c r="N10" s="310">
        <v>25</v>
      </c>
      <c r="O10" s="846">
        <v>98.3</v>
      </c>
      <c r="P10" s="691">
        <v>99</v>
      </c>
      <c r="Q10" s="310">
        <v>11</v>
      </c>
      <c r="R10" s="311">
        <v>168</v>
      </c>
      <c r="S10" s="675">
        <v>0.18</v>
      </c>
      <c r="T10" s="787"/>
      <c r="U10" s="171"/>
      <c r="V10" s="4" t="s">
        <v>206</v>
      </c>
      <c r="W10" s="10" t="s">
        <v>13</v>
      </c>
      <c r="X10" s="411">
        <v>24.9</v>
      </c>
      <c r="Y10" s="337">
        <v>25</v>
      </c>
      <c r="Z10" s="343">
        <v>16</v>
      </c>
    </row>
    <row r="11" spans="1:26" x14ac:dyDescent="0.15">
      <c r="A11" s="1171"/>
      <c r="B11" s="449">
        <v>44659</v>
      </c>
      <c r="C11" s="449" t="str">
        <f t="shared" si="0"/>
        <v>(金)</v>
      </c>
      <c r="D11" s="672" t="s">
        <v>318</v>
      </c>
      <c r="E11" s="673">
        <v>0</v>
      </c>
      <c r="F11" s="674">
        <v>17.600000000000001</v>
      </c>
      <c r="G11" s="13">
        <v>12.2</v>
      </c>
      <c r="H11" s="308">
        <v>12.5</v>
      </c>
      <c r="I11" s="14">
        <v>4.5999999999999996</v>
      </c>
      <c r="J11" s="310">
        <v>4</v>
      </c>
      <c r="K11" s="13">
        <v>7.86</v>
      </c>
      <c r="L11" s="308">
        <v>7.89</v>
      </c>
      <c r="M11" s="14">
        <v>24.7</v>
      </c>
      <c r="N11" s="310">
        <v>24.8</v>
      </c>
      <c r="O11" s="846">
        <v>96.5</v>
      </c>
      <c r="P11" s="691">
        <v>99.8</v>
      </c>
      <c r="Q11" s="310">
        <v>11.9</v>
      </c>
      <c r="R11" s="311">
        <v>193</v>
      </c>
      <c r="S11" s="675">
        <v>0.19</v>
      </c>
      <c r="T11" s="787"/>
      <c r="U11" s="171"/>
      <c r="V11" s="4" t="s">
        <v>207</v>
      </c>
      <c r="W11" s="10" t="s">
        <v>371</v>
      </c>
      <c r="X11" s="387">
        <v>98.1</v>
      </c>
      <c r="Y11" s="338">
        <v>98.3</v>
      </c>
      <c r="Z11" s="347">
        <v>56.6</v>
      </c>
    </row>
    <row r="12" spans="1:26" x14ac:dyDescent="0.15">
      <c r="A12" s="1171"/>
      <c r="B12" s="458">
        <v>44660</v>
      </c>
      <c r="C12" s="449" t="str">
        <f t="shared" si="0"/>
        <v>(土)</v>
      </c>
      <c r="D12" s="678" t="s">
        <v>318</v>
      </c>
      <c r="E12" s="673">
        <v>0</v>
      </c>
      <c r="F12" s="674">
        <v>21.2</v>
      </c>
      <c r="G12" s="13">
        <v>12.4</v>
      </c>
      <c r="H12" s="308">
        <v>12.8</v>
      </c>
      <c r="I12" s="14">
        <v>5.5</v>
      </c>
      <c r="J12" s="310">
        <v>5.3</v>
      </c>
      <c r="K12" s="13">
        <v>7.79</v>
      </c>
      <c r="L12" s="308">
        <v>7.79</v>
      </c>
      <c r="M12" s="14">
        <v>24.2</v>
      </c>
      <c r="N12" s="310">
        <v>24.3</v>
      </c>
      <c r="O12" s="846" t="s">
        <v>24</v>
      </c>
      <c r="P12" s="691" t="s">
        <v>24</v>
      </c>
      <c r="Q12" s="310" t="s">
        <v>24</v>
      </c>
      <c r="R12" s="311" t="s">
        <v>24</v>
      </c>
      <c r="S12" s="675" t="s">
        <v>24</v>
      </c>
      <c r="T12" s="787"/>
      <c r="U12" s="171"/>
      <c r="V12" s="4" t="s">
        <v>208</v>
      </c>
      <c r="W12" s="10" t="s">
        <v>371</v>
      </c>
      <c r="X12" s="387">
        <v>100.1</v>
      </c>
      <c r="Y12" s="338">
        <v>99</v>
      </c>
      <c r="Z12" s="347">
        <v>64</v>
      </c>
    </row>
    <row r="13" spans="1:26" x14ac:dyDescent="0.15">
      <c r="A13" s="1171"/>
      <c r="B13" s="449">
        <v>44661</v>
      </c>
      <c r="C13" s="449" t="str">
        <f t="shared" si="0"/>
        <v>(日)</v>
      </c>
      <c r="D13" s="678" t="s">
        <v>318</v>
      </c>
      <c r="E13" s="673">
        <v>0</v>
      </c>
      <c r="F13" s="674">
        <v>21.2</v>
      </c>
      <c r="G13" s="13">
        <v>12.5</v>
      </c>
      <c r="H13" s="308">
        <v>12.9</v>
      </c>
      <c r="I13" s="14">
        <v>5.2</v>
      </c>
      <c r="J13" s="310">
        <v>5</v>
      </c>
      <c r="K13" s="13">
        <v>7.78</v>
      </c>
      <c r="L13" s="308">
        <v>7.76</v>
      </c>
      <c r="M13" s="14">
        <v>24.1</v>
      </c>
      <c r="N13" s="310">
        <v>24.2</v>
      </c>
      <c r="O13" s="846" t="s">
        <v>24</v>
      </c>
      <c r="P13" s="691" t="s">
        <v>24</v>
      </c>
      <c r="Q13" s="310" t="s">
        <v>24</v>
      </c>
      <c r="R13" s="311" t="s">
        <v>24</v>
      </c>
      <c r="S13" s="675" t="s">
        <v>24</v>
      </c>
      <c r="T13" s="787"/>
      <c r="U13" s="171"/>
      <c r="V13" s="4" t="s">
        <v>209</v>
      </c>
      <c r="W13" s="10" t="s">
        <v>371</v>
      </c>
      <c r="X13" s="387">
        <v>67.2</v>
      </c>
      <c r="Y13" s="338">
        <v>77.599999999999994</v>
      </c>
      <c r="Z13" s="347">
        <v>40.799999999999997</v>
      </c>
    </row>
    <row r="14" spans="1:26" x14ac:dyDescent="0.15">
      <c r="A14" s="1171"/>
      <c r="B14" s="449">
        <v>44662</v>
      </c>
      <c r="C14" s="449" t="str">
        <f t="shared" si="0"/>
        <v>(月)</v>
      </c>
      <c r="D14" s="678" t="s">
        <v>317</v>
      </c>
      <c r="E14" s="673">
        <v>0</v>
      </c>
      <c r="F14" s="674">
        <v>23.1</v>
      </c>
      <c r="G14" s="13">
        <v>12.8</v>
      </c>
      <c r="H14" s="308">
        <v>13.1</v>
      </c>
      <c r="I14" s="14">
        <v>5.6</v>
      </c>
      <c r="J14" s="310">
        <v>5.4</v>
      </c>
      <c r="K14" s="13">
        <v>7.83</v>
      </c>
      <c r="L14" s="308">
        <v>7.77</v>
      </c>
      <c r="M14" s="14">
        <v>23.9</v>
      </c>
      <c r="N14" s="310">
        <v>23.8</v>
      </c>
      <c r="O14" s="846">
        <v>92.1</v>
      </c>
      <c r="P14" s="691">
        <v>96.2</v>
      </c>
      <c r="Q14" s="310">
        <v>10.6</v>
      </c>
      <c r="R14" s="311">
        <v>200</v>
      </c>
      <c r="S14" s="675">
        <v>0.25</v>
      </c>
      <c r="T14" s="787"/>
      <c r="U14" s="171"/>
      <c r="V14" s="4" t="s">
        <v>210</v>
      </c>
      <c r="W14" s="10" t="s">
        <v>371</v>
      </c>
      <c r="X14" s="387">
        <v>32.9</v>
      </c>
      <c r="Y14" s="338">
        <v>21.4</v>
      </c>
      <c r="Z14" s="347">
        <v>23.2</v>
      </c>
    </row>
    <row r="15" spans="1:26" x14ac:dyDescent="0.15">
      <c r="A15" s="1171"/>
      <c r="B15" s="449">
        <v>44663</v>
      </c>
      <c r="C15" s="449" t="str">
        <f t="shared" si="0"/>
        <v>(火)</v>
      </c>
      <c r="D15" s="678" t="s">
        <v>318</v>
      </c>
      <c r="E15" s="673">
        <v>0</v>
      </c>
      <c r="F15" s="674">
        <v>23.6</v>
      </c>
      <c r="G15" s="13">
        <v>13</v>
      </c>
      <c r="H15" s="308">
        <v>13.4</v>
      </c>
      <c r="I15" s="14">
        <v>5.3</v>
      </c>
      <c r="J15" s="310">
        <v>5.3</v>
      </c>
      <c r="K15" s="13">
        <v>7.77</v>
      </c>
      <c r="L15" s="308">
        <v>7.78</v>
      </c>
      <c r="M15" s="14">
        <v>23.7</v>
      </c>
      <c r="N15" s="310">
        <v>23.7</v>
      </c>
      <c r="O15" s="846">
        <v>92.1</v>
      </c>
      <c r="P15" s="691">
        <v>95.4</v>
      </c>
      <c r="Q15" s="310">
        <v>10.4</v>
      </c>
      <c r="R15" s="311">
        <v>180</v>
      </c>
      <c r="S15" s="675">
        <v>0.26</v>
      </c>
      <c r="T15" s="787"/>
      <c r="U15" s="171"/>
      <c r="V15" s="4" t="s">
        <v>211</v>
      </c>
      <c r="W15" s="10" t="s">
        <v>371</v>
      </c>
      <c r="X15" s="341">
        <v>10.8</v>
      </c>
      <c r="Y15" s="339">
        <v>11</v>
      </c>
      <c r="Z15" s="385">
        <v>7.3</v>
      </c>
    </row>
    <row r="16" spans="1:26" x14ac:dyDescent="0.15">
      <c r="A16" s="1171"/>
      <c r="B16" s="449">
        <v>44664</v>
      </c>
      <c r="C16" s="449" t="str">
        <f t="shared" si="0"/>
        <v>(水)</v>
      </c>
      <c r="D16" s="678" t="s">
        <v>318</v>
      </c>
      <c r="E16" s="673">
        <v>0</v>
      </c>
      <c r="F16" s="674">
        <v>23.6</v>
      </c>
      <c r="G16" s="13">
        <v>13.3</v>
      </c>
      <c r="H16" s="308">
        <v>13.7</v>
      </c>
      <c r="I16" s="14">
        <v>5</v>
      </c>
      <c r="J16" s="310">
        <v>4.9000000000000004</v>
      </c>
      <c r="K16" s="13">
        <v>7.76</v>
      </c>
      <c r="L16" s="308">
        <v>7.81</v>
      </c>
      <c r="M16" s="14">
        <v>23.6</v>
      </c>
      <c r="N16" s="310">
        <v>23.7</v>
      </c>
      <c r="O16" s="846">
        <v>93.2</v>
      </c>
      <c r="P16" s="691">
        <v>94.8</v>
      </c>
      <c r="Q16" s="310">
        <v>10.4</v>
      </c>
      <c r="R16" s="311">
        <v>193</v>
      </c>
      <c r="S16" s="675">
        <v>0.25</v>
      </c>
      <c r="T16" s="787"/>
      <c r="U16" s="171"/>
      <c r="V16" s="4" t="s">
        <v>212</v>
      </c>
      <c r="W16" s="10" t="s">
        <v>371</v>
      </c>
      <c r="X16" s="341">
        <v>159</v>
      </c>
      <c r="Y16" s="340">
        <v>168</v>
      </c>
      <c r="Z16" s="386">
        <v>147</v>
      </c>
    </row>
    <row r="17" spans="1:26" x14ac:dyDescent="0.15">
      <c r="A17" s="1171"/>
      <c r="B17" s="449">
        <v>44665</v>
      </c>
      <c r="C17" s="449" t="str">
        <f t="shared" si="0"/>
        <v>(木)</v>
      </c>
      <c r="D17" s="678" t="s">
        <v>317</v>
      </c>
      <c r="E17" s="673">
        <v>0</v>
      </c>
      <c r="F17" s="674">
        <v>13.1</v>
      </c>
      <c r="G17" s="13">
        <v>13.5</v>
      </c>
      <c r="H17" s="308">
        <v>13.6</v>
      </c>
      <c r="I17" s="14">
        <v>5</v>
      </c>
      <c r="J17" s="310">
        <v>4.9000000000000004</v>
      </c>
      <c r="K17" s="13">
        <v>7.74</v>
      </c>
      <c r="L17" s="308">
        <v>7.74</v>
      </c>
      <c r="M17" s="14">
        <v>23.7</v>
      </c>
      <c r="N17" s="310">
        <v>23.6</v>
      </c>
      <c r="O17" s="846">
        <v>90.5</v>
      </c>
      <c r="P17" s="691">
        <v>93.2</v>
      </c>
      <c r="Q17" s="310">
        <v>10.6</v>
      </c>
      <c r="R17" s="311">
        <v>190</v>
      </c>
      <c r="S17" s="675">
        <v>0.23</v>
      </c>
      <c r="T17" s="787"/>
      <c r="U17" s="171"/>
      <c r="V17" s="4" t="s">
        <v>213</v>
      </c>
      <c r="W17" s="10" t="s">
        <v>371</v>
      </c>
      <c r="X17" s="341">
        <v>0.11</v>
      </c>
      <c r="Y17" s="16">
        <v>0.18</v>
      </c>
      <c r="Z17" s="345">
        <v>0.99</v>
      </c>
    </row>
    <row r="18" spans="1:26" x14ac:dyDescent="0.15">
      <c r="A18" s="1171"/>
      <c r="B18" s="449">
        <v>44666</v>
      </c>
      <c r="C18" s="449" t="str">
        <f t="shared" si="0"/>
        <v>(金)</v>
      </c>
      <c r="D18" s="678" t="s">
        <v>319</v>
      </c>
      <c r="E18" s="673">
        <v>30</v>
      </c>
      <c r="F18" s="674">
        <v>11.1</v>
      </c>
      <c r="G18" s="13">
        <v>13.8</v>
      </c>
      <c r="H18" s="308">
        <v>13.8</v>
      </c>
      <c r="I18" s="14">
        <v>4.8</v>
      </c>
      <c r="J18" s="310">
        <v>4.7</v>
      </c>
      <c r="K18" s="13">
        <v>7.73</v>
      </c>
      <c r="L18" s="308">
        <v>7.74</v>
      </c>
      <c r="M18" s="14">
        <v>23.6</v>
      </c>
      <c r="N18" s="310">
        <v>23.6</v>
      </c>
      <c r="O18" s="846">
        <v>92.7</v>
      </c>
      <c r="P18" s="691">
        <v>93.4</v>
      </c>
      <c r="Q18" s="310">
        <v>10.199999999999999</v>
      </c>
      <c r="R18" s="311">
        <v>191</v>
      </c>
      <c r="S18" s="675">
        <v>0.22</v>
      </c>
      <c r="T18" s="787"/>
      <c r="U18" s="171"/>
      <c r="V18" s="4" t="s">
        <v>14</v>
      </c>
      <c r="W18" s="10" t="s">
        <v>371</v>
      </c>
      <c r="X18" s="341">
        <v>3.6</v>
      </c>
      <c r="Y18" s="342">
        <v>3.4</v>
      </c>
      <c r="Z18" s="343">
        <v>5.7</v>
      </c>
    </row>
    <row r="19" spans="1:26" x14ac:dyDescent="0.15">
      <c r="A19" s="1171"/>
      <c r="B19" s="449">
        <v>44667</v>
      </c>
      <c r="C19" s="449" t="str">
        <f t="shared" si="0"/>
        <v>(土)</v>
      </c>
      <c r="D19" s="678" t="s">
        <v>317</v>
      </c>
      <c r="E19" s="673">
        <v>0.5</v>
      </c>
      <c r="F19" s="674">
        <v>12.5</v>
      </c>
      <c r="G19" s="13">
        <v>13.9</v>
      </c>
      <c r="H19" s="308">
        <v>14</v>
      </c>
      <c r="I19" s="14">
        <v>4.5999999999999996</v>
      </c>
      <c r="J19" s="310">
        <v>4.4000000000000004</v>
      </c>
      <c r="K19" s="13">
        <v>7.77</v>
      </c>
      <c r="L19" s="308">
        <v>7.79</v>
      </c>
      <c r="M19" s="14">
        <v>22.6</v>
      </c>
      <c r="N19" s="310">
        <v>22.4</v>
      </c>
      <c r="O19" s="846" t="s">
        <v>24</v>
      </c>
      <c r="P19" s="691" t="s">
        <v>24</v>
      </c>
      <c r="Q19" s="310" t="s">
        <v>24</v>
      </c>
      <c r="R19" s="311" t="s">
        <v>24</v>
      </c>
      <c r="S19" s="675" t="s">
        <v>24</v>
      </c>
      <c r="T19" s="787"/>
      <c r="U19" s="171"/>
      <c r="V19" s="4" t="s">
        <v>15</v>
      </c>
      <c r="W19" s="10" t="s">
        <v>371</v>
      </c>
      <c r="X19" s="382">
        <v>1</v>
      </c>
      <c r="Y19" s="342">
        <v>1</v>
      </c>
      <c r="Z19" s="343">
        <v>2</v>
      </c>
    </row>
    <row r="20" spans="1:26" x14ac:dyDescent="0.15">
      <c r="A20" s="1171"/>
      <c r="B20" s="449">
        <v>44668</v>
      </c>
      <c r="C20" s="449" t="str">
        <f t="shared" si="0"/>
        <v>(日)</v>
      </c>
      <c r="D20" s="678" t="s">
        <v>318</v>
      </c>
      <c r="E20" s="673">
        <v>0</v>
      </c>
      <c r="F20" s="674">
        <v>14.9</v>
      </c>
      <c r="G20" s="13">
        <v>13.9</v>
      </c>
      <c r="H20" s="308">
        <v>14.1</v>
      </c>
      <c r="I20" s="14">
        <v>4.5999999999999996</v>
      </c>
      <c r="J20" s="310">
        <v>4.4000000000000004</v>
      </c>
      <c r="K20" s="13">
        <v>7.73</v>
      </c>
      <c r="L20" s="308">
        <v>7.77</v>
      </c>
      <c r="M20" s="14">
        <v>21.4</v>
      </c>
      <c r="N20" s="310">
        <v>21.7</v>
      </c>
      <c r="O20" s="846" t="s">
        <v>24</v>
      </c>
      <c r="P20" s="691" t="s">
        <v>24</v>
      </c>
      <c r="Q20" s="310" t="s">
        <v>24</v>
      </c>
      <c r="R20" s="311" t="s">
        <v>24</v>
      </c>
      <c r="S20" s="675" t="s">
        <v>24</v>
      </c>
      <c r="T20" s="787"/>
      <c r="U20" s="171"/>
      <c r="V20" s="4" t="s">
        <v>214</v>
      </c>
      <c r="W20" s="10" t="s">
        <v>371</v>
      </c>
      <c r="X20" s="341">
        <v>8.9</v>
      </c>
      <c r="Y20" s="342">
        <v>9.4</v>
      </c>
      <c r="Z20" s="343">
        <v>10.3</v>
      </c>
    </row>
    <row r="21" spans="1:26" x14ac:dyDescent="0.15">
      <c r="A21" s="1171"/>
      <c r="B21" s="449">
        <v>44669</v>
      </c>
      <c r="C21" s="449" t="str">
        <f t="shared" si="0"/>
        <v>(月)</v>
      </c>
      <c r="D21" s="678" t="s">
        <v>318</v>
      </c>
      <c r="E21" s="673">
        <v>19.5</v>
      </c>
      <c r="F21" s="674">
        <v>18</v>
      </c>
      <c r="G21" s="13">
        <v>14</v>
      </c>
      <c r="H21" s="308">
        <v>14.2</v>
      </c>
      <c r="I21" s="14">
        <v>6.3</v>
      </c>
      <c r="J21" s="310">
        <v>5.7</v>
      </c>
      <c r="K21" s="13">
        <v>7.75</v>
      </c>
      <c r="L21" s="308">
        <v>7.72</v>
      </c>
      <c r="M21" s="14">
        <v>23.1</v>
      </c>
      <c r="N21" s="310">
        <v>23.1</v>
      </c>
      <c r="O21" s="846">
        <v>88.7</v>
      </c>
      <c r="P21" s="691">
        <v>92</v>
      </c>
      <c r="Q21" s="310">
        <v>10.4</v>
      </c>
      <c r="R21" s="311">
        <v>181</v>
      </c>
      <c r="S21" s="675" t="s">
        <v>24</v>
      </c>
      <c r="T21" s="787"/>
      <c r="U21" s="171"/>
      <c r="V21" s="4" t="s">
        <v>215</v>
      </c>
      <c r="W21" s="10" t="s">
        <v>371</v>
      </c>
      <c r="X21" s="365">
        <v>3.2000000000000001E-2</v>
      </c>
      <c r="Y21" s="344">
        <v>3.4000000000000002E-2</v>
      </c>
      <c r="Z21" s="345">
        <v>6.9000000000000006E-2</v>
      </c>
    </row>
    <row r="22" spans="1:26" x14ac:dyDescent="0.15">
      <c r="A22" s="1171"/>
      <c r="B22" s="449">
        <v>44670</v>
      </c>
      <c r="C22" s="449" t="str">
        <f t="shared" si="0"/>
        <v>(火)</v>
      </c>
      <c r="D22" s="678" t="s">
        <v>318</v>
      </c>
      <c r="E22" s="673">
        <v>0</v>
      </c>
      <c r="F22" s="674">
        <v>17.5</v>
      </c>
      <c r="G22" s="13">
        <v>14.1</v>
      </c>
      <c r="H22" s="308">
        <v>14.4</v>
      </c>
      <c r="I22" s="14">
        <v>5.7</v>
      </c>
      <c r="J22" s="310">
        <v>5.5</v>
      </c>
      <c r="K22" s="13">
        <v>7.68</v>
      </c>
      <c r="L22" s="308">
        <v>7.7</v>
      </c>
      <c r="M22" s="14">
        <v>23</v>
      </c>
      <c r="N22" s="310">
        <v>23.1</v>
      </c>
      <c r="O22" s="846">
        <v>90.7</v>
      </c>
      <c r="P22" s="691">
        <v>91.2</v>
      </c>
      <c r="Q22" s="310">
        <v>10.1</v>
      </c>
      <c r="R22" s="311">
        <v>164</v>
      </c>
      <c r="S22" s="675">
        <v>0.28999999999999998</v>
      </c>
      <c r="T22" s="787"/>
      <c r="U22" s="171"/>
      <c r="V22" s="4" t="s">
        <v>333</v>
      </c>
      <c r="W22" s="10" t="s">
        <v>371</v>
      </c>
      <c r="X22" s="341">
        <v>0.32</v>
      </c>
      <c r="Y22" s="344">
        <v>0.35</v>
      </c>
      <c r="Z22" s="345">
        <v>0.41</v>
      </c>
    </row>
    <row r="23" spans="1:26" x14ac:dyDescent="0.15">
      <c r="A23" s="1171"/>
      <c r="B23" s="449">
        <v>44671</v>
      </c>
      <c r="C23" s="449" t="str">
        <f t="shared" si="0"/>
        <v>(水)</v>
      </c>
      <c r="D23" s="678" t="s">
        <v>319</v>
      </c>
      <c r="E23" s="673">
        <v>7</v>
      </c>
      <c r="F23" s="674">
        <v>11.1</v>
      </c>
      <c r="G23" s="13">
        <v>14.2</v>
      </c>
      <c r="H23" s="308">
        <v>14.3</v>
      </c>
      <c r="I23" s="14">
        <v>5.3</v>
      </c>
      <c r="J23" s="310">
        <v>4.8</v>
      </c>
      <c r="K23" s="13">
        <v>7.57</v>
      </c>
      <c r="L23" s="308">
        <v>7.54</v>
      </c>
      <c r="M23" s="14">
        <v>23</v>
      </c>
      <c r="N23" s="310">
        <v>22.9</v>
      </c>
      <c r="O23" s="846">
        <v>89.9</v>
      </c>
      <c r="P23" s="691">
        <v>90</v>
      </c>
      <c r="Q23" s="310">
        <v>10</v>
      </c>
      <c r="R23" s="311">
        <v>165</v>
      </c>
      <c r="S23" s="675">
        <v>0.25</v>
      </c>
      <c r="T23" s="787"/>
      <c r="U23" s="171"/>
      <c r="V23" s="4" t="s">
        <v>216</v>
      </c>
      <c r="W23" s="10" t="s">
        <v>371</v>
      </c>
      <c r="X23" s="365">
        <v>0.6</v>
      </c>
      <c r="Y23" s="344">
        <v>0.62</v>
      </c>
      <c r="Z23" s="345">
        <v>1.1299999999999999</v>
      </c>
    </row>
    <row r="24" spans="1:26" x14ac:dyDescent="0.15">
      <c r="A24" s="1171"/>
      <c r="B24" s="449">
        <v>44672</v>
      </c>
      <c r="C24" s="449" t="str">
        <f t="shared" si="0"/>
        <v>(木)</v>
      </c>
      <c r="D24" s="678" t="s">
        <v>317</v>
      </c>
      <c r="E24" s="673">
        <v>6.5</v>
      </c>
      <c r="F24" s="674">
        <v>18.399999999999999</v>
      </c>
      <c r="G24" s="13">
        <v>14.3</v>
      </c>
      <c r="H24" s="308">
        <v>14.5</v>
      </c>
      <c r="I24" s="14">
        <v>5.4</v>
      </c>
      <c r="J24" s="310">
        <v>4.9000000000000004</v>
      </c>
      <c r="K24" s="13">
        <v>7.6</v>
      </c>
      <c r="L24" s="308">
        <v>7.61</v>
      </c>
      <c r="M24" s="14">
        <v>23</v>
      </c>
      <c r="N24" s="310">
        <v>22.9</v>
      </c>
      <c r="O24" s="846">
        <v>89.6</v>
      </c>
      <c r="P24" s="691">
        <v>92.2</v>
      </c>
      <c r="Q24" s="310">
        <v>9.9</v>
      </c>
      <c r="R24" s="398">
        <v>167</v>
      </c>
      <c r="S24" s="675">
        <v>0.23</v>
      </c>
      <c r="T24" s="787"/>
      <c r="U24" s="171"/>
      <c r="V24" s="4" t="s">
        <v>217</v>
      </c>
      <c r="W24" s="10" t="s">
        <v>371</v>
      </c>
      <c r="X24" s="365">
        <v>6.6000000000000003E-2</v>
      </c>
      <c r="Y24" s="344">
        <v>0.06</v>
      </c>
      <c r="Z24" s="345">
        <v>0.16400000000000001</v>
      </c>
    </row>
    <row r="25" spans="1:26" x14ac:dyDescent="0.15">
      <c r="A25" s="1171"/>
      <c r="B25" s="449">
        <v>44673</v>
      </c>
      <c r="C25" s="449" t="str">
        <f t="shared" si="0"/>
        <v>(金)</v>
      </c>
      <c r="D25" s="678" t="s">
        <v>318</v>
      </c>
      <c r="E25" s="673">
        <v>34.5</v>
      </c>
      <c r="F25" s="674">
        <v>22.3</v>
      </c>
      <c r="G25" s="13">
        <v>14.4</v>
      </c>
      <c r="H25" s="308">
        <v>14.9</v>
      </c>
      <c r="I25" s="14">
        <v>5</v>
      </c>
      <c r="J25" s="310">
        <v>4.5999999999999996</v>
      </c>
      <c r="K25" s="13">
        <v>7.61</v>
      </c>
      <c r="L25" s="308">
        <v>7.61</v>
      </c>
      <c r="M25" s="14">
        <v>22.9</v>
      </c>
      <c r="N25" s="310">
        <v>22.8</v>
      </c>
      <c r="O25" s="846">
        <v>87.9</v>
      </c>
      <c r="P25" s="691">
        <v>95</v>
      </c>
      <c r="Q25" s="310">
        <v>10.1</v>
      </c>
      <c r="R25" s="398">
        <v>177</v>
      </c>
      <c r="S25" s="675">
        <v>0.16</v>
      </c>
      <c r="T25" s="787"/>
      <c r="U25" s="171"/>
      <c r="V25" s="4" t="s">
        <v>218</v>
      </c>
      <c r="W25" s="10" t="s">
        <v>371</v>
      </c>
      <c r="X25" s="382">
        <v>23</v>
      </c>
      <c r="Y25" s="342">
        <v>23</v>
      </c>
      <c r="Z25" s="343">
        <v>14.2</v>
      </c>
    </row>
    <row r="26" spans="1:26" x14ac:dyDescent="0.15">
      <c r="A26" s="1171"/>
      <c r="B26" s="449">
        <v>44674</v>
      </c>
      <c r="C26" s="449" t="str">
        <f t="shared" si="0"/>
        <v>(土)</v>
      </c>
      <c r="D26" s="678" t="s">
        <v>317</v>
      </c>
      <c r="E26" s="673">
        <v>0</v>
      </c>
      <c r="F26" s="674">
        <v>20.3</v>
      </c>
      <c r="G26" s="13">
        <v>14.5</v>
      </c>
      <c r="H26" s="308">
        <v>14.7</v>
      </c>
      <c r="I26" s="14">
        <v>4.5</v>
      </c>
      <c r="J26" s="310">
        <v>4.8</v>
      </c>
      <c r="K26" s="13">
        <v>7.54</v>
      </c>
      <c r="L26" s="308">
        <v>7.57</v>
      </c>
      <c r="M26" s="14">
        <v>22.5</v>
      </c>
      <c r="N26" s="310">
        <v>22.8</v>
      </c>
      <c r="O26" s="846" t="s">
        <v>24</v>
      </c>
      <c r="P26" s="691" t="s">
        <v>24</v>
      </c>
      <c r="Q26" s="310" t="s">
        <v>24</v>
      </c>
      <c r="R26" s="398" t="s">
        <v>24</v>
      </c>
      <c r="S26" s="675" t="s">
        <v>24</v>
      </c>
      <c r="T26" s="787"/>
      <c r="U26" s="171"/>
      <c r="V26" s="4" t="s">
        <v>17</v>
      </c>
      <c r="W26" s="10" t="s">
        <v>371</v>
      </c>
      <c r="X26" s="341">
        <v>26.2</v>
      </c>
      <c r="Y26" s="342">
        <v>26</v>
      </c>
      <c r="Z26" s="343">
        <v>24.4</v>
      </c>
    </row>
    <row r="27" spans="1:26" x14ac:dyDescent="0.15">
      <c r="A27" s="1171"/>
      <c r="B27" s="449">
        <v>44675</v>
      </c>
      <c r="C27" s="449" t="str">
        <f t="shared" si="0"/>
        <v>(日)</v>
      </c>
      <c r="D27" s="678" t="s">
        <v>317</v>
      </c>
      <c r="E27" s="673">
        <v>13</v>
      </c>
      <c r="F27" s="674">
        <v>19.5</v>
      </c>
      <c r="G27" s="13">
        <v>14.7</v>
      </c>
      <c r="H27" s="308">
        <v>14.8</v>
      </c>
      <c r="I27" s="14">
        <v>4.2</v>
      </c>
      <c r="J27" s="310">
        <v>4.0999999999999996</v>
      </c>
      <c r="K27" s="13">
        <v>7.55</v>
      </c>
      <c r="L27" s="308">
        <v>7.59</v>
      </c>
      <c r="M27" s="14">
        <v>22.5</v>
      </c>
      <c r="N27" s="310">
        <v>22.7</v>
      </c>
      <c r="O27" s="846" t="s">
        <v>24</v>
      </c>
      <c r="P27" s="691" t="s">
        <v>24</v>
      </c>
      <c r="Q27" s="310" t="s">
        <v>24</v>
      </c>
      <c r="R27" s="398" t="s">
        <v>24</v>
      </c>
      <c r="S27" s="675" t="s">
        <v>24</v>
      </c>
      <c r="T27" s="787"/>
      <c r="U27" s="171"/>
      <c r="V27" s="4" t="s">
        <v>219</v>
      </c>
      <c r="W27" s="10" t="s">
        <v>205</v>
      </c>
      <c r="X27" s="341">
        <v>6</v>
      </c>
      <c r="Y27" s="346">
        <v>6</v>
      </c>
      <c r="Z27" s="347">
        <v>26</v>
      </c>
    </row>
    <row r="28" spans="1:26" x14ac:dyDescent="0.15">
      <c r="A28" s="1171"/>
      <c r="B28" s="449">
        <v>44676</v>
      </c>
      <c r="C28" s="449" t="str">
        <f t="shared" si="0"/>
        <v>(月)</v>
      </c>
      <c r="D28" s="678" t="s">
        <v>318</v>
      </c>
      <c r="E28" s="673">
        <v>0</v>
      </c>
      <c r="F28" s="674">
        <v>21.4</v>
      </c>
      <c r="G28" s="13">
        <v>14.7</v>
      </c>
      <c r="H28" s="308">
        <v>15.4</v>
      </c>
      <c r="I28" s="14">
        <v>4.2</v>
      </c>
      <c r="J28" s="310">
        <v>4</v>
      </c>
      <c r="K28" s="13">
        <v>7.63</v>
      </c>
      <c r="L28" s="308">
        <v>7.59</v>
      </c>
      <c r="M28" s="14">
        <v>22.7</v>
      </c>
      <c r="N28" s="310">
        <v>22.6</v>
      </c>
      <c r="O28" s="846">
        <v>88.7</v>
      </c>
      <c r="P28" s="691">
        <v>95.2</v>
      </c>
      <c r="Q28" s="310">
        <v>10.4</v>
      </c>
      <c r="R28" s="398">
        <v>143</v>
      </c>
      <c r="S28" s="675">
        <v>0.16</v>
      </c>
      <c r="T28" s="787"/>
      <c r="U28" s="171"/>
      <c r="V28" s="4" t="s">
        <v>220</v>
      </c>
      <c r="W28" s="10" t="s">
        <v>371</v>
      </c>
      <c r="X28" s="341">
        <v>3</v>
      </c>
      <c r="Y28" s="346">
        <v>3</v>
      </c>
      <c r="Z28" s="347">
        <v>27</v>
      </c>
    </row>
    <row r="29" spans="1:26" x14ac:dyDescent="0.15">
      <c r="A29" s="1171"/>
      <c r="B29" s="449">
        <v>44677</v>
      </c>
      <c r="C29" s="449" t="str">
        <f t="shared" si="0"/>
        <v>(火)</v>
      </c>
      <c r="D29" s="678" t="s">
        <v>317</v>
      </c>
      <c r="E29" s="673">
        <v>2</v>
      </c>
      <c r="F29" s="674">
        <v>23.4</v>
      </c>
      <c r="G29" s="13">
        <v>15</v>
      </c>
      <c r="H29" s="308">
        <v>15.4</v>
      </c>
      <c r="I29" s="14">
        <v>3.9</v>
      </c>
      <c r="J29" s="310">
        <v>3.6</v>
      </c>
      <c r="K29" s="13">
        <v>7.63</v>
      </c>
      <c r="L29" s="308">
        <v>7.63</v>
      </c>
      <c r="M29" s="14">
        <v>22.6</v>
      </c>
      <c r="N29" s="310">
        <v>22.6</v>
      </c>
      <c r="O29" s="846">
        <v>86.1</v>
      </c>
      <c r="P29" s="691">
        <v>94</v>
      </c>
      <c r="Q29" s="310">
        <v>10.1</v>
      </c>
      <c r="R29" s="398">
        <v>166</v>
      </c>
      <c r="S29" s="675">
        <v>0.16</v>
      </c>
      <c r="T29" s="787"/>
      <c r="U29" s="171"/>
      <c r="V29" s="397"/>
      <c r="W29" s="398"/>
      <c r="X29" s="403"/>
      <c r="Y29" s="404"/>
      <c r="Z29" s="405"/>
    </row>
    <row r="30" spans="1:26" x14ac:dyDescent="0.15">
      <c r="A30" s="1171"/>
      <c r="B30" s="449">
        <v>44678</v>
      </c>
      <c r="C30" s="449" t="str">
        <f t="shared" si="0"/>
        <v>(水)</v>
      </c>
      <c r="D30" s="678" t="s">
        <v>317</v>
      </c>
      <c r="E30" s="673">
        <v>5</v>
      </c>
      <c r="F30" s="674">
        <v>22.5</v>
      </c>
      <c r="G30" s="13">
        <v>15.3</v>
      </c>
      <c r="H30" s="308">
        <v>15.7</v>
      </c>
      <c r="I30" s="14">
        <v>3.2</v>
      </c>
      <c r="J30" s="310">
        <v>3.1</v>
      </c>
      <c r="K30" s="13">
        <v>7.65</v>
      </c>
      <c r="L30" s="308">
        <v>7.68</v>
      </c>
      <c r="M30" s="14">
        <v>22.5</v>
      </c>
      <c r="N30" s="310">
        <v>22.6</v>
      </c>
      <c r="O30" s="846">
        <v>87</v>
      </c>
      <c r="P30" s="691">
        <v>95</v>
      </c>
      <c r="Q30" s="310">
        <v>10</v>
      </c>
      <c r="R30" s="398">
        <v>168</v>
      </c>
      <c r="S30" s="675">
        <v>0.14000000000000001</v>
      </c>
      <c r="T30" s="787"/>
      <c r="U30" s="171"/>
      <c r="V30" s="397"/>
      <c r="W30" s="398"/>
      <c r="X30" s="403"/>
      <c r="Y30" s="404"/>
      <c r="Z30" s="405"/>
    </row>
    <row r="31" spans="1:26" x14ac:dyDescent="0.15">
      <c r="A31" s="1171"/>
      <c r="B31" s="449">
        <v>44679</v>
      </c>
      <c r="C31" s="449" t="str">
        <f t="shared" si="0"/>
        <v>(木)</v>
      </c>
      <c r="D31" s="678" t="s">
        <v>317</v>
      </c>
      <c r="E31" s="673">
        <v>0</v>
      </c>
      <c r="F31" s="674">
        <v>16.5</v>
      </c>
      <c r="G31" s="13">
        <v>15.6</v>
      </c>
      <c r="H31" s="308">
        <v>15.7</v>
      </c>
      <c r="I31" s="14">
        <v>3.1</v>
      </c>
      <c r="J31" s="310">
        <v>3</v>
      </c>
      <c r="K31" s="13">
        <v>7.62</v>
      </c>
      <c r="L31" s="308">
        <v>7.6</v>
      </c>
      <c r="M31" s="14">
        <v>22.5</v>
      </c>
      <c r="N31" s="310">
        <v>22.5</v>
      </c>
      <c r="O31" s="846">
        <v>87.4</v>
      </c>
      <c r="P31" s="691">
        <v>94.2</v>
      </c>
      <c r="Q31" s="310">
        <v>10</v>
      </c>
      <c r="R31" s="398">
        <v>176</v>
      </c>
      <c r="S31" s="675">
        <v>0.17</v>
      </c>
      <c r="T31" s="787"/>
      <c r="U31" s="171"/>
      <c r="V31" s="400"/>
      <c r="W31" s="401"/>
      <c r="X31" s="406"/>
      <c r="Y31" s="407"/>
      <c r="Z31" s="408"/>
    </row>
    <row r="32" spans="1:26" x14ac:dyDescent="0.15">
      <c r="A32" s="1171"/>
      <c r="B32" s="449">
        <v>44680</v>
      </c>
      <c r="C32" s="449" t="str">
        <f t="shared" si="0"/>
        <v>(金)</v>
      </c>
      <c r="D32" s="678" t="s">
        <v>317</v>
      </c>
      <c r="E32" s="673">
        <v>45.5</v>
      </c>
      <c r="F32" s="674">
        <v>15.6</v>
      </c>
      <c r="G32" s="13">
        <v>15.8</v>
      </c>
      <c r="H32" s="308">
        <v>16</v>
      </c>
      <c r="I32" s="14">
        <v>2.9</v>
      </c>
      <c r="J32" s="310">
        <v>2.7</v>
      </c>
      <c r="K32" s="13">
        <v>7.69</v>
      </c>
      <c r="L32" s="308">
        <v>7.66</v>
      </c>
      <c r="M32" s="14">
        <v>22.4</v>
      </c>
      <c r="N32" s="310">
        <v>22.3</v>
      </c>
      <c r="O32" s="846" t="s">
        <v>24</v>
      </c>
      <c r="P32" s="691"/>
      <c r="Q32" s="310"/>
      <c r="R32" s="311"/>
      <c r="S32" s="675"/>
      <c r="T32" s="787"/>
      <c r="U32" s="171"/>
      <c r="V32" s="11" t="s">
        <v>23</v>
      </c>
      <c r="W32" s="117" t="s">
        <v>24</v>
      </c>
      <c r="X32" s="117"/>
      <c r="Y32" s="117"/>
      <c r="Z32" s="812" t="s">
        <v>24</v>
      </c>
    </row>
    <row r="33" spans="1:26" x14ac:dyDescent="0.15">
      <c r="A33" s="1171"/>
      <c r="B33" s="450">
        <v>44681</v>
      </c>
      <c r="C33" s="450" t="str">
        <f t="shared" si="0"/>
        <v>(土)</v>
      </c>
      <c r="D33" s="678" t="s">
        <v>318</v>
      </c>
      <c r="E33" s="673">
        <v>0</v>
      </c>
      <c r="F33" s="674">
        <v>13.8</v>
      </c>
      <c r="G33" s="13">
        <v>16</v>
      </c>
      <c r="H33" s="308">
        <v>16.2</v>
      </c>
      <c r="I33" s="14">
        <v>2.9</v>
      </c>
      <c r="J33" s="310">
        <v>2.7</v>
      </c>
      <c r="K33" s="13">
        <v>7.65</v>
      </c>
      <c r="L33" s="308">
        <v>7.63</v>
      </c>
      <c r="M33" s="14">
        <v>22.3</v>
      </c>
      <c r="N33" s="310">
        <v>22.3</v>
      </c>
      <c r="O33" s="846" t="s">
        <v>24</v>
      </c>
      <c r="P33" s="691"/>
      <c r="Q33" s="310"/>
      <c r="R33" s="311"/>
      <c r="S33" s="675"/>
      <c r="T33" s="787"/>
      <c r="U33" s="171"/>
      <c r="V33" s="985" t="s">
        <v>360</v>
      </c>
      <c r="W33" s="986"/>
      <c r="X33" s="986"/>
      <c r="Y33" s="986"/>
      <c r="Z33" s="987"/>
    </row>
    <row r="34" spans="1:26" s="1" customFormat="1" ht="13.5" customHeight="1" x14ac:dyDescent="0.15">
      <c r="A34" s="1171"/>
      <c r="B34" s="459" t="s">
        <v>274</v>
      </c>
      <c r="C34" s="459"/>
      <c r="D34" s="679"/>
      <c r="E34" s="663">
        <f>MAX(E4:E33)</f>
        <v>66.5</v>
      </c>
      <c r="F34" s="680">
        <f t="shared" ref="F34:T34" si="1">IF(COUNT(F4:F33)=0,"",MAX(F4:F33))</f>
        <v>23.6</v>
      </c>
      <c r="G34" s="12">
        <f t="shared" si="1"/>
        <v>16</v>
      </c>
      <c r="H34" s="307">
        <f t="shared" si="1"/>
        <v>16.2</v>
      </c>
      <c r="I34" s="665">
        <f t="shared" si="1"/>
        <v>6.3</v>
      </c>
      <c r="J34" s="666">
        <f t="shared" si="1"/>
        <v>5.7</v>
      </c>
      <c r="K34" s="12">
        <f t="shared" si="1"/>
        <v>8.0299999999999994</v>
      </c>
      <c r="L34" s="307">
        <f t="shared" si="1"/>
        <v>7.99</v>
      </c>
      <c r="M34" s="665">
        <f t="shared" si="1"/>
        <v>25.7</v>
      </c>
      <c r="N34" s="666">
        <f t="shared" si="1"/>
        <v>25.6</v>
      </c>
      <c r="O34" s="681">
        <f t="shared" si="1"/>
        <v>101</v>
      </c>
      <c r="P34" s="682">
        <f t="shared" si="1"/>
        <v>102.9</v>
      </c>
      <c r="Q34" s="683">
        <f t="shared" si="1"/>
        <v>11.9</v>
      </c>
      <c r="R34" s="684">
        <f t="shared" si="1"/>
        <v>200</v>
      </c>
      <c r="S34" s="685">
        <f t="shared" si="1"/>
        <v>0.28999999999999998</v>
      </c>
      <c r="T34" s="686" t="str">
        <f t="shared" si="1"/>
        <v/>
      </c>
      <c r="U34" s="161"/>
      <c r="V34" s="985" t="s">
        <v>399</v>
      </c>
      <c r="W34" s="986"/>
      <c r="X34" s="986"/>
      <c r="Y34" s="986"/>
      <c r="Z34" s="987"/>
    </row>
    <row r="35" spans="1:26" s="1" customFormat="1" ht="13.5" customHeight="1" x14ac:dyDescent="0.15">
      <c r="A35" s="1171"/>
      <c r="B35" s="461" t="s">
        <v>275</v>
      </c>
      <c r="C35" s="461"/>
      <c r="D35" s="687"/>
      <c r="E35" s="688"/>
      <c r="F35" s="689">
        <f t="shared" ref="F35:S35" si="2">IF(COUNT(F4:F33)=0,"",MIN(F4:F33))</f>
        <v>4.3</v>
      </c>
      <c r="G35" s="13">
        <f t="shared" si="2"/>
        <v>11.9</v>
      </c>
      <c r="H35" s="308">
        <f t="shared" si="2"/>
        <v>11.8</v>
      </c>
      <c r="I35" s="14">
        <f t="shared" si="2"/>
        <v>2.9</v>
      </c>
      <c r="J35" s="334">
        <f t="shared" si="2"/>
        <v>2.7</v>
      </c>
      <c r="K35" s="13">
        <f t="shared" si="2"/>
        <v>7.54</v>
      </c>
      <c r="L35" s="689">
        <f t="shared" si="2"/>
        <v>7.54</v>
      </c>
      <c r="M35" s="14">
        <f t="shared" si="2"/>
        <v>21.4</v>
      </c>
      <c r="N35" s="334">
        <f t="shared" si="2"/>
        <v>21.7</v>
      </c>
      <c r="O35" s="690">
        <f t="shared" si="2"/>
        <v>86.1</v>
      </c>
      <c r="P35" s="691">
        <f t="shared" si="2"/>
        <v>90</v>
      </c>
      <c r="Q35" s="692">
        <f t="shared" si="2"/>
        <v>9.9</v>
      </c>
      <c r="R35" s="693">
        <f t="shared" si="2"/>
        <v>101</v>
      </c>
      <c r="S35" s="694">
        <f t="shared" si="2"/>
        <v>0.12</v>
      </c>
      <c r="T35" s="695"/>
      <c r="U35" s="161"/>
      <c r="V35" s="988"/>
      <c r="W35" s="989"/>
      <c r="X35" s="989"/>
      <c r="Y35" s="989"/>
      <c r="Z35" s="990"/>
    </row>
    <row r="36" spans="1:26" s="1" customFormat="1" ht="13.5" customHeight="1" x14ac:dyDescent="0.15">
      <c r="A36" s="1171"/>
      <c r="B36" s="461" t="s">
        <v>276</v>
      </c>
      <c r="C36" s="461"/>
      <c r="D36" s="687"/>
      <c r="E36" s="696"/>
      <c r="F36" s="697">
        <f t="shared" ref="F36:S36" si="3">IF(COUNT(F4:F33)=0,"",AVERAGE(F4:F33))</f>
        <v>16.669999999999998</v>
      </c>
      <c r="G36" s="13">
        <f t="shared" si="3"/>
        <v>13.610000000000003</v>
      </c>
      <c r="H36" s="689">
        <f t="shared" si="3"/>
        <v>13.846666666666664</v>
      </c>
      <c r="I36" s="14">
        <f t="shared" si="3"/>
        <v>4.5133333333333336</v>
      </c>
      <c r="J36" s="334">
        <f t="shared" si="3"/>
        <v>4.3333333333333321</v>
      </c>
      <c r="K36" s="13">
        <f t="shared" si="3"/>
        <v>7.7519999999999998</v>
      </c>
      <c r="L36" s="689">
        <f t="shared" si="3"/>
        <v>7.748333333333334</v>
      </c>
      <c r="M36" s="14">
        <f t="shared" si="3"/>
        <v>23.470000000000002</v>
      </c>
      <c r="N36" s="334">
        <f t="shared" si="3"/>
        <v>23.439999999999998</v>
      </c>
      <c r="O36" s="690">
        <f t="shared" si="3"/>
        <v>92.450000000000017</v>
      </c>
      <c r="P36" s="691">
        <f t="shared" si="3"/>
        <v>95.620000000000019</v>
      </c>
      <c r="Q36" s="692">
        <f t="shared" si="3"/>
        <v>10.515000000000001</v>
      </c>
      <c r="R36" s="698">
        <f t="shared" si="3"/>
        <v>168.6</v>
      </c>
      <c r="S36" s="694">
        <f t="shared" si="3"/>
        <v>0.20421052631578951</v>
      </c>
      <c r="T36" s="695"/>
      <c r="U36" s="161"/>
      <c r="V36" s="988"/>
      <c r="W36" s="989"/>
      <c r="X36" s="989"/>
      <c r="Y36" s="989"/>
      <c r="Z36" s="990"/>
    </row>
    <row r="37" spans="1:26" s="1" customFormat="1" ht="13.5" customHeight="1" x14ac:dyDescent="0.15">
      <c r="A37" s="1171"/>
      <c r="B37" s="462" t="s">
        <v>277</v>
      </c>
      <c r="C37" s="462"/>
      <c r="D37" s="699"/>
      <c r="E37" s="700">
        <f>SUM(E4:E33)</f>
        <v>260.5</v>
      </c>
      <c r="F37" s="701"/>
      <c r="G37" s="702"/>
      <c r="H37" s="703"/>
      <c r="I37" s="702"/>
      <c r="J37" s="703"/>
      <c r="K37" s="704"/>
      <c r="L37" s="705"/>
      <c r="M37" s="706"/>
      <c r="N37" s="707"/>
      <c r="O37" s="708"/>
      <c r="P37" s="709"/>
      <c r="Q37" s="710"/>
      <c r="R37" s="711"/>
      <c r="S37" s="712"/>
      <c r="T37" s="1006">
        <f>SUM(T4:T33)</f>
        <v>0</v>
      </c>
      <c r="U37" s="161"/>
      <c r="V37" s="991"/>
      <c r="W37" s="992"/>
      <c r="X37" s="992"/>
      <c r="Y37" s="992"/>
      <c r="Z37" s="993"/>
    </row>
    <row r="38" spans="1:26" ht="13.5" customHeight="1" x14ac:dyDescent="0.15">
      <c r="A38" s="1171" t="s">
        <v>201</v>
      </c>
      <c r="B38" s="448">
        <v>44682</v>
      </c>
      <c r="C38" s="448" t="str">
        <f>IF(B38="","",IF(WEEKDAY(B38)=1,"(日)",IF(WEEKDAY(B38)=2,"(月)",IF(WEEKDAY(B38)=3,"(火)",IF(WEEKDAY(B38)=4,"(水)",IF(WEEKDAY(B38)=5,"(木)",IF(WEEKDAY(B38)=6,"(金)","(土)")))))))</f>
        <v>(日)</v>
      </c>
      <c r="D38" s="662" t="s">
        <v>317</v>
      </c>
      <c r="E38" s="663">
        <v>8.5</v>
      </c>
      <c r="F38" s="664">
        <v>16.7</v>
      </c>
      <c r="G38" s="12">
        <v>16</v>
      </c>
      <c r="H38" s="307">
        <v>16.2</v>
      </c>
      <c r="I38" s="665">
        <v>2.8</v>
      </c>
      <c r="J38" s="666">
        <v>2.1</v>
      </c>
      <c r="K38" s="12">
        <v>7.61</v>
      </c>
      <c r="L38" s="307">
        <v>7.61</v>
      </c>
      <c r="M38" s="665">
        <v>22.2</v>
      </c>
      <c r="N38" s="666">
        <v>22.2</v>
      </c>
      <c r="O38" s="838" t="s">
        <v>24</v>
      </c>
      <c r="P38" s="682" t="s">
        <v>24</v>
      </c>
      <c r="Q38" s="666" t="s">
        <v>24</v>
      </c>
      <c r="R38" s="668" t="s">
        <v>24</v>
      </c>
      <c r="S38" s="669" t="s">
        <v>24</v>
      </c>
      <c r="T38" s="1005"/>
      <c r="U38" s="118"/>
      <c r="V38" s="463" t="s">
        <v>344</v>
      </c>
      <c r="W38" s="467"/>
      <c r="X38" s="465">
        <v>44687</v>
      </c>
      <c r="Y38" s="470"/>
      <c r="Z38" s="471"/>
    </row>
    <row r="39" spans="1:26" x14ac:dyDescent="0.15">
      <c r="A39" s="1171"/>
      <c r="B39" s="537">
        <v>44683</v>
      </c>
      <c r="C39" s="449" t="str">
        <f t="shared" ref="C39:C68" si="4">IF(B39="","",IF(WEEKDAY(B39)=1,"(日)",IF(WEEKDAY(B39)=2,"(月)",IF(WEEKDAY(B39)=3,"(火)",IF(WEEKDAY(B39)=4,"(水)",IF(WEEKDAY(B39)=5,"(木)",IF(WEEKDAY(B39)=6,"(金)","(土)")))))))</f>
        <v>(月)</v>
      </c>
      <c r="D39" s="672" t="s">
        <v>317</v>
      </c>
      <c r="E39" s="673">
        <v>2.5</v>
      </c>
      <c r="F39" s="674">
        <v>14.3</v>
      </c>
      <c r="G39" s="13">
        <v>16.100000000000001</v>
      </c>
      <c r="H39" s="308">
        <v>16.2</v>
      </c>
      <c r="I39" s="14">
        <v>3.5</v>
      </c>
      <c r="J39" s="310">
        <v>3.1</v>
      </c>
      <c r="K39" s="13">
        <v>7.63</v>
      </c>
      <c r="L39" s="308">
        <v>7.6</v>
      </c>
      <c r="M39" s="14">
        <v>21.8</v>
      </c>
      <c r="N39" s="310">
        <v>21.9</v>
      </c>
      <c r="O39" s="846">
        <v>86.1</v>
      </c>
      <c r="P39" s="691">
        <v>90.4</v>
      </c>
      <c r="Q39" s="310">
        <v>10</v>
      </c>
      <c r="R39" s="311">
        <v>158</v>
      </c>
      <c r="S39" s="675">
        <v>0.15</v>
      </c>
      <c r="T39" s="787"/>
      <c r="U39" s="118"/>
      <c r="V39" s="468" t="s">
        <v>2</v>
      </c>
      <c r="W39" s="469" t="s">
        <v>363</v>
      </c>
      <c r="X39" s="480">
        <v>22.4</v>
      </c>
      <c r="Y39" s="480"/>
      <c r="Z39" s="473"/>
    </row>
    <row r="40" spans="1:26" x14ac:dyDescent="0.15">
      <c r="A40" s="1171"/>
      <c r="B40" s="537">
        <v>44684</v>
      </c>
      <c r="C40" s="449" t="str">
        <f t="shared" si="4"/>
        <v>(火)</v>
      </c>
      <c r="D40" s="678" t="s">
        <v>318</v>
      </c>
      <c r="E40" s="673">
        <v>0</v>
      </c>
      <c r="F40" s="674">
        <v>16.5</v>
      </c>
      <c r="G40" s="13">
        <v>16</v>
      </c>
      <c r="H40" s="308">
        <v>16.3</v>
      </c>
      <c r="I40" s="14">
        <v>3.8</v>
      </c>
      <c r="J40" s="310">
        <v>2.7</v>
      </c>
      <c r="K40" s="13">
        <v>7.66</v>
      </c>
      <c r="L40" s="308">
        <v>7.63</v>
      </c>
      <c r="M40" s="14">
        <v>21.2</v>
      </c>
      <c r="N40" s="310">
        <v>21.4</v>
      </c>
      <c r="O40" s="846" t="s">
        <v>24</v>
      </c>
      <c r="P40" s="691" t="s">
        <v>24</v>
      </c>
      <c r="Q40" s="310" t="s">
        <v>24</v>
      </c>
      <c r="R40" s="311" t="s">
        <v>24</v>
      </c>
      <c r="S40" s="675" t="s">
        <v>24</v>
      </c>
      <c r="T40" s="787"/>
      <c r="U40" s="118"/>
      <c r="V40" s="6" t="s">
        <v>19</v>
      </c>
      <c r="W40" s="7" t="s">
        <v>20</v>
      </c>
      <c r="X40" s="45" t="s">
        <v>21</v>
      </c>
      <c r="Y40" s="335" t="s">
        <v>22</v>
      </c>
      <c r="Z40" s="332" t="s">
        <v>324</v>
      </c>
    </row>
    <row r="41" spans="1:26" x14ac:dyDescent="0.15">
      <c r="A41" s="1171"/>
      <c r="B41" s="537">
        <v>44685</v>
      </c>
      <c r="C41" s="449" t="str">
        <f t="shared" si="4"/>
        <v>(水)</v>
      </c>
      <c r="D41" s="678" t="s">
        <v>318</v>
      </c>
      <c r="E41" s="673">
        <v>0</v>
      </c>
      <c r="F41" s="674">
        <v>21.2</v>
      </c>
      <c r="G41" s="13">
        <v>16.100000000000001</v>
      </c>
      <c r="H41" s="308">
        <v>16.5</v>
      </c>
      <c r="I41" s="14">
        <v>3.4</v>
      </c>
      <c r="J41" s="310">
        <v>3.2</v>
      </c>
      <c r="K41" s="13">
        <v>7.65</v>
      </c>
      <c r="L41" s="308">
        <v>7.63</v>
      </c>
      <c r="M41" s="14">
        <v>21.2</v>
      </c>
      <c r="N41" s="310">
        <v>21.3</v>
      </c>
      <c r="O41" s="846" t="s">
        <v>24</v>
      </c>
      <c r="P41" s="691" t="s">
        <v>24</v>
      </c>
      <c r="Q41" s="310" t="s">
        <v>24</v>
      </c>
      <c r="R41" s="311" t="s">
        <v>24</v>
      </c>
      <c r="S41" s="675" t="s">
        <v>24</v>
      </c>
      <c r="T41" s="787"/>
      <c r="U41" s="118"/>
      <c r="V41" s="3" t="s">
        <v>203</v>
      </c>
      <c r="W41" s="9" t="s">
        <v>11</v>
      </c>
      <c r="X41" s="410">
        <v>16.399999999999999</v>
      </c>
      <c r="Y41" s="336">
        <v>16.8</v>
      </c>
      <c r="Z41" s="384">
        <v>22</v>
      </c>
    </row>
    <row r="42" spans="1:26" x14ac:dyDescent="0.15">
      <c r="A42" s="1171"/>
      <c r="B42" s="537">
        <v>44686</v>
      </c>
      <c r="C42" s="449" t="str">
        <f t="shared" si="4"/>
        <v>(木)</v>
      </c>
      <c r="D42" s="672" t="s">
        <v>318</v>
      </c>
      <c r="E42" s="673">
        <v>0</v>
      </c>
      <c r="F42" s="674">
        <v>23.1</v>
      </c>
      <c r="G42" s="13">
        <v>16.3</v>
      </c>
      <c r="H42" s="308">
        <v>16.5</v>
      </c>
      <c r="I42" s="14">
        <v>3.1</v>
      </c>
      <c r="J42" s="310">
        <v>2.8</v>
      </c>
      <c r="K42" s="13">
        <v>7.64</v>
      </c>
      <c r="L42" s="308">
        <v>7.62</v>
      </c>
      <c r="M42" s="14">
        <v>21.2</v>
      </c>
      <c r="N42" s="310">
        <v>21</v>
      </c>
      <c r="O42" s="846" t="s">
        <v>24</v>
      </c>
      <c r="P42" s="691" t="s">
        <v>24</v>
      </c>
      <c r="Q42" s="310" t="s">
        <v>24</v>
      </c>
      <c r="R42" s="311" t="s">
        <v>24</v>
      </c>
      <c r="S42" s="675" t="s">
        <v>24</v>
      </c>
      <c r="T42" s="787"/>
      <c r="U42" s="118"/>
      <c r="V42" s="4" t="s">
        <v>204</v>
      </c>
      <c r="W42" s="10" t="s">
        <v>205</v>
      </c>
      <c r="X42" s="411">
        <v>3.2</v>
      </c>
      <c r="Y42" s="337">
        <v>3.1</v>
      </c>
      <c r="Z42" s="343">
        <v>11.1</v>
      </c>
    </row>
    <row r="43" spans="1:26" x14ac:dyDescent="0.15">
      <c r="A43" s="1171"/>
      <c r="B43" s="537">
        <v>44687</v>
      </c>
      <c r="C43" s="449" t="str">
        <f t="shared" si="4"/>
        <v>(金)</v>
      </c>
      <c r="D43" s="678" t="s">
        <v>317</v>
      </c>
      <c r="E43" s="673">
        <v>0</v>
      </c>
      <c r="F43" s="674">
        <v>22.4</v>
      </c>
      <c r="G43" s="13">
        <v>16.399999999999999</v>
      </c>
      <c r="H43" s="308">
        <v>16.7</v>
      </c>
      <c r="I43" s="14">
        <v>3.2</v>
      </c>
      <c r="J43" s="310">
        <v>3.1</v>
      </c>
      <c r="K43" s="13">
        <v>7.62</v>
      </c>
      <c r="L43" s="308">
        <v>7.6</v>
      </c>
      <c r="M43" s="14">
        <v>21.8</v>
      </c>
      <c r="N43" s="310">
        <v>21.8</v>
      </c>
      <c r="O43" s="846">
        <v>85.4</v>
      </c>
      <c r="P43" s="691">
        <v>90.4</v>
      </c>
      <c r="Q43" s="310">
        <v>9.6999999999999993</v>
      </c>
      <c r="R43" s="311">
        <v>144</v>
      </c>
      <c r="S43" s="675">
        <v>0.13</v>
      </c>
      <c r="T43" s="787"/>
      <c r="U43" s="118"/>
      <c r="V43" s="4" t="s">
        <v>12</v>
      </c>
      <c r="W43" s="10"/>
      <c r="X43" s="411">
        <v>7.62</v>
      </c>
      <c r="Y43" s="337">
        <v>7.6</v>
      </c>
      <c r="Z43" s="343">
        <v>8.94</v>
      </c>
    </row>
    <row r="44" spans="1:26" x14ac:dyDescent="0.15">
      <c r="A44" s="1171"/>
      <c r="B44" s="537">
        <v>44688</v>
      </c>
      <c r="C44" s="449" t="str">
        <f t="shared" si="4"/>
        <v>(土)</v>
      </c>
      <c r="D44" s="678" t="s">
        <v>317</v>
      </c>
      <c r="E44" s="673">
        <v>1.5</v>
      </c>
      <c r="F44" s="674">
        <v>19.899999999999999</v>
      </c>
      <c r="G44" s="13">
        <v>16.600000000000001</v>
      </c>
      <c r="H44" s="308">
        <v>16.8</v>
      </c>
      <c r="I44" s="14">
        <v>2.9</v>
      </c>
      <c r="J44" s="310">
        <v>2.7</v>
      </c>
      <c r="K44" s="13">
        <v>7.71</v>
      </c>
      <c r="L44" s="308">
        <v>7.68</v>
      </c>
      <c r="M44" s="14">
        <v>20.3</v>
      </c>
      <c r="N44" s="310">
        <v>20.6</v>
      </c>
      <c r="O44" s="846" t="s">
        <v>24</v>
      </c>
      <c r="P44" s="691" t="s">
        <v>24</v>
      </c>
      <c r="Q44" s="310" t="s">
        <v>24</v>
      </c>
      <c r="R44" s="311" t="s">
        <v>24</v>
      </c>
      <c r="S44" s="675" t="s">
        <v>24</v>
      </c>
      <c r="T44" s="787"/>
      <c r="U44" s="118"/>
      <c r="V44" s="4" t="s">
        <v>206</v>
      </c>
      <c r="W44" s="10" t="s">
        <v>13</v>
      </c>
      <c r="X44" s="411">
        <v>21.8</v>
      </c>
      <c r="Y44" s="337">
        <v>21.8</v>
      </c>
      <c r="Z44" s="343">
        <v>20.6</v>
      </c>
    </row>
    <row r="45" spans="1:26" x14ac:dyDescent="0.15">
      <c r="A45" s="1171"/>
      <c r="B45" s="537">
        <v>44689</v>
      </c>
      <c r="C45" s="449" t="str">
        <f t="shared" si="4"/>
        <v>(日)</v>
      </c>
      <c r="D45" s="678" t="s">
        <v>318</v>
      </c>
      <c r="E45" s="673">
        <v>0</v>
      </c>
      <c r="F45" s="674">
        <v>19.2</v>
      </c>
      <c r="G45" s="13">
        <v>16.8</v>
      </c>
      <c r="H45" s="308">
        <v>17</v>
      </c>
      <c r="I45" s="14">
        <v>3.3</v>
      </c>
      <c r="J45" s="310">
        <v>2.9</v>
      </c>
      <c r="K45" s="13">
        <v>7.66</v>
      </c>
      <c r="L45" s="308">
        <v>7.69</v>
      </c>
      <c r="M45" s="14">
        <v>22.2</v>
      </c>
      <c r="N45" s="310">
        <v>21.9</v>
      </c>
      <c r="O45" s="846" t="s">
        <v>24</v>
      </c>
      <c r="P45" s="691" t="s">
        <v>24</v>
      </c>
      <c r="Q45" s="310" t="s">
        <v>24</v>
      </c>
      <c r="R45" s="311" t="s">
        <v>24</v>
      </c>
      <c r="S45" s="675" t="s">
        <v>24</v>
      </c>
      <c r="T45" s="787"/>
      <c r="U45" s="118"/>
      <c r="V45" s="4" t="s">
        <v>207</v>
      </c>
      <c r="W45" s="10" t="s">
        <v>371</v>
      </c>
      <c r="X45" s="387">
        <v>85.9</v>
      </c>
      <c r="Y45" s="338">
        <v>85.4</v>
      </c>
      <c r="Z45" s="347">
        <v>85.2</v>
      </c>
    </row>
    <row r="46" spans="1:26" x14ac:dyDescent="0.15">
      <c r="A46" s="1171"/>
      <c r="B46" s="537">
        <v>44690</v>
      </c>
      <c r="C46" s="449" t="str">
        <f t="shared" si="4"/>
        <v>(月)</v>
      </c>
      <c r="D46" s="678" t="s">
        <v>317</v>
      </c>
      <c r="E46" s="673">
        <v>11</v>
      </c>
      <c r="F46" s="674">
        <v>14.7</v>
      </c>
      <c r="G46" s="13">
        <v>16.899999999999999</v>
      </c>
      <c r="H46" s="308">
        <v>17</v>
      </c>
      <c r="I46" s="14">
        <v>3.1</v>
      </c>
      <c r="J46" s="310">
        <v>2.8</v>
      </c>
      <c r="K46" s="13">
        <v>7.79</v>
      </c>
      <c r="L46" s="308">
        <v>7.66</v>
      </c>
      <c r="M46" s="14">
        <v>21.8</v>
      </c>
      <c r="N46" s="310">
        <v>21.8</v>
      </c>
      <c r="O46" s="846">
        <v>84.3</v>
      </c>
      <c r="P46" s="691">
        <v>91.2</v>
      </c>
      <c r="Q46" s="310">
        <v>10.4</v>
      </c>
      <c r="R46" s="311">
        <v>137</v>
      </c>
      <c r="S46" s="675">
        <v>0.15</v>
      </c>
      <c r="T46" s="787"/>
      <c r="U46" s="118"/>
      <c r="V46" s="4" t="s">
        <v>208</v>
      </c>
      <c r="W46" s="10" t="s">
        <v>371</v>
      </c>
      <c r="X46" s="387">
        <v>89.6</v>
      </c>
      <c r="Y46" s="338">
        <v>90.4</v>
      </c>
      <c r="Z46" s="347">
        <v>88.8</v>
      </c>
    </row>
    <row r="47" spans="1:26" x14ac:dyDescent="0.15">
      <c r="A47" s="1171"/>
      <c r="B47" s="537">
        <v>44691</v>
      </c>
      <c r="C47" s="449" t="str">
        <f t="shared" si="4"/>
        <v>(火)</v>
      </c>
      <c r="D47" s="672" t="s">
        <v>318</v>
      </c>
      <c r="E47" s="673">
        <v>1</v>
      </c>
      <c r="F47" s="674">
        <v>17.5</v>
      </c>
      <c r="G47" s="13">
        <v>17</v>
      </c>
      <c r="H47" s="308">
        <v>17.3</v>
      </c>
      <c r="I47" s="14">
        <v>2.7</v>
      </c>
      <c r="J47" s="310">
        <v>2.4</v>
      </c>
      <c r="K47" s="13">
        <v>7.66</v>
      </c>
      <c r="L47" s="308">
        <v>7.66</v>
      </c>
      <c r="M47" s="14">
        <v>21.8</v>
      </c>
      <c r="N47" s="310">
        <v>21.8</v>
      </c>
      <c r="O47" s="846">
        <v>84.7</v>
      </c>
      <c r="P47" s="691">
        <v>90.2</v>
      </c>
      <c r="Q47" s="310">
        <v>9.6999999999999993</v>
      </c>
      <c r="R47" s="311">
        <v>152</v>
      </c>
      <c r="S47" s="675">
        <v>0.17</v>
      </c>
      <c r="T47" s="787"/>
      <c r="U47" s="118"/>
      <c r="V47" s="4" t="s">
        <v>209</v>
      </c>
      <c r="W47" s="10" t="s">
        <v>371</v>
      </c>
      <c r="X47" s="387">
        <v>62.2</v>
      </c>
      <c r="Y47" s="338">
        <v>62.6</v>
      </c>
      <c r="Z47" s="347">
        <v>61.8</v>
      </c>
    </row>
    <row r="48" spans="1:26" x14ac:dyDescent="0.15">
      <c r="A48" s="1171"/>
      <c r="B48" s="537">
        <v>44692</v>
      </c>
      <c r="C48" s="449" t="str">
        <f t="shared" si="4"/>
        <v>(水)</v>
      </c>
      <c r="D48" s="678" t="s">
        <v>318</v>
      </c>
      <c r="E48" s="673">
        <v>0</v>
      </c>
      <c r="F48" s="674">
        <v>20.100000000000001</v>
      </c>
      <c r="G48" s="13">
        <v>17</v>
      </c>
      <c r="H48" s="308">
        <v>17.3</v>
      </c>
      <c r="I48" s="14">
        <v>2.5</v>
      </c>
      <c r="J48" s="310">
        <v>2</v>
      </c>
      <c r="K48" s="13">
        <v>7.64</v>
      </c>
      <c r="L48" s="308">
        <v>7.66</v>
      </c>
      <c r="M48" s="14">
        <v>22</v>
      </c>
      <c r="N48" s="310">
        <v>22</v>
      </c>
      <c r="O48" s="846">
        <v>85.4</v>
      </c>
      <c r="P48" s="691">
        <v>90</v>
      </c>
      <c r="Q48" s="310">
        <v>9.5</v>
      </c>
      <c r="R48" s="311">
        <v>146</v>
      </c>
      <c r="S48" s="675">
        <v>0.15</v>
      </c>
      <c r="T48" s="787"/>
      <c r="U48" s="118"/>
      <c r="V48" s="4" t="s">
        <v>210</v>
      </c>
      <c r="W48" s="10" t="s">
        <v>371</v>
      </c>
      <c r="X48" s="387">
        <v>27.4</v>
      </c>
      <c r="Y48" s="338">
        <v>27.8</v>
      </c>
      <c r="Z48" s="347">
        <v>27</v>
      </c>
    </row>
    <row r="49" spans="1:26" x14ac:dyDescent="0.15">
      <c r="A49" s="1171"/>
      <c r="B49" s="537">
        <v>44693</v>
      </c>
      <c r="C49" s="449" t="str">
        <f t="shared" si="4"/>
        <v>(木)</v>
      </c>
      <c r="D49" s="678" t="s">
        <v>317</v>
      </c>
      <c r="E49" s="673">
        <v>3</v>
      </c>
      <c r="F49" s="674">
        <v>22.4</v>
      </c>
      <c r="G49" s="13">
        <v>17.100000000000001</v>
      </c>
      <c r="H49" s="308">
        <v>17.3</v>
      </c>
      <c r="I49" s="14">
        <v>2.4</v>
      </c>
      <c r="J49" s="310">
        <v>1.9</v>
      </c>
      <c r="K49" s="13">
        <v>7.68</v>
      </c>
      <c r="L49" s="308">
        <v>7.61</v>
      </c>
      <c r="M49" s="14">
        <v>22</v>
      </c>
      <c r="N49" s="310">
        <v>22</v>
      </c>
      <c r="O49" s="846">
        <v>85.2</v>
      </c>
      <c r="P49" s="691">
        <v>90.6</v>
      </c>
      <c r="Q49" s="310">
        <v>9.5</v>
      </c>
      <c r="R49" s="311">
        <v>146</v>
      </c>
      <c r="S49" s="675">
        <v>0.17</v>
      </c>
      <c r="T49" s="787"/>
      <c r="U49" s="118"/>
      <c r="V49" s="4" t="s">
        <v>211</v>
      </c>
      <c r="W49" s="10" t="s">
        <v>371</v>
      </c>
      <c r="X49" s="341">
        <v>9.4</v>
      </c>
      <c r="Y49" s="339">
        <v>9.6999999999999993</v>
      </c>
      <c r="Z49" s="385">
        <v>9.1</v>
      </c>
    </row>
    <row r="50" spans="1:26" x14ac:dyDescent="0.15">
      <c r="A50" s="1171"/>
      <c r="B50" s="537">
        <v>44694</v>
      </c>
      <c r="C50" s="449" t="str">
        <f t="shared" si="4"/>
        <v>(金)</v>
      </c>
      <c r="D50" s="678" t="s">
        <v>319</v>
      </c>
      <c r="E50" s="673">
        <v>48</v>
      </c>
      <c r="F50" s="674">
        <v>19.8</v>
      </c>
      <c r="G50" s="13">
        <v>17.2</v>
      </c>
      <c r="H50" s="308">
        <v>17.399999999999999</v>
      </c>
      <c r="I50" s="14">
        <v>2.4</v>
      </c>
      <c r="J50" s="310">
        <v>1.9</v>
      </c>
      <c r="K50" s="13">
        <v>7.62</v>
      </c>
      <c r="L50" s="308">
        <v>7.56</v>
      </c>
      <c r="M50" s="14">
        <v>22</v>
      </c>
      <c r="N50" s="310">
        <v>21.9</v>
      </c>
      <c r="O50" s="846">
        <v>85</v>
      </c>
      <c r="P50" s="691">
        <v>90.2</v>
      </c>
      <c r="Q50" s="310">
        <v>9.6</v>
      </c>
      <c r="R50" s="311">
        <v>153</v>
      </c>
      <c r="S50" s="675">
        <v>0.17</v>
      </c>
      <c r="T50" s="787"/>
      <c r="U50" s="118"/>
      <c r="V50" s="4" t="s">
        <v>212</v>
      </c>
      <c r="W50" s="10" t="s">
        <v>371</v>
      </c>
      <c r="X50" s="341">
        <v>170</v>
      </c>
      <c r="Y50" s="340">
        <v>144</v>
      </c>
      <c r="Z50" s="386">
        <v>179</v>
      </c>
    </row>
    <row r="51" spans="1:26" x14ac:dyDescent="0.15">
      <c r="A51" s="1171"/>
      <c r="B51" s="537">
        <v>44695</v>
      </c>
      <c r="C51" s="449" t="str">
        <f t="shared" si="4"/>
        <v>(土)</v>
      </c>
      <c r="D51" s="678" t="s">
        <v>319</v>
      </c>
      <c r="E51" s="673">
        <v>23.5</v>
      </c>
      <c r="F51" s="674">
        <v>21.6</v>
      </c>
      <c r="G51" s="13">
        <v>17.2</v>
      </c>
      <c r="H51" s="308">
        <v>17.5</v>
      </c>
      <c r="I51" s="14">
        <v>3.5</v>
      </c>
      <c r="J51" s="310">
        <v>2.5</v>
      </c>
      <c r="K51" s="13">
        <v>7.59</v>
      </c>
      <c r="L51" s="308">
        <v>7.54</v>
      </c>
      <c r="M51" s="14">
        <v>21.7</v>
      </c>
      <c r="N51" s="310">
        <v>21.9</v>
      </c>
      <c r="O51" s="846" t="s">
        <v>24</v>
      </c>
      <c r="P51" s="691" t="s">
        <v>24</v>
      </c>
      <c r="Q51" s="310" t="s">
        <v>24</v>
      </c>
      <c r="R51" s="311" t="s">
        <v>24</v>
      </c>
      <c r="S51" s="675" t="s">
        <v>24</v>
      </c>
      <c r="T51" s="787"/>
      <c r="U51" s="118"/>
      <c r="V51" s="4" t="s">
        <v>213</v>
      </c>
      <c r="W51" s="10" t="s">
        <v>371</v>
      </c>
      <c r="X51" s="341">
        <v>0.14000000000000001</v>
      </c>
      <c r="Y51" s="16">
        <v>0.13</v>
      </c>
      <c r="Z51" s="345">
        <v>0.4</v>
      </c>
    </row>
    <row r="52" spans="1:26" x14ac:dyDescent="0.15">
      <c r="A52" s="1171"/>
      <c r="B52" s="537">
        <v>44696</v>
      </c>
      <c r="C52" s="449" t="str">
        <f t="shared" si="4"/>
        <v>(日)</v>
      </c>
      <c r="D52" s="678" t="s">
        <v>317</v>
      </c>
      <c r="E52" s="673">
        <v>0</v>
      </c>
      <c r="F52" s="674">
        <v>17.899999999999999</v>
      </c>
      <c r="G52" s="13">
        <v>17.3</v>
      </c>
      <c r="H52" s="308">
        <v>17.5</v>
      </c>
      <c r="I52" s="14">
        <v>1.6</v>
      </c>
      <c r="J52" s="310">
        <v>1.3</v>
      </c>
      <c r="K52" s="13">
        <v>7.61</v>
      </c>
      <c r="L52" s="308">
        <v>7.59</v>
      </c>
      <c r="M52" s="14">
        <v>21.9</v>
      </c>
      <c r="N52" s="310">
        <v>21.9</v>
      </c>
      <c r="O52" s="846" t="s">
        <v>24</v>
      </c>
      <c r="P52" s="691" t="s">
        <v>24</v>
      </c>
      <c r="Q52" s="310" t="s">
        <v>24</v>
      </c>
      <c r="R52" s="311" t="s">
        <v>24</v>
      </c>
      <c r="S52" s="675" t="s">
        <v>24</v>
      </c>
      <c r="T52" s="787"/>
      <c r="U52" s="118"/>
      <c r="V52" s="4" t="s">
        <v>14</v>
      </c>
      <c r="W52" s="10" t="s">
        <v>371</v>
      </c>
      <c r="X52" s="382">
        <v>3</v>
      </c>
      <c r="Y52" s="342">
        <v>3.2</v>
      </c>
      <c r="Z52" s="343">
        <v>4.7</v>
      </c>
    </row>
    <row r="53" spans="1:26" x14ac:dyDescent="0.15">
      <c r="A53" s="1171"/>
      <c r="B53" s="537">
        <v>44697</v>
      </c>
      <c r="C53" s="449" t="str">
        <f t="shared" si="4"/>
        <v>(月)</v>
      </c>
      <c r="D53" s="672" t="s">
        <v>319</v>
      </c>
      <c r="E53" s="673">
        <v>9.5</v>
      </c>
      <c r="F53" s="674">
        <v>13.9</v>
      </c>
      <c r="G53" s="13">
        <v>17.399999999999999</v>
      </c>
      <c r="H53" s="308">
        <v>17.5</v>
      </c>
      <c r="I53" s="14">
        <v>2.1</v>
      </c>
      <c r="J53" s="310">
        <v>1.8</v>
      </c>
      <c r="K53" s="13">
        <v>7.6</v>
      </c>
      <c r="L53" s="308">
        <v>7.54</v>
      </c>
      <c r="M53" s="14">
        <v>21.8</v>
      </c>
      <c r="N53" s="310">
        <v>21.9</v>
      </c>
      <c r="O53" s="846">
        <v>85.4</v>
      </c>
      <c r="P53" s="691">
        <v>89.6</v>
      </c>
      <c r="Q53" s="310">
        <v>9.6</v>
      </c>
      <c r="R53" s="311">
        <v>176</v>
      </c>
      <c r="S53" s="675">
        <v>0.2</v>
      </c>
      <c r="T53" s="787"/>
      <c r="U53" s="118"/>
      <c r="V53" s="4" t="s">
        <v>15</v>
      </c>
      <c r="W53" s="10" t="s">
        <v>371</v>
      </c>
      <c r="X53" s="382">
        <v>0.9</v>
      </c>
      <c r="Y53" s="342">
        <v>0.9</v>
      </c>
      <c r="Z53" s="343">
        <v>4.0999999999999996</v>
      </c>
    </row>
    <row r="54" spans="1:26" x14ac:dyDescent="0.15">
      <c r="A54" s="1171"/>
      <c r="B54" s="537">
        <v>44698</v>
      </c>
      <c r="C54" s="449" t="str">
        <f t="shared" si="4"/>
        <v>(火)</v>
      </c>
      <c r="D54" s="678" t="s">
        <v>317</v>
      </c>
      <c r="E54" s="673">
        <v>0.5</v>
      </c>
      <c r="F54" s="674">
        <v>16.600000000000001</v>
      </c>
      <c r="G54" s="13">
        <v>17.5</v>
      </c>
      <c r="H54" s="308">
        <v>17.600000000000001</v>
      </c>
      <c r="I54" s="14">
        <v>2</v>
      </c>
      <c r="J54" s="310">
        <v>2</v>
      </c>
      <c r="K54" s="13">
        <v>7.6</v>
      </c>
      <c r="L54" s="308">
        <v>7.5</v>
      </c>
      <c r="M54" s="14">
        <v>21.7</v>
      </c>
      <c r="N54" s="310">
        <v>21.7</v>
      </c>
      <c r="O54" s="846">
        <v>83.6</v>
      </c>
      <c r="P54" s="691">
        <v>89.6</v>
      </c>
      <c r="Q54" s="310">
        <v>9.4</v>
      </c>
      <c r="R54" s="311">
        <v>210</v>
      </c>
      <c r="S54" s="675">
        <v>0.17</v>
      </c>
      <c r="T54" s="787"/>
      <c r="U54" s="118"/>
      <c r="V54" s="4" t="s">
        <v>214</v>
      </c>
      <c r="W54" s="10" t="s">
        <v>371</v>
      </c>
      <c r="X54" s="341">
        <v>5.9</v>
      </c>
      <c r="Y54" s="342">
        <v>6.8</v>
      </c>
      <c r="Z54" s="343">
        <v>15.6</v>
      </c>
    </row>
    <row r="55" spans="1:26" x14ac:dyDescent="0.15">
      <c r="A55" s="1171"/>
      <c r="B55" s="537">
        <v>44699</v>
      </c>
      <c r="C55" s="449" t="str">
        <f t="shared" si="4"/>
        <v>(水)</v>
      </c>
      <c r="D55" s="678" t="s">
        <v>318</v>
      </c>
      <c r="E55" s="673">
        <v>0.5</v>
      </c>
      <c r="F55" s="674">
        <v>19.5</v>
      </c>
      <c r="G55" s="13">
        <v>17.399999999999999</v>
      </c>
      <c r="H55" s="308">
        <v>17.7</v>
      </c>
      <c r="I55" s="14">
        <v>2.6</v>
      </c>
      <c r="J55" s="310">
        <v>2.2000000000000002</v>
      </c>
      <c r="K55" s="13">
        <v>7.53</v>
      </c>
      <c r="L55" s="308">
        <v>7.48</v>
      </c>
      <c r="M55" s="14">
        <v>21.4</v>
      </c>
      <c r="N55" s="310">
        <v>21.4</v>
      </c>
      <c r="O55" s="846">
        <v>85</v>
      </c>
      <c r="P55" s="691">
        <v>88.2</v>
      </c>
      <c r="Q55" s="310">
        <v>9</v>
      </c>
      <c r="R55" s="311">
        <v>178</v>
      </c>
      <c r="S55" s="675">
        <v>0.18</v>
      </c>
      <c r="T55" s="787"/>
      <c r="U55" s="118"/>
      <c r="V55" s="4" t="s">
        <v>215</v>
      </c>
      <c r="W55" s="10" t="s">
        <v>371</v>
      </c>
      <c r="X55" s="365">
        <v>5.1999999999999998E-2</v>
      </c>
      <c r="Y55" s="344">
        <v>4.2000000000000003E-2</v>
      </c>
      <c r="Z55" s="345">
        <v>5.8999999999999997E-2</v>
      </c>
    </row>
    <row r="56" spans="1:26" x14ac:dyDescent="0.15">
      <c r="A56" s="1171"/>
      <c r="B56" s="537">
        <v>44700</v>
      </c>
      <c r="C56" s="449" t="str">
        <f t="shared" si="4"/>
        <v>(木)</v>
      </c>
      <c r="D56" s="678" t="s">
        <v>318</v>
      </c>
      <c r="E56" s="673">
        <v>0</v>
      </c>
      <c r="F56" s="674">
        <v>23.5</v>
      </c>
      <c r="G56" s="13">
        <v>17.5</v>
      </c>
      <c r="H56" s="308">
        <v>17.899999999999999</v>
      </c>
      <c r="I56" s="14">
        <v>3</v>
      </c>
      <c r="J56" s="310">
        <v>2.6</v>
      </c>
      <c r="K56" s="13">
        <v>7.53</v>
      </c>
      <c r="L56" s="308">
        <v>7.52</v>
      </c>
      <c r="M56" s="14">
        <v>21.1</v>
      </c>
      <c r="N56" s="310">
        <v>21.1</v>
      </c>
      <c r="O56" s="846">
        <v>83</v>
      </c>
      <c r="P56" s="691">
        <v>86.4</v>
      </c>
      <c r="Q56" s="310">
        <v>9.1</v>
      </c>
      <c r="R56" s="311">
        <v>180</v>
      </c>
      <c r="S56" s="675">
        <v>0.25</v>
      </c>
      <c r="T56" s="787"/>
      <c r="U56" s="118"/>
      <c r="V56" s="4" t="s">
        <v>333</v>
      </c>
      <c r="W56" s="10" t="s">
        <v>371</v>
      </c>
      <c r="X56" s="341">
        <v>0.38</v>
      </c>
      <c r="Y56" s="344">
        <v>0.4</v>
      </c>
      <c r="Z56" s="345">
        <v>0.1</v>
      </c>
    </row>
    <row r="57" spans="1:26" x14ac:dyDescent="0.15">
      <c r="A57" s="1171"/>
      <c r="B57" s="537">
        <v>44701</v>
      </c>
      <c r="C57" s="449" t="str">
        <f t="shared" si="4"/>
        <v>(金)</v>
      </c>
      <c r="D57" s="678" t="s">
        <v>317</v>
      </c>
      <c r="E57" s="673">
        <v>0</v>
      </c>
      <c r="F57" s="674">
        <v>23.9</v>
      </c>
      <c r="G57" s="13">
        <v>17.5</v>
      </c>
      <c r="H57" s="308">
        <v>17.899999999999999</v>
      </c>
      <c r="I57" s="14">
        <v>2.7</v>
      </c>
      <c r="J57" s="310">
        <v>2.5</v>
      </c>
      <c r="K57" s="13">
        <v>7.5</v>
      </c>
      <c r="L57" s="308">
        <v>7.49</v>
      </c>
      <c r="M57" s="14">
        <v>21.3</v>
      </c>
      <c r="N57" s="310">
        <v>21.2</v>
      </c>
      <c r="O57" s="846">
        <v>82.7</v>
      </c>
      <c r="P57" s="691">
        <v>86</v>
      </c>
      <c r="Q57" s="310">
        <v>9</v>
      </c>
      <c r="R57" s="311">
        <v>157</v>
      </c>
      <c r="S57" s="675">
        <v>0.24</v>
      </c>
      <c r="T57" s="787"/>
      <c r="U57" s="118"/>
      <c r="V57" s="4" t="s">
        <v>216</v>
      </c>
      <c r="W57" s="10" t="s">
        <v>371</v>
      </c>
      <c r="X57" s="365">
        <v>0.87</v>
      </c>
      <c r="Y57" s="344">
        <v>0.72</v>
      </c>
      <c r="Z57" s="345">
        <v>0.82</v>
      </c>
    </row>
    <row r="58" spans="1:26" x14ac:dyDescent="0.15">
      <c r="A58" s="1171"/>
      <c r="B58" s="537">
        <v>44702</v>
      </c>
      <c r="C58" s="449" t="str">
        <f t="shared" si="4"/>
        <v>(土)</v>
      </c>
      <c r="D58" s="672" t="s">
        <v>317</v>
      </c>
      <c r="E58" s="673">
        <v>5.5</v>
      </c>
      <c r="F58" s="674">
        <v>20.399999999999999</v>
      </c>
      <c r="G58" s="13">
        <v>17.8</v>
      </c>
      <c r="H58" s="308">
        <v>17.8</v>
      </c>
      <c r="I58" s="14">
        <v>3</v>
      </c>
      <c r="J58" s="310">
        <v>2.6</v>
      </c>
      <c r="K58" s="13">
        <v>7.66</v>
      </c>
      <c r="L58" s="308">
        <v>7.44</v>
      </c>
      <c r="M58" s="14">
        <v>21.2</v>
      </c>
      <c r="N58" s="310">
        <v>21.1</v>
      </c>
      <c r="O58" s="846" t="s">
        <v>24</v>
      </c>
      <c r="P58" s="691" t="s">
        <v>24</v>
      </c>
      <c r="Q58" s="310" t="s">
        <v>24</v>
      </c>
      <c r="R58" s="311" t="s">
        <v>24</v>
      </c>
      <c r="S58" s="675" t="s">
        <v>24</v>
      </c>
      <c r="T58" s="787"/>
      <c r="U58" s="118"/>
      <c r="V58" s="4" t="s">
        <v>217</v>
      </c>
      <c r="W58" s="10" t="s">
        <v>371</v>
      </c>
      <c r="X58" s="365">
        <v>7.0000000000000007E-2</v>
      </c>
      <c r="Y58" s="344">
        <v>6.8000000000000005E-2</v>
      </c>
      <c r="Z58" s="345">
        <v>0.10199999999999999</v>
      </c>
    </row>
    <row r="59" spans="1:26" x14ac:dyDescent="0.15">
      <c r="A59" s="1171"/>
      <c r="B59" s="537">
        <v>44703</v>
      </c>
      <c r="C59" s="449" t="str">
        <f t="shared" si="4"/>
        <v>(日)</v>
      </c>
      <c r="D59" s="678" t="s">
        <v>317</v>
      </c>
      <c r="E59" s="673">
        <v>1</v>
      </c>
      <c r="F59" s="674">
        <v>19.3</v>
      </c>
      <c r="G59" s="13">
        <v>17.8</v>
      </c>
      <c r="H59" s="308">
        <v>18</v>
      </c>
      <c r="I59" s="14">
        <v>3.4</v>
      </c>
      <c r="J59" s="310">
        <v>3</v>
      </c>
      <c r="K59" s="13">
        <v>7.44</v>
      </c>
      <c r="L59" s="308">
        <v>7.43</v>
      </c>
      <c r="M59" s="14">
        <v>21</v>
      </c>
      <c r="N59" s="310">
        <v>21.1</v>
      </c>
      <c r="O59" s="846" t="s">
        <v>24</v>
      </c>
      <c r="P59" s="691" t="s">
        <v>24</v>
      </c>
      <c r="Q59" s="310" t="s">
        <v>24</v>
      </c>
      <c r="R59" s="311" t="s">
        <v>24</v>
      </c>
      <c r="S59" s="675" t="s">
        <v>24</v>
      </c>
      <c r="T59" s="787"/>
      <c r="U59" s="118"/>
      <c r="V59" s="4" t="s">
        <v>218</v>
      </c>
      <c r="W59" s="10" t="s">
        <v>371</v>
      </c>
      <c r="X59" s="382">
        <v>18.899999999999999</v>
      </c>
      <c r="Y59" s="342">
        <v>18.8</v>
      </c>
      <c r="Z59" s="343">
        <v>17.3</v>
      </c>
    </row>
    <row r="60" spans="1:26" x14ac:dyDescent="0.15">
      <c r="A60" s="1171"/>
      <c r="B60" s="537">
        <v>44704</v>
      </c>
      <c r="C60" s="449" t="str">
        <f t="shared" si="4"/>
        <v>(月)</v>
      </c>
      <c r="D60" s="678" t="s">
        <v>318</v>
      </c>
      <c r="E60" s="673">
        <v>0</v>
      </c>
      <c r="F60" s="674">
        <v>19.600000000000001</v>
      </c>
      <c r="G60" s="13">
        <v>18</v>
      </c>
      <c r="H60" s="308">
        <v>18.3</v>
      </c>
      <c r="I60" s="14">
        <v>3.5</v>
      </c>
      <c r="J60" s="310">
        <v>3.1</v>
      </c>
      <c r="K60" s="13">
        <v>7.54</v>
      </c>
      <c r="L60" s="308">
        <v>7.53</v>
      </c>
      <c r="M60" s="14">
        <v>21.2</v>
      </c>
      <c r="N60" s="310">
        <v>21.1</v>
      </c>
      <c r="O60" s="846">
        <v>84.3</v>
      </c>
      <c r="P60" s="691">
        <v>87</v>
      </c>
      <c r="Q60" s="310">
        <v>9.1999999999999993</v>
      </c>
      <c r="R60" s="311">
        <v>159</v>
      </c>
      <c r="S60" s="675">
        <v>0.2</v>
      </c>
      <c r="T60" s="787"/>
      <c r="U60" s="118"/>
      <c r="V60" s="4" t="s">
        <v>17</v>
      </c>
      <c r="W60" s="10" t="s">
        <v>371</v>
      </c>
      <c r="X60" s="341">
        <v>22.3</v>
      </c>
      <c r="Y60" s="342">
        <v>22.1</v>
      </c>
      <c r="Z60" s="343">
        <v>28.2</v>
      </c>
    </row>
    <row r="61" spans="1:26" x14ac:dyDescent="0.15">
      <c r="A61" s="1171"/>
      <c r="B61" s="537">
        <v>44705</v>
      </c>
      <c r="C61" s="449" t="str">
        <f t="shared" si="4"/>
        <v>(火)</v>
      </c>
      <c r="D61" s="678" t="s">
        <v>318</v>
      </c>
      <c r="E61" s="673">
        <v>0</v>
      </c>
      <c r="F61" s="674">
        <v>24.6</v>
      </c>
      <c r="G61" s="13">
        <v>18.100000000000001</v>
      </c>
      <c r="H61" s="308">
        <v>18.399999999999999</v>
      </c>
      <c r="I61" s="14">
        <v>3.7</v>
      </c>
      <c r="J61" s="310">
        <v>3.4</v>
      </c>
      <c r="K61" s="13">
        <v>7.53</v>
      </c>
      <c r="L61" s="308">
        <v>7.55</v>
      </c>
      <c r="M61" s="14">
        <v>21.3</v>
      </c>
      <c r="N61" s="310">
        <v>21.2</v>
      </c>
      <c r="O61" s="846">
        <v>83.2</v>
      </c>
      <c r="P61" s="691">
        <v>87.8</v>
      </c>
      <c r="Q61" s="310">
        <v>9.1</v>
      </c>
      <c r="R61" s="311">
        <v>162</v>
      </c>
      <c r="S61" s="675">
        <v>0.22</v>
      </c>
      <c r="T61" s="787"/>
      <c r="U61" s="118"/>
      <c r="V61" s="4" t="s">
        <v>219</v>
      </c>
      <c r="W61" s="10" t="s">
        <v>205</v>
      </c>
      <c r="X61" s="341">
        <v>6</v>
      </c>
      <c r="Y61" s="346">
        <v>6</v>
      </c>
      <c r="Z61" s="347">
        <v>10</v>
      </c>
    </row>
    <row r="62" spans="1:26" x14ac:dyDescent="0.15">
      <c r="A62" s="1171"/>
      <c r="B62" s="537">
        <v>44706</v>
      </c>
      <c r="C62" s="449" t="str">
        <f t="shared" si="4"/>
        <v>(水)</v>
      </c>
      <c r="D62" s="678" t="s">
        <v>318</v>
      </c>
      <c r="E62" s="673">
        <v>0</v>
      </c>
      <c r="F62" s="674">
        <v>23.9</v>
      </c>
      <c r="G62" s="13">
        <v>18.2</v>
      </c>
      <c r="H62" s="308">
        <v>18.600000000000001</v>
      </c>
      <c r="I62" s="14">
        <v>3.5</v>
      </c>
      <c r="J62" s="310">
        <v>3.4</v>
      </c>
      <c r="K62" s="13">
        <v>7.54</v>
      </c>
      <c r="L62" s="308">
        <v>7.57</v>
      </c>
      <c r="M62" s="14">
        <v>21.2</v>
      </c>
      <c r="N62" s="310">
        <v>21.2</v>
      </c>
      <c r="O62" s="846">
        <v>83.4</v>
      </c>
      <c r="P62" s="691">
        <v>87.6</v>
      </c>
      <c r="Q62" s="310">
        <v>9.1999999999999993</v>
      </c>
      <c r="R62" s="311">
        <v>162</v>
      </c>
      <c r="S62" s="675">
        <v>0.2</v>
      </c>
      <c r="T62" s="787"/>
      <c r="U62" s="118"/>
      <c r="V62" s="4" t="s">
        <v>220</v>
      </c>
      <c r="W62" s="10" t="s">
        <v>371</v>
      </c>
      <c r="X62" s="341">
        <v>3</v>
      </c>
      <c r="Y62" s="346">
        <v>3</v>
      </c>
      <c r="Z62" s="347">
        <v>10</v>
      </c>
    </row>
    <row r="63" spans="1:26" x14ac:dyDescent="0.15">
      <c r="A63" s="1171"/>
      <c r="B63" s="537">
        <v>44707</v>
      </c>
      <c r="C63" s="449" t="str">
        <f t="shared" si="4"/>
        <v>(木)</v>
      </c>
      <c r="D63" s="678" t="s">
        <v>317</v>
      </c>
      <c r="E63" s="673">
        <v>0</v>
      </c>
      <c r="F63" s="674">
        <v>23.6</v>
      </c>
      <c r="G63" s="13">
        <v>18.399999999999999</v>
      </c>
      <c r="H63" s="308">
        <v>18.7</v>
      </c>
      <c r="I63" s="14">
        <v>3.4</v>
      </c>
      <c r="J63" s="310">
        <v>3.2</v>
      </c>
      <c r="K63" s="13">
        <v>7.58</v>
      </c>
      <c r="L63" s="308">
        <v>7.59</v>
      </c>
      <c r="M63" s="14">
        <v>21.2</v>
      </c>
      <c r="N63" s="310">
        <v>21.2</v>
      </c>
      <c r="O63" s="846">
        <v>82.3</v>
      </c>
      <c r="P63" s="691">
        <v>89.2</v>
      </c>
      <c r="Q63" s="310">
        <v>9.5</v>
      </c>
      <c r="R63" s="311">
        <v>140</v>
      </c>
      <c r="S63" s="675">
        <v>0.16</v>
      </c>
      <c r="T63" s="787"/>
      <c r="U63" s="118"/>
      <c r="V63" s="397"/>
      <c r="W63" s="398"/>
      <c r="X63" s="403"/>
      <c r="Y63" s="404"/>
      <c r="Z63" s="405"/>
    </row>
    <row r="64" spans="1:26" x14ac:dyDescent="0.15">
      <c r="A64" s="1171"/>
      <c r="B64" s="537">
        <v>44708</v>
      </c>
      <c r="C64" s="449" t="str">
        <f t="shared" si="4"/>
        <v>(金)</v>
      </c>
      <c r="D64" s="678" t="s">
        <v>319</v>
      </c>
      <c r="E64" s="673">
        <v>6</v>
      </c>
      <c r="F64" s="674">
        <v>20</v>
      </c>
      <c r="G64" s="13">
        <v>18.5</v>
      </c>
      <c r="H64" s="308">
        <v>18.7</v>
      </c>
      <c r="I64" s="14">
        <v>3.4</v>
      </c>
      <c r="J64" s="310">
        <v>3.2</v>
      </c>
      <c r="K64" s="13">
        <v>7.58</v>
      </c>
      <c r="L64" s="308">
        <v>7.61</v>
      </c>
      <c r="M64" s="14">
        <v>21.4</v>
      </c>
      <c r="N64" s="310">
        <v>21.3</v>
      </c>
      <c r="O64" s="846">
        <v>83.9</v>
      </c>
      <c r="P64" s="691">
        <v>88.4</v>
      </c>
      <c r="Q64" s="310">
        <v>9.1999999999999993</v>
      </c>
      <c r="R64" s="311">
        <v>148</v>
      </c>
      <c r="S64" s="675">
        <v>0.14000000000000001</v>
      </c>
      <c r="T64" s="787"/>
      <c r="U64" s="118"/>
      <c r="V64" s="397"/>
      <c r="W64" s="398"/>
      <c r="X64" s="403"/>
      <c r="Y64" s="404"/>
      <c r="Z64" s="405"/>
    </row>
    <row r="65" spans="1:26" x14ac:dyDescent="0.15">
      <c r="A65" s="1171"/>
      <c r="B65" s="537">
        <v>44709</v>
      </c>
      <c r="C65" s="449" t="str">
        <f t="shared" si="4"/>
        <v>(土)</v>
      </c>
      <c r="D65" s="678" t="s">
        <v>318</v>
      </c>
      <c r="E65" s="673">
        <v>0</v>
      </c>
      <c r="F65" s="674">
        <v>25.7</v>
      </c>
      <c r="G65" s="13">
        <v>18.899999999999999</v>
      </c>
      <c r="H65" s="308">
        <v>19.2</v>
      </c>
      <c r="I65" s="14">
        <v>3</v>
      </c>
      <c r="J65" s="310">
        <v>2.5</v>
      </c>
      <c r="K65" s="13">
        <v>7.56</v>
      </c>
      <c r="L65" s="308">
        <v>7.57</v>
      </c>
      <c r="M65" s="14">
        <v>20</v>
      </c>
      <c r="N65" s="310">
        <v>21.2</v>
      </c>
      <c r="O65" s="846" t="s">
        <v>24</v>
      </c>
      <c r="P65" s="691" t="s">
        <v>24</v>
      </c>
      <c r="Q65" s="310" t="s">
        <v>24</v>
      </c>
      <c r="R65" s="311" t="s">
        <v>24</v>
      </c>
      <c r="S65" s="675" t="s">
        <v>24</v>
      </c>
      <c r="T65" s="787"/>
      <c r="U65" s="118"/>
      <c r="V65" s="400"/>
      <c r="W65" s="401"/>
      <c r="X65" s="406"/>
      <c r="Y65" s="407"/>
      <c r="Z65" s="408"/>
    </row>
    <row r="66" spans="1:26" x14ac:dyDescent="0.15">
      <c r="A66" s="1171"/>
      <c r="B66" s="537">
        <v>44710</v>
      </c>
      <c r="C66" s="449" t="str">
        <f t="shared" si="4"/>
        <v>(日)</v>
      </c>
      <c r="D66" s="678" t="s">
        <v>318</v>
      </c>
      <c r="E66" s="673">
        <v>0</v>
      </c>
      <c r="F66" s="674">
        <v>28.3</v>
      </c>
      <c r="G66" s="13">
        <v>19</v>
      </c>
      <c r="H66" s="308">
        <v>19.399999999999999</v>
      </c>
      <c r="I66" s="14">
        <v>3</v>
      </c>
      <c r="J66" s="310">
        <v>2.7</v>
      </c>
      <c r="K66" s="13">
        <v>7.55</v>
      </c>
      <c r="L66" s="308">
        <v>7.6</v>
      </c>
      <c r="M66" s="14">
        <v>20.2</v>
      </c>
      <c r="N66" s="310">
        <v>20.3</v>
      </c>
      <c r="O66" s="846" t="s">
        <v>24</v>
      </c>
      <c r="P66" s="691" t="s">
        <v>24</v>
      </c>
      <c r="Q66" s="310" t="s">
        <v>24</v>
      </c>
      <c r="R66" s="311" t="s">
        <v>24</v>
      </c>
      <c r="S66" s="675" t="s">
        <v>24</v>
      </c>
      <c r="T66" s="787"/>
      <c r="U66" s="118"/>
      <c r="V66" s="11" t="s">
        <v>23</v>
      </c>
      <c r="W66" s="117" t="s">
        <v>24</v>
      </c>
      <c r="X66" s="117"/>
      <c r="Y66" s="117"/>
      <c r="Z66" s="812" t="s">
        <v>24</v>
      </c>
    </row>
    <row r="67" spans="1:26" x14ac:dyDescent="0.15">
      <c r="A67" s="1171"/>
      <c r="B67" s="537">
        <v>44711</v>
      </c>
      <c r="C67" s="449" t="str">
        <f t="shared" si="4"/>
        <v>(月)</v>
      </c>
      <c r="D67" s="678" t="s">
        <v>318</v>
      </c>
      <c r="E67" s="673">
        <v>0</v>
      </c>
      <c r="F67" s="674">
        <v>26.8</v>
      </c>
      <c r="G67" s="13">
        <v>19.2</v>
      </c>
      <c r="H67" s="308">
        <v>19.600000000000001</v>
      </c>
      <c r="I67" s="14">
        <v>3.2</v>
      </c>
      <c r="J67" s="310">
        <v>2.8</v>
      </c>
      <c r="K67" s="13">
        <v>7.58</v>
      </c>
      <c r="L67" s="308">
        <v>7.65</v>
      </c>
      <c r="M67" s="14">
        <v>21.6</v>
      </c>
      <c r="N67" s="310">
        <v>21.5</v>
      </c>
      <c r="O67" s="846">
        <v>85.4</v>
      </c>
      <c r="P67" s="691">
        <v>91.2</v>
      </c>
      <c r="Q67" s="743">
        <v>9.1999999999999993</v>
      </c>
      <c r="R67" s="677">
        <v>154</v>
      </c>
      <c r="S67" s="744">
        <v>0.14000000000000001</v>
      </c>
      <c r="T67" s="787"/>
      <c r="U67" s="118"/>
      <c r="V67" s="985" t="s">
        <v>360</v>
      </c>
      <c r="W67" s="986"/>
      <c r="X67" s="986"/>
      <c r="Y67" s="986"/>
      <c r="Z67" s="987"/>
    </row>
    <row r="68" spans="1:26" x14ac:dyDescent="0.15">
      <c r="A68" s="1171"/>
      <c r="B68" s="450">
        <v>44712</v>
      </c>
      <c r="C68" s="450" t="str">
        <f t="shared" si="4"/>
        <v>(火)</v>
      </c>
      <c r="D68" s="716" t="s">
        <v>319</v>
      </c>
      <c r="E68" s="717">
        <v>19.5</v>
      </c>
      <c r="F68" s="718">
        <v>18.399999999999999</v>
      </c>
      <c r="G68" s="418">
        <v>19.399999999999999</v>
      </c>
      <c r="H68" s="719">
        <v>19.600000000000001</v>
      </c>
      <c r="I68" s="720">
        <v>3</v>
      </c>
      <c r="J68" s="721">
        <v>2.6</v>
      </c>
      <c r="K68" s="418">
        <v>7.62</v>
      </c>
      <c r="L68" s="719">
        <v>7.62</v>
      </c>
      <c r="M68" s="720">
        <v>21.7</v>
      </c>
      <c r="N68" s="721">
        <v>21.6</v>
      </c>
      <c r="O68" s="888">
        <v>85.2</v>
      </c>
      <c r="P68" s="1007">
        <v>90.2</v>
      </c>
      <c r="Q68" s="723">
        <v>9.1999999999999993</v>
      </c>
      <c r="R68" s="724">
        <v>147</v>
      </c>
      <c r="S68" s="725">
        <v>0.14000000000000001</v>
      </c>
      <c r="T68" s="726"/>
      <c r="U68" s="118"/>
      <c r="V68" s="985" t="s">
        <v>399</v>
      </c>
      <c r="W68" s="986"/>
      <c r="X68" s="986"/>
      <c r="Y68" s="986"/>
      <c r="Z68" s="987"/>
    </row>
    <row r="69" spans="1:26" s="1" customFormat="1" ht="13.5" customHeight="1" x14ac:dyDescent="0.15">
      <c r="A69" s="1171"/>
      <c r="B69" s="1155" t="s">
        <v>274</v>
      </c>
      <c r="C69" s="1155"/>
      <c r="D69" s="679"/>
      <c r="E69" s="663">
        <f>MAX(E38:E68)</f>
        <v>48</v>
      </c>
      <c r="F69" s="680">
        <f t="shared" ref="F69:T69" si="5">IF(COUNT(F38:F68)=0,"",MAX(F38:F68))</f>
        <v>28.3</v>
      </c>
      <c r="G69" s="12">
        <f t="shared" si="5"/>
        <v>19.399999999999999</v>
      </c>
      <c r="H69" s="307">
        <f t="shared" si="5"/>
        <v>19.600000000000001</v>
      </c>
      <c r="I69" s="665">
        <f t="shared" si="5"/>
        <v>3.8</v>
      </c>
      <c r="J69" s="666">
        <f t="shared" si="5"/>
        <v>3.4</v>
      </c>
      <c r="K69" s="12">
        <f t="shared" si="5"/>
        <v>7.79</v>
      </c>
      <c r="L69" s="307">
        <f t="shared" si="5"/>
        <v>7.69</v>
      </c>
      <c r="M69" s="665">
        <f t="shared" si="5"/>
        <v>22.2</v>
      </c>
      <c r="N69" s="666">
        <f t="shared" si="5"/>
        <v>22.2</v>
      </c>
      <c r="O69" s="838">
        <f t="shared" si="5"/>
        <v>86.1</v>
      </c>
      <c r="P69" s="682">
        <f t="shared" si="5"/>
        <v>91.2</v>
      </c>
      <c r="Q69" s="728">
        <f t="shared" si="5"/>
        <v>10.4</v>
      </c>
      <c r="R69" s="684">
        <f t="shared" si="5"/>
        <v>210</v>
      </c>
      <c r="S69" s="685">
        <f t="shared" si="5"/>
        <v>0.25</v>
      </c>
      <c r="T69" s="686" t="str">
        <f t="shared" si="5"/>
        <v/>
      </c>
      <c r="U69" s="161"/>
      <c r="V69" s="988"/>
      <c r="W69" s="989"/>
      <c r="X69" s="989"/>
      <c r="Y69" s="989"/>
      <c r="Z69" s="990"/>
    </row>
    <row r="70" spans="1:26" s="1" customFormat="1" ht="13.5" customHeight="1" x14ac:dyDescent="0.15">
      <c r="A70" s="1171"/>
      <c r="B70" s="1156" t="s">
        <v>275</v>
      </c>
      <c r="C70" s="1156"/>
      <c r="D70" s="687"/>
      <c r="E70" s="688">
        <f>MIN(E38:E68)</f>
        <v>0</v>
      </c>
      <c r="F70" s="689">
        <f t="shared" ref="F70:S70" si="6">IF(COUNT(F38:F68)=0,"",MIN(F38:F68))</f>
        <v>13.9</v>
      </c>
      <c r="G70" s="13">
        <f t="shared" si="6"/>
        <v>16</v>
      </c>
      <c r="H70" s="308">
        <f t="shared" si="6"/>
        <v>16.2</v>
      </c>
      <c r="I70" s="14">
        <f t="shared" si="6"/>
        <v>1.6</v>
      </c>
      <c r="J70" s="310">
        <f t="shared" si="6"/>
        <v>1.3</v>
      </c>
      <c r="K70" s="13">
        <f t="shared" si="6"/>
        <v>7.44</v>
      </c>
      <c r="L70" s="308">
        <f t="shared" si="6"/>
        <v>7.43</v>
      </c>
      <c r="M70" s="14">
        <f t="shared" si="6"/>
        <v>20</v>
      </c>
      <c r="N70" s="310">
        <f t="shared" si="6"/>
        <v>20.3</v>
      </c>
      <c r="O70" s="846">
        <f t="shared" si="6"/>
        <v>82.3</v>
      </c>
      <c r="P70" s="691">
        <f t="shared" si="6"/>
        <v>86</v>
      </c>
      <c r="Q70" s="692">
        <f t="shared" si="6"/>
        <v>9</v>
      </c>
      <c r="R70" s="693">
        <f t="shared" si="6"/>
        <v>137</v>
      </c>
      <c r="S70" s="694">
        <f t="shared" si="6"/>
        <v>0.13</v>
      </c>
      <c r="T70" s="695"/>
      <c r="U70" s="161"/>
      <c r="V70" s="988"/>
      <c r="W70" s="989"/>
      <c r="X70" s="989"/>
      <c r="Y70" s="989"/>
      <c r="Z70" s="990"/>
    </row>
    <row r="71" spans="1:26" s="1" customFormat="1" ht="13.5" customHeight="1" x14ac:dyDescent="0.15">
      <c r="A71" s="1171"/>
      <c r="B71" s="1156" t="s">
        <v>276</v>
      </c>
      <c r="C71" s="1156"/>
      <c r="D71" s="687"/>
      <c r="E71" s="696"/>
      <c r="F71" s="697">
        <f t="shared" ref="F71:S71" si="7">IF(COUNT(F38:F68)=0,"",AVERAGE(F38:F68))</f>
        <v>20.493548387096773</v>
      </c>
      <c r="G71" s="418">
        <f t="shared" si="7"/>
        <v>17.43870967741935</v>
      </c>
      <c r="H71" s="719">
        <f t="shared" si="7"/>
        <v>17.690322580645162</v>
      </c>
      <c r="I71" s="720">
        <f t="shared" si="7"/>
        <v>2.9903225806451617</v>
      </c>
      <c r="J71" s="721">
        <f t="shared" si="7"/>
        <v>2.6129032258064515</v>
      </c>
      <c r="K71" s="418">
        <f t="shared" si="7"/>
        <v>7.6035483870967751</v>
      </c>
      <c r="L71" s="719">
        <f t="shared" si="7"/>
        <v>7.5816129032258077</v>
      </c>
      <c r="M71" s="720">
        <f t="shared" si="7"/>
        <v>21.43225806451613</v>
      </c>
      <c r="N71" s="721">
        <f t="shared" si="7"/>
        <v>21.467741935483875</v>
      </c>
      <c r="O71" s="888">
        <f t="shared" si="7"/>
        <v>84.394736842105274</v>
      </c>
      <c r="P71" s="1007">
        <f t="shared" si="7"/>
        <v>89.168421052631587</v>
      </c>
      <c r="Q71" s="730">
        <f t="shared" si="7"/>
        <v>9.4263157894736818</v>
      </c>
      <c r="R71" s="731">
        <f t="shared" si="7"/>
        <v>158.36842105263159</v>
      </c>
      <c r="S71" s="732">
        <f t="shared" si="7"/>
        <v>0.1752631578947369</v>
      </c>
      <c r="T71" s="733"/>
      <c r="U71" s="161"/>
      <c r="V71" s="988"/>
      <c r="W71" s="989"/>
      <c r="X71" s="989"/>
      <c r="Y71" s="989"/>
      <c r="Z71" s="990"/>
    </row>
    <row r="72" spans="1:26" s="1" customFormat="1" ht="13.5" customHeight="1" x14ac:dyDescent="0.15">
      <c r="A72" s="1171"/>
      <c r="B72" s="1157" t="s">
        <v>277</v>
      </c>
      <c r="C72" s="1157"/>
      <c r="D72" s="699"/>
      <c r="E72" s="700">
        <f>SUM(E38:E68)</f>
        <v>141.5</v>
      </c>
      <c r="F72" s="701"/>
      <c r="G72" s="702"/>
      <c r="H72" s="734"/>
      <c r="I72" s="701"/>
      <c r="J72" s="734"/>
      <c r="K72" s="704"/>
      <c r="L72" s="705"/>
      <c r="M72" s="735"/>
      <c r="N72" s="736"/>
      <c r="O72" s="873"/>
      <c r="P72" s="709"/>
      <c r="Q72" s="738"/>
      <c r="R72" s="711"/>
      <c r="S72" s="712"/>
      <c r="T72" s="1008">
        <f>SUM(T38:T68)</f>
        <v>0</v>
      </c>
      <c r="U72" s="161"/>
      <c r="V72" s="827"/>
      <c r="W72" s="828"/>
      <c r="X72" s="828"/>
      <c r="Y72" s="828"/>
      <c r="Z72" s="829"/>
    </row>
    <row r="73" spans="1:26" ht="13.5" customHeight="1" x14ac:dyDescent="0.15">
      <c r="A73" s="1171" t="s">
        <v>202</v>
      </c>
      <c r="B73" s="540">
        <v>44713</v>
      </c>
      <c r="C73" s="448" t="str">
        <f>IF(B73="","",IF(WEEKDAY(B73)=1,"(日)",IF(WEEKDAY(B73)=2,"(月)",IF(WEEKDAY(B73)=3,"(火)",IF(WEEKDAY(B73)=4,"(水)",IF(WEEKDAY(B73)=5,"(木)",IF(WEEKDAY(B73)=6,"(金)","(土)")))))))</f>
        <v>(水)</v>
      </c>
      <c r="D73" s="740" t="s">
        <v>318</v>
      </c>
      <c r="E73" s="663">
        <v>0</v>
      </c>
      <c r="F73" s="664">
        <v>24.4</v>
      </c>
      <c r="G73" s="12">
        <v>19.600000000000001</v>
      </c>
      <c r="H73" s="666">
        <v>20</v>
      </c>
      <c r="I73" s="665">
        <v>3.1</v>
      </c>
      <c r="J73" s="307">
        <v>2.5</v>
      </c>
      <c r="K73" s="12">
        <v>7.6</v>
      </c>
      <c r="L73" s="307">
        <v>7.61</v>
      </c>
      <c r="M73" s="665">
        <v>21.7</v>
      </c>
      <c r="N73" s="666">
        <v>21.7</v>
      </c>
      <c r="O73" s="838">
        <v>85.6</v>
      </c>
      <c r="P73" s="682">
        <v>90.8</v>
      </c>
      <c r="Q73" s="728">
        <v>9.6999999999999993</v>
      </c>
      <c r="R73" s="671">
        <v>178</v>
      </c>
      <c r="S73" s="741">
        <v>0.14000000000000001</v>
      </c>
      <c r="T73" s="1005"/>
      <c r="U73" s="118"/>
      <c r="V73" s="463" t="s">
        <v>344</v>
      </c>
      <c r="W73" s="467"/>
      <c r="X73" s="465">
        <v>44721</v>
      </c>
      <c r="Y73" s="470"/>
      <c r="Z73" s="471"/>
    </row>
    <row r="74" spans="1:26" x14ac:dyDescent="0.15">
      <c r="A74" s="1171"/>
      <c r="B74" s="458">
        <v>44714</v>
      </c>
      <c r="C74" s="449" t="str">
        <f t="shared" ref="C74:C102" si="8">IF(B74="","",IF(WEEKDAY(B74)=1,"(日)",IF(WEEKDAY(B74)=2,"(月)",IF(WEEKDAY(B74)=3,"(火)",IF(WEEKDAY(B74)=4,"(水)",IF(WEEKDAY(B74)=5,"(木)",IF(WEEKDAY(B74)=6,"(金)","(土)")))))))</f>
        <v>(木)</v>
      </c>
      <c r="D74" s="742" t="s">
        <v>318</v>
      </c>
      <c r="E74" s="673">
        <v>0</v>
      </c>
      <c r="F74" s="674">
        <v>24.4</v>
      </c>
      <c r="G74" s="13">
        <v>19.7</v>
      </c>
      <c r="H74" s="310">
        <v>20.100000000000001</v>
      </c>
      <c r="I74" s="14">
        <v>3</v>
      </c>
      <c r="J74" s="308">
        <v>2.7</v>
      </c>
      <c r="K74" s="13">
        <v>7.56</v>
      </c>
      <c r="L74" s="308">
        <v>7.56</v>
      </c>
      <c r="M74" s="14">
        <v>21.7</v>
      </c>
      <c r="N74" s="310">
        <v>21.7</v>
      </c>
      <c r="O74" s="846">
        <v>85.2</v>
      </c>
      <c r="P74" s="691">
        <v>90.6</v>
      </c>
      <c r="Q74" s="743">
        <v>9.6999999999999993</v>
      </c>
      <c r="R74" s="677">
        <v>176</v>
      </c>
      <c r="S74" s="744">
        <v>0.12</v>
      </c>
      <c r="T74" s="787"/>
      <c r="U74" s="118"/>
      <c r="V74" s="468" t="s">
        <v>2</v>
      </c>
      <c r="W74" s="469" t="s">
        <v>363</v>
      </c>
      <c r="X74" s="480">
        <v>18.899999999999999</v>
      </c>
      <c r="Y74" s="480"/>
      <c r="Z74" s="473"/>
    </row>
    <row r="75" spans="1:26" x14ac:dyDescent="0.15">
      <c r="A75" s="1171"/>
      <c r="B75" s="458">
        <v>44715</v>
      </c>
      <c r="C75" s="449" t="str">
        <f t="shared" si="8"/>
        <v>(金)</v>
      </c>
      <c r="D75" s="742" t="s">
        <v>317</v>
      </c>
      <c r="E75" s="673">
        <v>2</v>
      </c>
      <c r="F75" s="674">
        <v>25.7</v>
      </c>
      <c r="G75" s="13">
        <v>20</v>
      </c>
      <c r="H75" s="310">
        <v>20.3</v>
      </c>
      <c r="I75" s="14">
        <v>2.4</v>
      </c>
      <c r="J75" s="308">
        <v>2.2000000000000002</v>
      </c>
      <c r="K75" s="13">
        <v>7.55</v>
      </c>
      <c r="L75" s="308">
        <v>7.53</v>
      </c>
      <c r="M75" s="14">
        <v>21.7</v>
      </c>
      <c r="N75" s="310">
        <v>21.7</v>
      </c>
      <c r="O75" s="846">
        <v>85</v>
      </c>
      <c r="P75" s="691">
        <v>90</v>
      </c>
      <c r="Q75" s="743">
        <v>9.4</v>
      </c>
      <c r="R75" s="677">
        <v>173</v>
      </c>
      <c r="S75" s="744">
        <v>0.1</v>
      </c>
      <c r="T75" s="787"/>
      <c r="U75" s="118"/>
      <c r="V75" s="6" t="s">
        <v>19</v>
      </c>
      <c r="W75" s="7" t="s">
        <v>20</v>
      </c>
      <c r="X75" s="45" t="s">
        <v>21</v>
      </c>
      <c r="Y75" s="335" t="s">
        <v>22</v>
      </c>
      <c r="Z75" s="332" t="s">
        <v>324</v>
      </c>
    </row>
    <row r="76" spans="1:26" x14ac:dyDescent="0.15">
      <c r="A76" s="1171"/>
      <c r="B76" s="458">
        <v>44716</v>
      </c>
      <c r="C76" s="449" t="str">
        <f t="shared" si="8"/>
        <v>(土)</v>
      </c>
      <c r="D76" s="742" t="s">
        <v>318</v>
      </c>
      <c r="E76" s="673">
        <v>0</v>
      </c>
      <c r="F76" s="674">
        <v>23.1</v>
      </c>
      <c r="G76" s="13">
        <v>20</v>
      </c>
      <c r="H76" s="310">
        <v>20.399999999999999</v>
      </c>
      <c r="I76" s="14">
        <v>2.7</v>
      </c>
      <c r="J76" s="308">
        <v>2.1</v>
      </c>
      <c r="K76" s="13">
        <v>7.46</v>
      </c>
      <c r="L76" s="308">
        <v>7.44</v>
      </c>
      <c r="M76" s="14">
        <v>21.5</v>
      </c>
      <c r="N76" s="310">
        <v>21.6</v>
      </c>
      <c r="O76" s="846" t="s">
        <v>24</v>
      </c>
      <c r="P76" s="691" t="s">
        <v>24</v>
      </c>
      <c r="Q76" s="743" t="s">
        <v>24</v>
      </c>
      <c r="R76" s="677" t="s">
        <v>24</v>
      </c>
      <c r="S76" s="744" t="s">
        <v>24</v>
      </c>
      <c r="T76" s="787"/>
      <c r="U76" s="118"/>
      <c r="V76" s="3" t="s">
        <v>203</v>
      </c>
      <c r="W76" s="9" t="s">
        <v>11</v>
      </c>
      <c r="X76" s="410">
        <v>20.2</v>
      </c>
      <c r="Y76" s="336">
        <v>20.399999999999999</v>
      </c>
      <c r="Z76" s="384">
        <v>21.2</v>
      </c>
    </row>
    <row r="77" spans="1:26" x14ac:dyDescent="0.15">
      <c r="A77" s="1171"/>
      <c r="B77" s="458">
        <v>44717</v>
      </c>
      <c r="C77" s="449" t="str">
        <f t="shared" si="8"/>
        <v>(日)</v>
      </c>
      <c r="D77" s="742" t="s">
        <v>318</v>
      </c>
      <c r="E77" s="673">
        <v>0</v>
      </c>
      <c r="F77" s="674">
        <v>22.5</v>
      </c>
      <c r="G77" s="13">
        <v>20.2</v>
      </c>
      <c r="H77" s="310">
        <v>20.399999999999999</v>
      </c>
      <c r="I77" s="14">
        <v>2.9</v>
      </c>
      <c r="J77" s="308">
        <v>2.1</v>
      </c>
      <c r="K77" s="13">
        <v>7.49</v>
      </c>
      <c r="L77" s="308">
        <v>7.48</v>
      </c>
      <c r="M77" s="14">
        <v>20.6</v>
      </c>
      <c r="N77" s="310">
        <v>20</v>
      </c>
      <c r="O77" s="846" t="s">
        <v>24</v>
      </c>
      <c r="P77" s="691" t="s">
        <v>24</v>
      </c>
      <c r="Q77" s="743" t="s">
        <v>24</v>
      </c>
      <c r="R77" s="677" t="s">
        <v>24</v>
      </c>
      <c r="S77" s="744" t="s">
        <v>24</v>
      </c>
      <c r="T77" s="787"/>
      <c r="U77" s="118"/>
      <c r="V77" s="4" t="s">
        <v>204</v>
      </c>
      <c r="W77" s="10" t="s">
        <v>205</v>
      </c>
      <c r="X77" s="411">
        <v>4.4000000000000004</v>
      </c>
      <c r="Y77" s="337">
        <v>3</v>
      </c>
      <c r="Z77" s="343">
        <v>7.2</v>
      </c>
    </row>
    <row r="78" spans="1:26" x14ac:dyDescent="0.15">
      <c r="A78" s="1171"/>
      <c r="B78" s="458">
        <v>44718</v>
      </c>
      <c r="C78" s="449" t="str">
        <f t="shared" si="8"/>
        <v>(月)</v>
      </c>
      <c r="D78" s="742" t="s">
        <v>319</v>
      </c>
      <c r="E78" s="673">
        <v>22.5</v>
      </c>
      <c r="F78" s="674">
        <v>17</v>
      </c>
      <c r="G78" s="13">
        <v>20.2</v>
      </c>
      <c r="H78" s="310">
        <v>20.399999999999999</v>
      </c>
      <c r="I78" s="14">
        <v>3.3</v>
      </c>
      <c r="J78" s="308">
        <v>2.4</v>
      </c>
      <c r="K78" s="13">
        <v>7.53</v>
      </c>
      <c r="L78" s="308">
        <v>7.54</v>
      </c>
      <c r="M78" s="14">
        <v>21.7</v>
      </c>
      <c r="N78" s="310">
        <v>21.7</v>
      </c>
      <c r="O78" s="846">
        <v>84.8</v>
      </c>
      <c r="P78" s="691">
        <v>91.2</v>
      </c>
      <c r="Q78" s="743">
        <v>9.5</v>
      </c>
      <c r="R78" s="677">
        <v>172</v>
      </c>
      <c r="S78" s="744">
        <v>0.11</v>
      </c>
      <c r="T78" s="787"/>
      <c r="U78" s="118"/>
      <c r="V78" s="4" t="s">
        <v>12</v>
      </c>
      <c r="W78" s="10"/>
      <c r="X78" s="411">
        <v>7.52</v>
      </c>
      <c r="Y78" s="337">
        <v>7.5</v>
      </c>
      <c r="Z78" s="343">
        <v>8.07</v>
      </c>
    </row>
    <row r="79" spans="1:26" x14ac:dyDescent="0.15">
      <c r="A79" s="1171"/>
      <c r="B79" s="458">
        <v>44719</v>
      </c>
      <c r="C79" s="449" t="str">
        <f t="shared" si="8"/>
        <v>(火)</v>
      </c>
      <c r="D79" s="742" t="s">
        <v>317</v>
      </c>
      <c r="E79" s="673">
        <v>0.5</v>
      </c>
      <c r="F79" s="674">
        <v>19.2</v>
      </c>
      <c r="G79" s="13">
        <v>20.399999999999999</v>
      </c>
      <c r="H79" s="310">
        <v>20.5</v>
      </c>
      <c r="I79" s="14">
        <v>3.2</v>
      </c>
      <c r="J79" s="308">
        <v>2.7</v>
      </c>
      <c r="K79" s="13">
        <v>7.55</v>
      </c>
      <c r="L79" s="308">
        <v>7.56</v>
      </c>
      <c r="M79" s="14">
        <v>21.9</v>
      </c>
      <c r="N79" s="310">
        <v>21.8</v>
      </c>
      <c r="O79" s="846">
        <v>84.5</v>
      </c>
      <c r="P79" s="691">
        <v>91</v>
      </c>
      <c r="Q79" s="743">
        <v>9.8000000000000007</v>
      </c>
      <c r="R79" s="677">
        <v>177</v>
      </c>
      <c r="S79" s="744">
        <v>0.13</v>
      </c>
      <c r="T79" s="787"/>
      <c r="U79" s="118"/>
      <c r="V79" s="4" t="s">
        <v>206</v>
      </c>
      <c r="W79" s="10" t="s">
        <v>13</v>
      </c>
      <c r="X79" s="411">
        <v>21.7</v>
      </c>
      <c r="Y79" s="337">
        <v>21.7</v>
      </c>
      <c r="Z79" s="343">
        <v>22</v>
      </c>
    </row>
    <row r="80" spans="1:26" x14ac:dyDescent="0.15">
      <c r="A80" s="1171"/>
      <c r="B80" s="458">
        <v>44720</v>
      </c>
      <c r="C80" s="449" t="str">
        <f t="shared" si="8"/>
        <v>(水)</v>
      </c>
      <c r="D80" s="742" t="s">
        <v>317</v>
      </c>
      <c r="E80" s="673">
        <v>1.5</v>
      </c>
      <c r="F80" s="674">
        <v>17.5</v>
      </c>
      <c r="G80" s="13">
        <v>20.3</v>
      </c>
      <c r="H80" s="310">
        <v>20.399999999999999</v>
      </c>
      <c r="I80" s="14">
        <v>3.1</v>
      </c>
      <c r="J80" s="308">
        <v>2.5</v>
      </c>
      <c r="K80" s="13">
        <v>7.49</v>
      </c>
      <c r="L80" s="308">
        <v>7.54</v>
      </c>
      <c r="M80" s="14">
        <v>21.9</v>
      </c>
      <c r="N80" s="310">
        <v>21.9</v>
      </c>
      <c r="O80" s="846">
        <v>85</v>
      </c>
      <c r="P80" s="691">
        <v>92</v>
      </c>
      <c r="Q80" s="743">
        <v>9.8000000000000007</v>
      </c>
      <c r="R80" s="677">
        <v>168</v>
      </c>
      <c r="S80" s="744">
        <v>0.1</v>
      </c>
      <c r="T80" s="787"/>
      <c r="U80" s="118"/>
      <c r="V80" s="4" t="s">
        <v>207</v>
      </c>
      <c r="W80" s="10" t="s">
        <v>371</v>
      </c>
      <c r="X80" s="387">
        <v>86</v>
      </c>
      <c r="Y80" s="338">
        <v>85.4</v>
      </c>
      <c r="Z80" s="347">
        <v>90.3</v>
      </c>
    </row>
    <row r="81" spans="1:26" x14ac:dyDescent="0.15">
      <c r="A81" s="1171"/>
      <c r="B81" s="458">
        <v>44721</v>
      </c>
      <c r="C81" s="449" t="str">
        <f t="shared" si="8"/>
        <v>(木)</v>
      </c>
      <c r="D81" s="742" t="s">
        <v>317</v>
      </c>
      <c r="E81" s="673">
        <v>0</v>
      </c>
      <c r="F81" s="674">
        <v>18.899999999999999</v>
      </c>
      <c r="G81" s="13">
        <v>20.2</v>
      </c>
      <c r="H81" s="310">
        <v>20.399999999999999</v>
      </c>
      <c r="I81" s="14">
        <v>4.4000000000000004</v>
      </c>
      <c r="J81" s="308">
        <v>3</v>
      </c>
      <c r="K81" s="13">
        <v>7.52</v>
      </c>
      <c r="L81" s="308">
        <v>7.5</v>
      </c>
      <c r="M81" s="14">
        <v>21.7</v>
      </c>
      <c r="N81" s="310">
        <v>21.7</v>
      </c>
      <c r="O81" s="846">
        <v>85.4</v>
      </c>
      <c r="P81" s="691">
        <v>91.2</v>
      </c>
      <c r="Q81" s="743">
        <v>9.4</v>
      </c>
      <c r="R81" s="677">
        <v>167</v>
      </c>
      <c r="S81" s="744">
        <v>0.13</v>
      </c>
      <c r="T81" s="787"/>
      <c r="U81" s="118"/>
      <c r="V81" s="4" t="s">
        <v>208</v>
      </c>
      <c r="W81" s="10" t="s">
        <v>371</v>
      </c>
      <c r="X81" s="387">
        <v>90.2</v>
      </c>
      <c r="Y81" s="338">
        <v>91.2</v>
      </c>
      <c r="Z81" s="347">
        <v>95</v>
      </c>
    </row>
    <row r="82" spans="1:26" x14ac:dyDescent="0.15">
      <c r="A82" s="1171"/>
      <c r="B82" s="458">
        <v>44722</v>
      </c>
      <c r="C82" s="449" t="str">
        <f t="shared" si="8"/>
        <v>(金)</v>
      </c>
      <c r="D82" s="742" t="s">
        <v>318</v>
      </c>
      <c r="E82" s="673">
        <v>8.5</v>
      </c>
      <c r="F82" s="674">
        <v>22.3</v>
      </c>
      <c r="G82" s="13">
        <v>20.100000000000001</v>
      </c>
      <c r="H82" s="310">
        <v>20.399999999999999</v>
      </c>
      <c r="I82" s="14">
        <v>3.8</v>
      </c>
      <c r="J82" s="308">
        <v>3.3</v>
      </c>
      <c r="K82" s="13">
        <v>7.52</v>
      </c>
      <c r="L82" s="308">
        <v>7.52</v>
      </c>
      <c r="M82" s="14">
        <v>21.8</v>
      </c>
      <c r="N82" s="310">
        <v>21.7</v>
      </c>
      <c r="O82" s="846">
        <v>85.8</v>
      </c>
      <c r="P82" s="691">
        <v>91.2</v>
      </c>
      <c r="Q82" s="743">
        <v>9.4</v>
      </c>
      <c r="R82" s="677">
        <v>188</v>
      </c>
      <c r="S82" s="744">
        <v>0.12</v>
      </c>
      <c r="T82" s="787"/>
      <c r="U82" s="118"/>
      <c r="V82" s="4" t="s">
        <v>209</v>
      </c>
      <c r="W82" s="10" t="s">
        <v>371</v>
      </c>
      <c r="X82" s="387">
        <v>65.2</v>
      </c>
      <c r="Y82" s="338">
        <v>63</v>
      </c>
      <c r="Z82" s="347">
        <v>65.400000000000006</v>
      </c>
    </row>
    <row r="83" spans="1:26" x14ac:dyDescent="0.15">
      <c r="A83" s="1171"/>
      <c r="B83" s="458">
        <v>44723</v>
      </c>
      <c r="C83" s="449" t="str">
        <f t="shared" si="8"/>
        <v>(土)</v>
      </c>
      <c r="D83" s="742" t="s">
        <v>317</v>
      </c>
      <c r="E83" s="673">
        <v>0.5</v>
      </c>
      <c r="F83" s="674">
        <v>24.8</v>
      </c>
      <c r="G83" s="13">
        <v>20.2</v>
      </c>
      <c r="H83" s="310">
        <v>20.5</v>
      </c>
      <c r="I83" s="14">
        <v>4.0999999999999996</v>
      </c>
      <c r="J83" s="308">
        <v>3.5</v>
      </c>
      <c r="K83" s="13">
        <v>7.46</v>
      </c>
      <c r="L83" s="308">
        <v>7.5</v>
      </c>
      <c r="M83" s="14">
        <v>21.4</v>
      </c>
      <c r="N83" s="310">
        <v>21.3</v>
      </c>
      <c r="O83" s="846" t="s">
        <v>24</v>
      </c>
      <c r="P83" s="691" t="s">
        <v>24</v>
      </c>
      <c r="Q83" s="743" t="s">
        <v>24</v>
      </c>
      <c r="R83" s="677" t="s">
        <v>24</v>
      </c>
      <c r="S83" s="744" t="s">
        <v>24</v>
      </c>
      <c r="T83" s="787"/>
      <c r="U83" s="118"/>
      <c r="V83" s="4" t="s">
        <v>210</v>
      </c>
      <c r="W83" s="10" t="s">
        <v>371</v>
      </c>
      <c r="X83" s="341">
        <v>25</v>
      </c>
      <c r="Y83" s="338">
        <v>28.2</v>
      </c>
      <c r="Z83" s="347">
        <v>29.6</v>
      </c>
    </row>
    <row r="84" spans="1:26" x14ac:dyDescent="0.15">
      <c r="A84" s="1171"/>
      <c r="B84" s="458">
        <v>44724</v>
      </c>
      <c r="C84" s="449" t="str">
        <f t="shared" si="8"/>
        <v>(日)</v>
      </c>
      <c r="D84" s="742" t="s">
        <v>317</v>
      </c>
      <c r="E84" s="673">
        <v>14.5</v>
      </c>
      <c r="F84" s="674">
        <v>21.4</v>
      </c>
      <c r="G84" s="13">
        <v>20.3</v>
      </c>
      <c r="H84" s="310">
        <v>20.5</v>
      </c>
      <c r="I84" s="14">
        <v>4</v>
      </c>
      <c r="J84" s="308">
        <v>3.5</v>
      </c>
      <c r="K84" s="13">
        <v>7.49</v>
      </c>
      <c r="L84" s="308">
        <v>7.47</v>
      </c>
      <c r="M84" s="14">
        <v>20.9</v>
      </c>
      <c r="N84" s="310">
        <v>20.8</v>
      </c>
      <c r="O84" s="846" t="s">
        <v>24</v>
      </c>
      <c r="P84" s="691" t="s">
        <v>24</v>
      </c>
      <c r="Q84" s="743" t="s">
        <v>24</v>
      </c>
      <c r="R84" s="677" t="s">
        <v>24</v>
      </c>
      <c r="S84" s="744" t="s">
        <v>24</v>
      </c>
      <c r="T84" s="787"/>
      <c r="U84" s="118"/>
      <c r="V84" s="4" t="s">
        <v>211</v>
      </c>
      <c r="W84" s="10" t="s">
        <v>371</v>
      </c>
      <c r="X84" s="341">
        <v>9.1999999999999993</v>
      </c>
      <c r="Y84" s="339">
        <v>9.4</v>
      </c>
      <c r="Z84" s="385">
        <v>9</v>
      </c>
    </row>
    <row r="85" spans="1:26" x14ac:dyDescent="0.15">
      <c r="A85" s="1171"/>
      <c r="B85" s="458">
        <v>44725</v>
      </c>
      <c r="C85" s="449" t="str">
        <f t="shared" si="8"/>
        <v>(月)</v>
      </c>
      <c r="D85" s="742" t="s">
        <v>318</v>
      </c>
      <c r="E85" s="673">
        <v>0</v>
      </c>
      <c r="F85" s="674">
        <v>23.7</v>
      </c>
      <c r="G85" s="13">
        <v>20.399999999999999</v>
      </c>
      <c r="H85" s="310">
        <v>20.7</v>
      </c>
      <c r="I85" s="14">
        <v>4.5999999999999996</v>
      </c>
      <c r="J85" s="308">
        <v>3.8</v>
      </c>
      <c r="K85" s="13">
        <v>7.51</v>
      </c>
      <c r="L85" s="308">
        <v>7.51</v>
      </c>
      <c r="M85" s="14">
        <v>21.9</v>
      </c>
      <c r="N85" s="310">
        <v>21.9</v>
      </c>
      <c r="O85" s="846">
        <v>86</v>
      </c>
      <c r="P85" s="691">
        <v>92.6</v>
      </c>
      <c r="Q85" s="743">
        <v>9.4</v>
      </c>
      <c r="R85" s="677">
        <v>162</v>
      </c>
      <c r="S85" s="744">
        <v>0.09</v>
      </c>
      <c r="T85" s="787"/>
      <c r="U85" s="118"/>
      <c r="V85" s="4" t="s">
        <v>212</v>
      </c>
      <c r="W85" s="10" t="s">
        <v>371</v>
      </c>
      <c r="X85" s="341">
        <v>171</v>
      </c>
      <c r="Y85" s="340">
        <v>167</v>
      </c>
      <c r="Z85" s="386">
        <v>184</v>
      </c>
    </row>
    <row r="86" spans="1:26" x14ac:dyDescent="0.15">
      <c r="A86" s="1171"/>
      <c r="B86" s="458">
        <v>44726</v>
      </c>
      <c r="C86" s="449" t="str">
        <f t="shared" si="8"/>
        <v>(火)</v>
      </c>
      <c r="D86" s="742" t="s">
        <v>317</v>
      </c>
      <c r="E86" s="673">
        <v>0</v>
      </c>
      <c r="F86" s="674">
        <v>18.399999999999999</v>
      </c>
      <c r="G86" s="13">
        <v>20.5</v>
      </c>
      <c r="H86" s="310">
        <v>20.6</v>
      </c>
      <c r="I86" s="14">
        <v>4.2</v>
      </c>
      <c r="J86" s="308">
        <v>3.6</v>
      </c>
      <c r="K86" s="13">
        <v>7.57</v>
      </c>
      <c r="L86" s="308">
        <v>7.56</v>
      </c>
      <c r="M86" s="14">
        <v>22.2</v>
      </c>
      <c r="N86" s="310">
        <v>22.2</v>
      </c>
      <c r="O86" s="846">
        <v>86.7</v>
      </c>
      <c r="P86" s="691">
        <v>94.2</v>
      </c>
      <c r="Q86" s="743">
        <v>9.6</v>
      </c>
      <c r="R86" s="677">
        <v>156</v>
      </c>
      <c r="S86" s="744">
        <v>0.09</v>
      </c>
      <c r="T86" s="787"/>
      <c r="U86" s="118"/>
      <c r="V86" s="4" t="s">
        <v>213</v>
      </c>
      <c r="W86" s="10" t="s">
        <v>371</v>
      </c>
      <c r="X86" s="341">
        <v>0.14000000000000001</v>
      </c>
      <c r="Y86" s="16">
        <v>0.13</v>
      </c>
      <c r="Z86" s="345">
        <v>0.35</v>
      </c>
    </row>
    <row r="87" spans="1:26" x14ac:dyDescent="0.15">
      <c r="A87" s="1171"/>
      <c r="B87" s="458">
        <v>44727</v>
      </c>
      <c r="C87" s="449" t="str">
        <f t="shared" si="8"/>
        <v>(水)</v>
      </c>
      <c r="D87" s="742" t="s">
        <v>317</v>
      </c>
      <c r="E87" s="673">
        <v>3</v>
      </c>
      <c r="F87" s="674">
        <v>17.2</v>
      </c>
      <c r="G87" s="13">
        <v>20.6</v>
      </c>
      <c r="H87" s="310">
        <v>20.7</v>
      </c>
      <c r="I87" s="14">
        <v>4</v>
      </c>
      <c r="J87" s="308">
        <v>3.6</v>
      </c>
      <c r="K87" s="13">
        <v>7.59</v>
      </c>
      <c r="L87" s="308">
        <v>7.59</v>
      </c>
      <c r="M87" s="14">
        <v>22.2</v>
      </c>
      <c r="N87" s="310">
        <v>22.2</v>
      </c>
      <c r="O87" s="846">
        <v>87.1</v>
      </c>
      <c r="P87" s="691">
        <v>94</v>
      </c>
      <c r="Q87" s="743">
        <v>9.5</v>
      </c>
      <c r="R87" s="677">
        <v>167</v>
      </c>
      <c r="S87" s="744">
        <v>0.1</v>
      </c>
      <c r="T87" s="787"/>
      <c r="U87" s="118"/>
      <c r="V87" s="4" t="s">
        <v>14</v>
      </c>
      <c r="W87" s="10" t="s">
        <v>371</v>
      </c>
      <c r="X87" s="341">
        <v>3.9</v>
      </c>
      <c r="Y87" s="342">
        <v>3.8</v>
      </c>
      <c r="Z87" s="343">
        <v>4.7</v>
      </c>
    </row>
    <row r="88" spans="1:26" x14ac:dyDescent="0.15">
      <c r="A88" s="1171"/>
      <c r="B88" s="458">
        <v>44728</v>
      </c>
      <c r="C88" s="449" t="str">
        <f t="shared" si="8"/>
        <v>(木)</v>
      </c>
      <c r="D88" s="742" t="s">
        <v>317</v>
      </c>
      <c r="E88" s="673">
        <v>0</v>
      </c>
      <c r="F88" s="674">
        <v>20</v>
      </c>
      <c r="G88" s="13">
        <v>20.5</v>
      </c>
      <c r="H88" s="310">
        <v>20.7</v>
      </c>
      <c r="I88" s="14">
        <v>4.7</v>
      </c>
      <c r="J88" s="308">
        <v>3.9</v>
      </c>
      <c r="K88" s="13">
        <v>7.57</v>
      </c>
      <c r="L88" s="308">
        <v>7.56</v>
      </c>
      <c r="M88" s="14">
        <v>22.5</v>
      </c>
      <c r="N88" s="310">
        <v>22.4</v>
      </c>
      <c r="O88" s="846">
        <v>88.2</v>
      </c>
      <c r="P88" s="691">
        <v>93.2</v>
      </c>
      <c r="Q88" s="743">
        <v>9.6</v>
      </c>
      <c r="R88" s="677">
        <v>166</v>
      </c>
      <c r="S88" s="744">
        <v>0.13</v>
      </c>
      <c r="T88" s="787"/>
      <c r="U88" s="118"/>
      <c r="V88" s="4" t="s">
        <v>15</v>
      </c>
      <c r="W88" s="10" t="s">
        <v>371</v>
      </c>
      <c r="X88" s="382">
        <v>1.4</v>
      </c>
      <c r="Y88" s="342">
        <v>1.1000000000000001</v>
      </c>
      <c r="Z88" s="343">
        <v>2.9</v>
      </c>
    </row>
    <row r="89" spans="1:26" x14ac:dyDescent="0.15">
      <c r="A89" s="1171"/>
      <c r="B89" s="458">
        <v>44729</v>
      </c>
      <c r="C89" s="449" t="str">
        <f t="shared" si="8"/>
        <v>(金)</v>
      </c>
      <c r="D89" s="742" t="s">
        <v>317</v>
      </c>
      <c r="E89" s="673">
        <v>0</v>
      </c>
      <c r="F89" s="674">
        <v>24.1</v>
      </c>
      <c r="G89" s="13">
        <v>20.5</v>
      </c>
      <c r="H89" s="310">
        <v>20.8</v>
      </c>
      <c r="I89" s="14">
        <v>4.2</v>
      </c>
      <c r="J89" s="308">
        <v>3.6</v>
      </c>
      <c r="K89" s="13">
        <v>7.58</v>
      </c>
      <c r="L89" s="308">
        <v>7.61</v>
      </c>
      <c r="M89" s="14">
        <v>22.6</v>
      </c>
      <c r="N89" s="310">
        <v>22.7</v>
      </c>
      <c r="O89" s="846">
        <v>89.2</v>
      </c>
      <c r="P89" s="691">
        <v>95.2</v>
      </c>
      <c r="Q89" s="743">
        <v>9.6</v>
      </c>
      <c r="R89" s="677">
        <v>156</v>
      </c>
      <c r="S89" s="744">
        <v>0.14000000000000001</v>
      </c>
      <c r="T89" s="787"/>
      <c r="U89" s="118"/>
      <c r="V89" s="4" t="s">
        <v>214</v>
      </c>
      <c r="W89" s="10" t="s">
        <v>371</v>
      </c>
      <c r="X89" s="341">
        <v>3.4</v>
      </c>
      <c r="Y89" s="342">
        <v>3.9</v>
      </c>
      <c r="Z89" s="343">
        <v>10.199999999999999</v>
      </c>
    </row>
    <row r="90" spans="1:26" x14ac:dyDescent="0.15">
      <c r="A90" s="1171"/>
      <c r="B90" s="458">
        <v>44730</v>
      </c>
      <c r="C90" s="449" t="str">
        <f t="shared" si="8"/>
        <v>(土)</v>
      </c>
      <c r="D90" s="742" t="s">
        <v>317</v>
      </c>
      <c r="E90" s="673">
        <v>4.5</v>
      </c>
      <c r="F90" s="674">
        <v>24.9</v>
      </c>
      <c r="G90" s="13">
        <v>20.5</v>
      </c>
      <c r="H90" s="310">
        <v>20.8</v>
      </c>
      <c r="I90" s="14">
        <v>3.2</v>
      </c>
      <c r="J90" s="308">
        <v>3.2</v>
      </c>
      <c r="K90" s="13">
        <v>7.5</v>
      </c>
      <c r="L90" s="308">
        <v>7.51</v>
      </c>
      <c r="M90" s="14">
        <v>21.4</v>
      </c>
      <c r="N90" s="310">
        <v>21.1</v>
      </c>
      <c r="O90" s="846" t="s">
        <v>24</v>
      </c>
      <c r="P90" s="691" t="s">
        <v>24</v>
      </c>
      <c r="Q90" s="743" t="s">
        <v>24</v>
      </c>
      <c r="R90" s="677" t="s">
        <v>24</v>
      </c>
      <c r="S90" s="744" t="s">
        <v>24</v>
      </c>
      <c r="T90" s="787"/>
      <c r="U90" s="118"/>
      <c r="V90" s="4" t="s">
        <v>215</v>
      </c>
      <c r="W90" s="10" t="s">
        <v>371</v>
      </c>
      <c r="X90" s="365">
        <v>9.2999999999999999E-2</v>
      </c>
      <c r="Y90" s="344">
        <v>7.8E-2</v>
      </c>
      <c r="Z90" s="345">
        <v>8.4000000000000005E-2</v>
      </c>
    </row>
    <row r="91" spans="1:26" x14ac:dyDescent="0.15">
      <c r="A91" s="1171"/>
      <c r="B91" s="458">
        <v>44731</v>
      </c>
      <c r="C91" s="449" t="str">
        <f t="shared" si="8"/>
        <v>(日)</v>
      </c>
      <c r="D91" s="742" t="s">
        <v>318</v>
      </c>
      <c r="E91" s="673">
        <v>0.5</v>
      </c>
      <c r="F91" s="674">
        <v>26.4</v>
      </c>
      <c r="G91" s="13">
        <v>20.6</v>
      </c>
      <c r="H91" s="310">
        <v>21</v>
      </c>
      <c r="I91" s="14">
        <v>3.9</v>
      </c>
      <c r="J91" s="308">
        <v>3.3</v>
      </c>
      <c r="K91" s="13">
        <v>7.46</v>
      </c>
      <c r="L91" s="308">
        <v>7.49</v>
      </c>
      <c r="M91" s="14">
        <v>22.6</v>
      </c>
      <c r="N91" s="310">
        <v>22.6</v>
      </c>
      <c r="O91" s="846" t="s">
        <v>24</v>
      </c>
      <c r="P91" s="691" t="s">
        <v>24</v>
      </c>
      <c r="Q91" s="743" t="s">
        <v>24</v>
      </c>
      <c r="R91" s="677" t="s">
        <v>24</v>
      </c>
      <c r="S91" s="744" t="s">
        <v>24</v>
      </c>
      <c r="T91" s="787"/>
      <c r="U91" s="118"/>
      <c r="V91" s="4" t="s">
        <v>333</v>
      </c>
      <c r="W91" s="10" t="s">
        <v>371</v>
      </c>
      <c r="X91" s="341">
        <v>0.35</v>
      </c>
      <c r="Y91" s="344">
        <v>0.38</v>
      </c>
      <c r="Z91" s="345">
        <v>0.25</v>
      </c>
    </row>
    <row r="92" spans="1:26" x14ac:dyDescent="0.15">
      <c r="A92" s="1171"/>
      <c r="B92" s="458">
        <v>44732</v>
      </c>
      <c r="C92" s="449" t="str">
        <f t="shared" si="8"/>
        <v>(月)</v>
      </c>
      <c r="D92" s="742" t="s">
        <v>317</v>
      </c>
      <c r="E92" s="673">
        <v>0</v>
      </c>
      <c r="F92" s="674">
        <v>27</v>
      </c>
      <c r="G92" s="13">
        <v>20.8</v>
      </c>
      <c r="H92" s="310">
        <v>21.2</v>
      </c>
      <c r="I92" s="14">
        <v>3.8</v>
      </c>
      <c r="J92" s="308">
        <v>3.5</v>
      </c>
      <c r="K92" s="13">
        <v>7.51</v>
      </c>
      <c r="L92" s="308">
        <v>7.51</v>
      </c>
      <c r="M92" s="14">
        <v>22.6</v>
      </c>
      <c r="N92" s="310">
        <v>22.7</v>
      </c>
      <c r="O92" s="846">
        <v>90.1</v>
      </c>
      <c r="P92" s="691">
        <v>95.8</v>
      </c>
      <c r="Q92" s="743">
        <v>9.6999999999999993</v>
      </c>
      <c r="R92" s="677">
        <v>148</v>
      </c>
      <c r="S92" s="744">
        <v>0.13</v>
      </c>
      <c r="T92" s="787"/>
      <c r="U92" s="118"/>
      <c r="V92" s="4" t="s">
        <v>216</v>
      </c>
      <c r="W92" s="10" t="s">
        <v>371</v>
      </c>
      <c r="X92" s="365">
        <v>0.74</v>
      </c>
      <c r="Y92" s="344">
        <v>0.75</v>
      </c>
      <c r="Z92" s="345">
        <v>0.81</v>
      </c>
    </row>
    <row r="93" spans="1:26" x14ac:dyDescent="0.15">
      <c r="A93" s="1171"/>
      <c r="B93" s="458">
        <v>44733</v>
      </c>
      <c r="C93" s="449" t="str">
        <f t="shared" si="8"/>
        <v>(火)</v>
      </c>
      <c r="D93" s="742" t="s">
        <v>317</v>
      </c>
      <c r="E93" s="673">
        <v>2</v>
      </c>
      <c r="F93" s="674">
        <v>27.8</v>
      </c>
      <c r="G93" s="13">
        <v>20.9</v>
      </c>
      <c r="H93" s="310">
        <v>21.3</v>
      </c>
      <c r="I93" s="14">
        <v>3.3</v>
      </c>
      <c r="J93" s="308">
        <v>3.2</v>
      </c>
      <c r="K93" s="13">
        <v>7.53</v>
      </c>
      <c r="L93" s="308">
        <v>7.6</v>
      </c>
      <c r="M93" s="14">
        <v>22.7</v>
      </c>
      <c r="N93" s="310">
        <v>22.7</v>
      </c>
      <c r="O93" s="846">
        <v>90.7</v>
      </c>
      <c r="P93" s="691">
        <v>94.8</v>
      </c>
      <c r="Q93" s="743">
        <v>9.6999999999999993</v>
      </c>
      <c r="R93" s="677">
        <v>144</v>
      </c>
      <c r="S93" s="744">
        <v>0.09</v>
      </c>
      <c r="T93" s="787"/>
      <c r="U93" s="118"/>
      <c r="V93" s="4" t="s">
        <v>217</v>
      </c>
      <c r="W93" s="10" t="s">
        <v>371</v>
      </c>
      <c r="X93" s="365">
        <v>8.1000000000000003E-2</v>
      </c>
      <c r="Y93" s="344">
        <v>7.4999999999999997E-2</v>
      </c>
      <c r="Z93" s="345">
        <v>0.13100000000000001</v>
      </c>
    </row>
    <row r="94" spans="1:26" x14ac:dyDescent="0.15">
      <c r="A94" s="1171"/>
      <c r="B94" s="458">
        <v>44734</v>
      </c>
      <c r="C94" s="449" t="str">
        <f t="shared" si="8"/>
        <v>(水)</v>
      </c>
      <c r="D94" s="742" t="s">
        <v>317</v>
      </c>
      <c r="E94" s="673">
        <v>8.5</v>
      </c>
      <c r="F94" s="674">
        <v>23.6</v>
      </c>
      <c r="G94" s="13">
        <v>21</v>
      </c>
      <c r="H94" s="310">
        <v>21.3</v>
      </c>
      <c r="I94" s="14">
        <v>3.6</v>
      </c>
      <c r="J94" s="308">
        <v>3.2</v>
      </c>
      <c r="K94" s="13">
        <v>7.58</v>
      </c>
      <c r="L94" s="308">
        <v>7.6</v>
      </c>
      <c r="M94" s="14">
        <v>22.7</v>
      </c>
      <c r="N94" s="310">
        <v>22.7</v>
      </c>
      <c r="O94" s="846">
        <v>90.3</v>
      </c>
      <c r="P94" s="691">
        <v>94.2</v>
      </c>
      <c r="Q94" s="743">
        <v>9.6</v>
      </c>
      <c r="R94" s="677">
        <v>165</v>
      </c>
      <c r="S94" s="744">
        <v>0.08</v>
      </c>
      <c r="T94" s="787"/>
      <c r="U94" s="118"/>
      <c r="V94" s="4" t="s">
        <v>218</v>
      </c>
      <c r="W94" s="10" t="s">
        <v>371</v>
      </c>
      <c r="X94" s="382">
        <v>16.8</v>
      </c>
      <c r="Y94" s="342">
        <v>16.899999999999999</v>
      </c>
      <c r="Z94" s="343">
        <v>16.7</v>
      </c>
    </row>
    <row r="95" spans="1:26" x14ac:dyDescent="0.15">
      <c r="A95" s="1171"/>
      <c r="B95" s="458">
        <v>44735</v>
      </c>
      <c r="C95" s="449" t="str">
        <f t="shared" si="8"/>
        <v>(木)</v>
      </c>
      <c r="D95" s="742" t="s">
        <v>317</v>
      </c>
      <c r="E95" s="673">
        <v>0</v>
      </c>
      <c r="F95" s="674">
        <v>25.3</v>
      </c>
      <c r="G95" s="13">
        <v>21.2</v>
      </c>
      <c r="H95" s="310">
        <v>21.4</v>
      </c>
      <c r="I95" s="14">
        <v>3.8</v>
      </c>
      <c r="J95" s="308">
        <v>3.3</v>
      </c>
      <c r="K95" s="13">
        <v>7.55</v>
      </c>
      <c r="L95" s="308">
        <v>7.57</v>
      </c>
      <c r="M95" s="14">
        <v>22.7</v>
      </c>
      <c r="N95" s="310">
        <v>22.7</v>
      </c>
      <c r="O95" s="846">
        <v>90.3</v>
      </c>
      <c r="P95" s="691">
        <v>94.8</v>
      </c>
      <c r="Q95" s="743">
        <v>9.5</v>
      </c>
      <c r="R95" s="677">
        <v>166</v>
      </c>
      <c r="S95" s="744">
        <v>0.11</v>
      </c>
      <c r="T95" s="787"/>
      <c r="U95" s="118"/>
      <c r="V95" s="4" t="s">
        <v>17</v>
      </c>
      <c r="W95" s="10" t="s">
        <v>371</v>
      </c>
      <c r="X95" s="341">
        <v>21.8</v>
      </c>
      <c r="Y95" s="342">
        <v>21.5</v>
      </c>
      <c r="Z95" s="343">
        <v>29.7</v>
      </c>
    </row>
    <row r="96" spans="1:26" x14ac:dyDescent="0.15">
      <c r="A96" s="1171"/>
      <c r="B96" s="458">
        <v>44736</v>
      </c>
      <c r="C96" s="449" t="str">
        <f t="shared" si="8"/>
        <v>(金)</v>
      </c>
      <c r="D96" s="742" t="s">
        <v>317</v>
      </c>
      <c r="E96" s="673">
        <v>0</v>
      </c>
      <c r="F96" s="674">
        <v>29.3</v>
      </c>
      <c r="G96" s="13">
        <v>21.3</v>
      </c>
      <c r="H96" s="310">
        <v>21.8</v>
      </c>
      <c r="I96" s="14">
        <v>4.0999999999999996</v>
      </c>
      <c r="J96" s="308">
        <v>3.5</v>
      </c>
      <c r="K96" s="13">
        <v>7.54</v>
      </c>
      <c r="L96" s="308">
        <v>7.58</v>
      </c>
      <c r="M96" s="14">
        <v>22.7</v>
      </c>
      <c r="N96" s="310">
        <v>22.8</v>
      </c>
      <c r="O96" s="846">
        <v>90.9</v>
      </c>
      <c r="P96" s="691">
        <v>96.8</v>
      </c>
      <c r="Q96" s="743">
        <v>10.3</v>
      </c>
      <c r="R96" s="677">
        <v>168</v>
      </c>
      <c r="S96" s="744">
        <v>0.12</v>
      </c>
      <c r="T96" s="787"/>
      <c r="U96" s="118"/>
      <c r="V96" s="4" t="s">
        <v>219</v>
      </c>
      <c r="W96" s="10" t="s">
        <v>205</v>
      </c>
      <c r="X96" s="341">
        <v>8</v>
      </c>
      <c r="Y96" s="346">
        <v>7</v>
      </c>
      <c r="Z96" s="347">
        <v>10</v>
      </c>
    </row>
    <row r="97" spans="1:26" x14ac:dyDescent="0.15">
      <c r="A97" s="1171"/>
      <c r="B97" s="458">
        <v>44737</v>
      </c>
      <c r="C97" s="449" t="str">
        <f t="shared" si="8"/>
        <v>(土)</v>
      </c>
      <c r="D97" s="742" t="s">
        <v>318</v>
      </c>
      <c r="E97" s="673">
        <v>0</v>
      </c>
      <c r="F97" s="674">
        <v>30.6</v>
      </c>
      <c r="G97" s="13">
        <v>21.4</v>
      </c>
      <c r="H97" s="310">
        <v>21.9</v>
      </c>
      <c r="I97" s="14">
        <v>3.3</v>
      </c>
      <c r="J97" s="308">
        <v>2.8</v>
      </c>
      <c r="K97" s="13">
        <v>7.46</v>
      </c>
      <c r="L97" s="308">
        <v>7.5</v>
      </c>
      <c r="M97" s="14">
        <v>22.6</v>
      </c>
      <c r="N97" s="310">
        <v>22.7</v>
      </c>
      <c r="O97" s="846" t="s">
        <v>24</v>
      </c>
      <c r="P97" s="691" t="s">
        <v>24</v>
      </c>
      <c r="Q97" s="743" t="s">
        <v>24</v>
      </c>
      <c r="R97" s="677" t="s">
        <v>24</v>
      </c>
      <c r="S97" s="744" t="s">
        <v>24</v>
      </c>
      <c r="T97" s="787"/>
      <c r="U97" s="118"/>
      <c r="V97" s="4" t="s">
        <v>220</v>
      </c>
      <c r="W97" s="10" t="s">
        <v>371</v>
      </c>
      <c r="X97" s="341">
        <v>5</v>
      </c>
      <c r="Y97" s="346">
        <v>3</v>
      </c>
      <c r="Z97" s="347">
        <v>8</v>
      </c>
    </row>
    <row r="98" spans="1:26" x14ac:dyDescent="0.15">
      <c r="A98" s="1171"/>
      <c r="B98" s="458">
        <v>44738</v>
      </c>
      <c r="C98" s="449" t="str">
        <f t="shared" si="8"/>
        <v>(日)</v>
      </c>
      <c r="D98" s="742" t="s">
        <v>318</v>
      </c>
      <c r="E98" s="673">
        <v>0</v>
      </c>
      <c r="F98" s="674">
        <v>32.4</v>
      </c>
      <c r="G98" s="13">
        <v>21.6</v>
      </c>
      <c r="H98" s="310">
        <v>22.1</v>
      </c>
      <c r="I98" s="14">
        <v>3.2</v>
      </c>
      <c r="J98" s="308">
        <v>2.9</v>
      </c>
      <c r="K98" s="13">
        <v>7.54</v>
      </c>
      <c r="L98" s="308">
        <v>7.55</v>
      </c>
      <c r="M98" s="14">
        <v>22.8</v>
      </c>
      <c r="N98" s="310">
        <v>22.8</v>
      </c>
      <c r="O98" s="846" t="s">
        <v>24</v>
      </c>
      <c r="P98" s="691" t="s">
        <v>24</v>
      </c>
      <c r="Q98" s="743" t="s">
        <v>24</v>
      </c>
      <c r="R98" s="677" t="s">
        <v>24</v>
      </c>
      <c r="S98" s="744" t="s">
        <v>24</v>
      </c>
      <c r="T98" s="787"/>
      <c r="U98" s="118"/>
      <c r="V98" s="397"/>
      <c r="W98" s="398"/>
      <c r="X98" s="403"/>
      <c r="Y98" s="404"/>
      <c r="Z98" s="405"/>
    </row>
    <row r="99" spans="1:26" x14ac:dyDescent="0.15">
      <c r="A99" s="1171"/>
      <c r="B99" s="458">
        <v>44739</v>
      </c>
      <c r="C99" s="449" t="str">
        <f t="shared" si="8"/>
        <v>(月)</v>
      </c>
      <c r="D99" s="742" t="s">
        <v>318</v>
      </c>
      <c r="E99" s="673">
        <v>0</v>
      </c>
      <c r="F99" s="674">
        <v>32.9</v>
      </c>
      <c r="G99" s="13">
        <v>22.2</v>
      </c>
      <c r="H99" s="310">
        <v>22.5</v>
      </c>
      <c r="I99" s="14">
        <v>3.6</v>
      </c>
      <c r="J99" s="308">
        <v>3.1</v>
      </c>
      <c r="K99" s="13">
        <v>7.58</v>
      </c>
      <c r="L99" s="308">
        <v>7.57</v>
      </c>
      <c r="M99" s="14">
        <v>23</v>
      </c>
      <c r="N99" s="310">
        <v>23</v>
      </c>
      <c r="O99" s="846">
        <v>90.1</v>
      </c>
      <c r="P99" s="691">
        <v>97</v>
      </c>
      <c r="Q99" s="743">
        <v>10.199999999999999</v>
      </c>
      <c r="R99" s="677">
        <v>169</v>
      </c>
      <c r="S99" s="744">
        <v>0.11</v>
      </c>
      <c r="T99" s="787"/>
      <c r="U99" s="118"/>
      <c r="V99" s="397"/>
      <c r="W99" s="398"/>
      <c r="X99" s="403"/>
      <c r="Y99" s="404"/>
      <c r="Z99" s="405"/>
    </row>
    <row r="100" spans="1:26" x14ac:dyDescent="0.15">
      <c r="A100" s="1171"/>
      <c r="B100" s="458">
        <v>44740</v>
      </c>
      <c r="C100" s="449" t="str">
        <f t="shared" si="8"/>
        <v>(火)</v>
      </c>
      <c r="D100" s="742" t="s">
        <v>318</v>
      </c>
      <c r="E100" s="673">
        <v>0</v>
      </c>
      <c r="F100" s="674">
        <v>33.200000000000003</v>
      </c>
      <c r="G100" s="13">
        <v>22.6</v>
      </c>
      <c r="H100" s="310">
        <v>23</v>
      </c>
      <c r="I100" s="14">
        <v>3.5</v>
      </c>
      <c r="J100" s="308">
        <v>3</v>
      </c>
      <c r="K100" s="13">
        <v>7.64</v>
      </c>
      <c r="L100" s="308">
        <v>7.64</v>
      </c>
      <c r="M100" s="14">
        <v>23.1</v>
      </c>
      <c r="N100" s="310">
        <v>23.1</v>
      </c>
      <c r="O100" s="846">
        <v>91.1</v>
      </c>
      <c r="P100" s="691">
        <v>97.8</v>
      </c>
      <c r="Q100" s="743">
        <v>9.9</v>
      </c>
      <c r="R100" s="677">
        <v>170</v>
      </c>
      <c r="S100" s="744">
        <v>0.09</v>
      </c>
      <c r="T100" s="787"/>
      <c r="U100" s="118"/>
      <c r="V100" s="400"/>
      <c r="W100" s="401"/>
      <c r="X100" s="406"/>
      <c r="Y100" s="407"/>
      <c r="Z100" s="408"/>
    </row>
    <row r="101" spans="1:26" x14ac:dyDescent="0.15">
      <c r="A101" s="1171"/>
      <c r="B101" s="458">
        <v>44741</v>
      </c>
      <c r="C101" s="449" t="str">
        <f t="shared" si="8"/>
        <v>(水)</v>
      </c>
      <c r="D101" s="742" t="s">
        <v>318</v>
      </c>
      <c r="E101" s="673">
        <v>0</v>
      </c>
      <c r="F101" s="674">
        <v>32.299999999999997</v>
      </c>
      <c r="G101" s="13">
        <v>23</v>
      </c>
      <c r="H101" s="310">
        <v>23.3</v>
      </c>
      <c r="I101" s="14">
        <v>3.3</v>
      </c>
      <c r="J101" s="308">
        <v>2.6</v>
      </c>
      <c r="K101" s="13">
        <v>7.63</v>
      </c>
      <c r="L101" s="308">
        <v>7.62</v>
      </c>
      <c r="M101" s="14">
        <v>25.3</v>
      </c>
      <c r="N101" s="310">
        <v>25.4</v>
      </c>
      <c r="O101" s="846">
        <v>91.3</v>
      </c>
      <c r="P101" s="691">
        <v>96.8</v>
      </c>
      <c r="Q101" s="743">
        <v>10.199999999999999</v>
      </c>
      <c r="R101" s="677">
        <v>178</v>
      </c>
      <c r="S101" s="744">
        <v>0.1</v>
      </c>
      <c r="T101" s="787"/>
      <c r="U101" s="118"/>
      <c r="V101" s="11" t="s">
        <v>23</v>
      </c>
      <c r="W101" s="117" t="s">
        <v>24</v>
      </c>
      <c r="X101" s="117"/>
      <c r="Y101" s="117"/>
      <c r="Z101" s="812" t="s">
        <v>24</v>
      </c>
    </row>
    <row r="102" spans="1:26" x14ac:dyDescent="0.15">
      <c r="A102" s="1171"/>
      <c r="B102" s="458">
        <v>44742</v>
      </c>
      <c r="C102" s="449" t="str">
        <f t="shared" si="8"/>
        <v>(木)</v>
      </c>
      <c r="D102" s="745" t="s">
        <v>318</v>
      </c>
      <c r="E102" s="700">
        <v>0</v>
      </c>
      <c r="F102" s="746">
        <v>33.799999999999997</v>
      </c>
      <c r="G102" s="498">
        <v>23.3</v>
      </c>
      <c r="H102" s="747">
        <v>23.7</v>
      </c>
      <c r="I102" s="748">
        <v>2.8</v>
      </c>
      <c r="J102" s="409">
        <v>2.4</v>
      </c>
      <c r="K102" s="498">
        <v>7.66</v>
      </c>
      <c r="L102" s="409">
        <v>7.65</v>
      </c>
      <c r="M102" s="748">
        <v>25.5</v>
      </c>
      <c r="N102" s="747">
        <v>25.5</v>
      </c>
      <c r="O102" s="900">
        <v>92.4</v>
      </c>
      <c r="P102" s="1009">
        <v>95.2</v>
      </c>
      <c r="Q102" s="750">
        <v>10.8</v>
      </c>
      <c r="R102" s="751">
        <v>166</v>
      </c>
      <c r="S102" s="752">
        <v>7.0000000000000007E-2</v>
      </c>
      <c r="T102" s="1010"/>
      <c r="U102" s="118"/>
      <c r="V102" s="985" t="s">
        <v>360</v>
      </c>
      <c r="W102" s="986"/>
      <c r="X102" s="986"/>
      <c r="Y102" s="986"/>
      <c r="Z102" s="987"/>
    </row>
    <row r="103" spans="1:26" s="1" customFormat="1" ht="13.5" customHeight="1" x14ac:dyDescent="0.15">
      <c r="A103" s="1171"/>
      <c r="B103" s="1155" t="s">
        <v>274</v>
      </c>
      <c r="C103" s="1155"/>
      <c r="D103" s="679"/>
      <c r="E103" s="663">
        <f>MAX(E73:E102)</f>
        <v>22.5</v>
      </c>
      <c r="F103" s="680">
        <f t="shared" ref="F103:T103" si="9">IF(COUNT(F73:F102)=0,"",MAX(F73:F102))</f>
        <v>33.799999999999997</v>
      </c>
      <c r="G103" s="12">
        <f t="shared" si="9"/>
        <v>23.3</v>
      </c>
      <c r="H103" s="307">
        <f t="shared" si="9"/>
        <v>23.7</v>
      </c>
      <c r="I103" s="665">
        <f t="shared" si="9"/>
        <v>4.7</v>
      </c>
      <c r="J103" s="666">
        <f t="shared" si="9"/>
        <v>3.9</v>
      </c>
      <c r="K103" s="12">
        <f t="shared" si="9"/>
        <v>7.66</v>
      </c>
      <c r="L103" s="307">
        <f t="shared" si="9"/>
        <v>7.65</v>
      </c>
      <c r="M103" s="665">
        <f t="shared" si="9"/>
        <v>25.5</v>
      </c>
      <c r="N103" s="666">
        <f t="shared" si="9"/>
        <v>25.5</v>
      </c>
      <c r="O103" s="838">
        <f t="shared" si="9"/>
        <v>92.4</v>
      </c>
      <c r="P103" s="682">
        <f t="shared" si="9"/>
        <v>97.8</v>
      </c>
      <c r="Q103" s="728">
        <f t="shared" si="9"/>
        <v>10.8</v>
      </c>
      <c r="R103" s="684">
        <f t="shared" si="9"/>
        <v>188</v>
      </c>
      <c r="S103" s="685">
        <f t="shared" si="9"/>
        <v>0.14000000000000001</v>
      </c>
      <c r="T103" s="686" t="str">
        <f t="shared" si="9"/>
        <v/>
      </c>
      <c r="U103" s="161"/>
      <c r="V103" s="985" t="s">
        <v>399</v>
      </c>
      <c r="W103" s="986"/>
      <c r="X103" s="986"/>
      <c r="Y103" s="986"/>
      <c r="Z103" s="987"/>
    </row>
    <row r="104" spans="1:26" s="1" customFormat="1" ht="13.5" customHeight="1" x14ac:dyDescent="0.15">
      <c r="A104" s="1171"/>
      <c r="B104" s="1156" t="s">
        <v>275</v>
      </c>
      <c r="C104" s="1156"/>
      <c r="D104" s="687"/>
      <c r="E104" s="688">
        <f>MIN(E73:E102)</f>
        <v>0</v>
      </c>
      <c r="F104" s="689">
        <f t="shared" ref="F104:S104" si="10">IF(COUNT(F73:F102)=0,"",MIN(F73:F102))</f>
        <v>17</v>
      </c>
      <c r="G104" s="13">
        <f t="shared" si="10"/>
        <v>19.600000000000001</v>
      </c>
      <c r="H104" s="308">
        <f t="shared" si="10"/>
        <v>20</v>
      </c>
      <c r="I104" s="14">
        <f t="shared" si="10"/>
        <v>2.4</v>
      </c>
      <c r="J104" s="334">
        <f t="shared" si="10"/>
        <v>2.1</v>
      </c>
      <c r="K104" s="13">
        <f t="shared" si="10"/>
        <v>7.46</v>
      </c>
      <c r="L104" s="689">
        <f t="shared" si="10"/>
        <v>7.44</v>
      </c>
      <c r="M104" s="14">
        <f t="shared" si="10"/>
        <v>20.6</v>
      </c>
      <c r="N104" s="334">
        <f t="shared" si="10"/>
        <v>20</v>
      </c>
      <c r="O104" s="690">
        <f t="shared" si="10"/>
        <v>84.5</v>
      </c>
      <c r="P104" s="691">
        <f t="shared" si="10"/>
        <v>90</v>
      </c>
      <c r="Q104" s="692">
        <f t="shared" si="10"/>
        <v>9.4</v>
      </c>
      <c r="R104" s="693">
        <f t="shared" si="10"/>
        <v>144</v>
      </c>
      <c r="S104" s="694">
        <f t="shared" si="10"/>
        <v>7.0000000000000007E-2</v>
      </c>
      <c r="T104" s="695"/>
      <c r="U104" s="161"/>
      <c r="V104" s="988"/>
      <c r="W104" s="989"/>
      <c r="X104" s="989"/>
      <c r="Y104" s="989"/>
      <c r="Z104" s="990"/>
    </row>
    <row r="105" spans="1:26" s="1" customFormat="1" ht="13.5" customHeight="1" x14ac:dyDescent="0.15">
      <c r="A105" s="1171"/>
      <c r="B105" s="1156" t="s">
        <v>276</v>
      </c>
      <c r="C105" s="1156"/>
      <c r="D105" s="687"/>
      <c r="E105" s="696"/>
      <c r="F105" s="697">
        <f t="shared" ref="F105:S105" si="11">IF(COUNT(F73:F102)=0,"",AVERAGE(F73:F102))</f>
        <v>24.803333333333327</v>
      </c>
      <c r="G105" s="13">
        <f t="shared" si="11"/>
        <v>20.803333333333335</v>
      </c>
      <c r="H105" s="689">
        <f t="shared" si="11"/>
        <v>21.103333333333339</v>
      </c>
      <c r="I105" s="14">
        <f t="shared" si="11"/>
        <v>3.5699999999999994</v>
      </c>
      <c r="J105" s="334">
        <f t="shared" si="11"/>
        <v>3.0333333333333332</v>
      </c>
      <c r="K105" s="13">
        <f t="shared" si="11"/>
        <v>7.5406666666666666</v>
      </c>
      <c r="L105" s="689">
        <f t="shared" si="11"/>
        <v>7.5490000000000004</v>
      </c>
      <c r="M105" s="14">
        <f t="shared" si="11"/>
        <v>22.319999999999997</v>
      </c>
      <c r="N105" s="334">
        <f t="shared" si="11"/>
        <v>22.293333333333329</v>
      </c>
      <c r="O105" s="690">
        <f t="shared" si="11"/>
        <v>87.986363636363635</v>
      </c>
      <c r="P105" s="691">
        <f t="shared" si="11"/>
        <v>93.654545454545442</v>
      </c>
      <c r="Q105" s="692">
        <f t="shared" si="11"/>
        <v>9.7409090909090903</v>
      </c>
      <c r="R105" s="698">
        <f t="shared" si="11"/>
        <v>167.27272727272728</v>
      </c>
      <c r="S105" s="694">
        <f t="shared" si="11"/>
        <v>0.10909090909090911</v>
      </c>
      <c r="T105" s="695"/>
      <c r="U105" s="161"/>
      <c r="V105" s="988"/>
      <c r="W105" s="989"/>
      <c r="X105" s="989"/>
      <c r="Y105" s="989"/>
      <c r="Z105" s="990"/>
    </row>
    <row r="106" spans="1:26" s="1" customFormat="1" ht="13.5" customHeight="1" x14ac:dyDescent="0.15">
      <c r="A106" s="1171"/>
      <c r="B106" s="1157" t="s">
        <v>277</v>
      </c>
      <c r="C106" s="1157"/>
      <c r="D106" s="699"/>
      <c r="E106" s="700">
        <f>SUM(E73:E102)</f>
        <v>68.5</v>
      </c>
      <c r="F106" s="701"/>
      <c r="G106" s="702"/>
      <c r="H106" s="703"/>
      <c r="I106" s="702"/>
      <c r="J106" s="703"/>
      <c r="K106" s="704"/>
      <c r="L106" s="705"/>
      <c r="M106" s="706"/>
      <c r="N106" s="707"/>
      <c r="O106" s="708"/>
      <c r="P106" s="709"/>
      <c r="Q106" s="710"/>
      <c r="R106" s="711"/>
      <c r="S106" s="712"/>
      <c r="T106" s="1006">
        <f>SUM(T73:T102)</f>
        <v>0</v>
      </c>
      <c r="U106" s="161"/>
      <c r="V106" s="991"/>
      <c r="W106" s="992"/>
      <c r="X106" s="992"/>
      <c r="Y106" s="992"/>
      <c r="Z106" s="993"/>
    </row>
    <row r="107" spans="1:26" ht="13.5" customHeight="1" x14ac:dyDescent="0.15">
      <c r="A107" s="1171" t="s">
        <v>236</v>
      </c>
      <c r="B107" s="540">
        <v>44743</v>
      </c>
      <c r="C107" s="448" t="str">
        <f>IF(B107="","",IF(WEEKDAY(B107)=1,"(日)",IF(WEEKDAY(B107)=2,"(月)",IF(WEEKDAY(B107)=3,"(火)",IF(WEEKDAY(B107)=4,"(水)",IF(WEEKDAY(B107)=5,"(木)",IF(WEEKDAY(B107)=6,"(金)","(土)")))))))</f>
        <v>(金)</v>
      </c>
      <c r="D107" s="740" t="s">
        <v>318</v>
      </c>
      <c r="E107" s="663">
        <v>0</v>
      </c>
      <c r="F107" s="664">
        <v>33.799999999999997</v>
      </c>
      <c r="G107" s="12">
        <v>23.6</v>
      </c>
      <c r="H107" s="666">
        <v>24</v>
      </c>
      <c r="I107" s="665">
        <v>2.6</v>
      </c>
      <c r="J107" s="307">
        <v>2.1</v>
      </c>
      <c r="K107" s="12">
        <v>7.69</v>
      </c>
      <c r="L107" s="307">
        <v>7.64</v>
      </c>
      <c r="M107" s="665">
        <v>25.5</v>
      </c>
      <c r="N107" s="666">
        <v>25.5</v>
      </c>
      <c r="O107" s="838">
        <v>85.6</v>
      </c>
      <c r="P107" s="682">
        <v>96.6</v>
      </c>
      <c r="Q107" s="728">
        <v>9.6</v>
      </c>
      <c r="R107" s="671">
        <v>184</v>
      </c>
      <c r="S107" s="741">
        <v>7.0000000000000007E-2</v>
      </c>
      <c r="T107" s="1005"/>
      <c r="U107" s="118"/>
      <c r="V107" s="463" t="s">
        <v>344</v>
      </c>
      <c r="W107" s="467"/>
      <c r="X107" s="465">
        <v>44749</v>
      </c>
      <c r="Y107" s="470"/>
      <c r="Z107" s="471"/>
    </row>
    <row r="108" spans="1:26" x14ac:dyDescent="0.15">
      <c r="A108" s="1171"/>
      <c r="B108" s="458">
        <v>44744</v>
      </c>
      <c r="C108" s="449" t="str">
        <f t="shared" ref="C108:C137" si="12">IF(B108="","",IF(WEEKDAY(B108)=1,"(日)",IF(WEEKDAY(B108)=2,"(月)",IF(WEEKDAY(B108)=3,"(火)",IF(WEEKDAY(B108)=4,"(水)",IF(WEEKDAY(B108)=5,"(木)",IF(WEEKDAY(B108)=6,"(金)","(土)")))))))</f>
        <v>(土)</v>
      </c>
      <c r="D108" s="742" t="s">
        <v>317</v>
      </c>
      <c r="E108" s="673">
        <v>0</v>
      </c>
      <c r="F108" s="674">
        <v>32.799999999999997</v>
      </c>
      <c r="G108" s="13">
        <v>24</v>
      </c>
      <c r="H108" s="310">
        <v>24.4</v>
      </c>
      <c r="I108" s="14">
        <v>2.7</v>
      </c>
      <c r="J108" s="308">
        <v>2.1</v>
      </c>
      <c r="K108" s="13">
        <v>7.68</v>
      </c>
      <c r="L108" s="308">
        <v>7.61</v>
      </c>
      <c r="M108" s="14">
        <v>22.4</v>
      </c>
      <c r="N108" s="310">
        <v>21.7</v>
      </c>
      <c r="O108" s="846" t="s">
        <v>24</v>
      </c>
      <c r="P108" s="691" t="s">
        <v>24</v>
      </c>
      <c r="Q108" s="743" t="s">
        <v>24</v>
      </c>
      <c r="R108" s="677" t="s">
        <v>24</v>
      </c>
      <c r="S108" s="744" t="s">
        <v>24</v>
      </c>
      <c r="T108" s="787"/>
      <c r="U108" s="118"/>
      <c r="V108" s="468" t="s">
        <v>2</v>
      </c>
      <c r="W108" s="469" t="s">
        <v>363</v>
      </c>
      <c r="X108" s="480">
        <v>25.3</v>
      </c>
      <c r="Y108" s="480"/>
      <c r="Z108" s="473"/>
    </row>
    <row r="109" spans="1:26" x14ac:dyDescent="0.15">
      <c r="A109" s="1171"/>
      <c r="B109" s="458">
        <v>44745</v>
      </c>
      <c r="C109" s="449" t="str">
        <f t="shared" si="12"/>
        <v>(日)</v>
      </c>
      <c r="D109" s="755" t="s">
        <v>317</v>
      </c>
      <c r="E109" s="673"/>
      <c r="F109" s="674">
        <v>30.4</v>
      </c>
      <c r="G109" s="13">
        <v>24.2</v>
      </c>
      <c r="H109" s="310">
        <v>24.4</v>
      </c>
      <c r="I109" s="14">
        <v>2.5</v>
      </c>
      <c r="J109" s="308">
        <v>2.1</v>
      </c>
      <c r="K109" s="13">
        <v>7.65</v>
      </c>
      <c r="L109" s="308">
        <v>7.61</v>
      </c>
      <c r="M109" s="14">
        <v>21.6</v>
      </c>
      <c r="N109" s="310">
        <v>21.6</v>
      </c>
      <c r="O109" s="846" t="s">
        <v>24</v>
      </c>
      <c r="P109" s="691" t="s">
        <v>24</v>
      </c>
      <c r="Q109" s="743" t="s">
        <v>24</v>
      </c>
      <c r="R109" s="677" t="s">
        <v>24</v>
      </c>
      <c r="S109" s="744" t="s">
        <v>24</v>
      </c>
      <c r="T109" s="787"/>
      <c r="U109" s="118"/>
      <c r="V109" s="6" t="s">
        <v>19</v>
      </c>
      <c r="W109" s="7" t="s">
        <v>20</v>
      </c>
      <c r="X109" s="45" t="s">
        <v>21</v>
      </c>
      <c r="Y109" s="335" t="s">
        <v>22</v>
      </c>
      <c r="Z109" s="332" t="s">
        <v>324</v>
      </c>
    </row>
    <row r="110" spans="1:26" x14ac:dyDescent="0.15">
      <c r="A110" s="1171"/>
      <c r="B110" s="458">
        <v>44746</v>
      </c>
      <c r="C110" s="449" t="str">
        <f t="shared" si="12"/>
        <v>(月)</v>
      </c>
      <c r="D110" s="755" t="s">
        <v>319</v>
      </c>
      <c r="E110" s="673">
        <v>0.5</v>
      </c>
      <c r="F110" s="674">
        <v>25.8</v>
      </c>
      <c r="G110" s="13">
        <v>24.5</v>
      </c>
      <c r="H110" s="310">
        <v>24.6</v>
      </c>
      <c r="I110" s="14">
        <v>2.6</v>
      </c>
      <c r="J110" s="308">
        <v>2</v>
      </c>
      <c r="K110" s="13">
        <v>7.59</v>
      </c>
      <c r="L110" s="308">
        <v>7.57</v>
      </c>
      <c r="M110" s="14">
        <v>25.8</v>
      </c>
      <c r="N110" s="310">
        <v>25.8</v>
      </c>
      <c r="O110" s="846">
        <v>92.2</v>
      </c>
      <c r="P110" s="691">
        <v>98</v>
      </c>
      <c r="Q110" s="743">
        <v>9.6999999999999993</v>
      </c>
      <c r="R110" s="677">
        <v>177</v>
      </c>
      <c r="S110" s="744">
        <v>0.09</v>
      </c>
      <c r="T110" s="787"/>
      <c r="U110" s="118"/>
      <c r="V110" s="3" t="s">
        <v>203</v>
      </c>
      <c r="W110" s="9" t="s">
        <v>11</v>
      </c>
      <c r="X110" s="410">
        <v>24.8</v>
      </c>
      <c r="Y110" s="336">
        <v>25</v>
      </c>
      <c r="Z110" s="384">
        <v>26.5</v>
      </c>
    </row>
    <row r="111" spans="1:26" x14ac:dyDescent="0.15">
      <c r="A111" s="1171"/>
      <c r="B111" s="458">
        <v>44747</v>
      </c>
      <c r="C111" s="449" t="str">
        <f t="shared" si="12"/>
        <v>(火)</v>
      </c>
      <c r="D111" s="755" t="s">
        <v>318</v>
      </c>
      <c r="E111" s="673">
        <v>1.5</v>
      </c>
      <c r="F111" s="674">
        <v>29.6</v>
      </c>
      <c r="G111" s="13">
        <v>24.7</v>
      </c>
      <c r="H111" s="310">
        <v>25.1</v>
      </c>
      <c r="I111" s="14">
        <v>2.8</v>
      </c>
      <c r="J111" s="308">
        <v>2</v>
      </c>
      <c r="K111" s="13">
        <v>7.56</v>
      </c>
      <c r="L111" s="308">
        <v>7.57</v>
      </c>
      <c r="M111" s="14">
        <v>25.9</v>
      </c>
      <c r="N111" s="310">
        <v>25.9</v>
      </c>
      <c r="O111" s="846">
        <v>92.4</v>
      </c>
      <c r="P111" s="691">
        <v>98.2</v>
      </c>
      <c r="Q111" s="743">
        <v>9.6999999999999993</v>
      </c>
      <c r="R111" s="677">
        <v>199</v>
      </c>
      <c r="S111" s="744">
        <v>0.08</v>
      </c>
      <c r="T111" s="787"/>
      <c r="U111" s="118"/>
      <c r="V111" s="4" t="s">
        <v>204</v>
      </c>
      <c r="W111" s="10" t="s">
        <v>205</v>
      </c>
      <c r="X111" s="411">
        <v>2.8</v>
      </c>
      <c r="Y111" s="337">
        <v>1.8</v>
      </c>
      <c r="Z111" s="343">
        <v>9.1</v>
      </c>
    </row>
    <row r="112" spans="1:26" x14ac:dyDescent="0.15">
      <c r="A112" s="1171"/>
      <c r="B112" s="458">
        <v>44748</v>
      </c>
      <c r="C112" s="449" t="str">
        <f t="shared" si="12"/>
        <v>(水)</v>
      </c>
      <c r="D112" s="755" t="s">
        <v>317</v>
      </c>
      <c r="E112" s="673">
        <v>0.5</v>
      </c>
      <c r="F112" s="674">
        <v>26.4</v>
      </c>
      <c r="G112" s="13">
        <v>24.8</v>
      </c>
      <c r="H112" s="310">
        <v>25</v>
      </c>
      <c r="I112" s="14">
        <v>2.4</v>
      </c>
      <c r="J112" s="308">
        <v>1.8</v>
      </c>
      <c r="K112" s="13">
        <v>7.62</v>
      </c>
      <c r="L112" s="308">
        <v>7.52</v>
      </c>
      <c r="M112" s="14">
        <v>26.1</v>
      </c>
      <c r="N112" s="310">
        <v>26</v>
      </c>
      <c r="O112" s="846">
        <v>92.6</v>
      </c>
      <c r="P112" s="691">
        <v>96.8</v>
      </c>
      <c r="Q112" s="743">
        <v>9.6999999999999993</v>
      </c>
      <c r="R112" s="677">
        <v>193</v>
      </c>
      <c r="S112" s="744">
        <v>0.06</v>
      </c>
      <c r="T112" s="787"/>
      <c r="U112" s="118"/>
      <c r="V112" s="4" t="s">
        <v>12</v>
      </c>
      <c r="W112" s="10"/>
      <c r="X112" s="411">
        <v>7.58</v>
      </c>
      <c r="Y112" s="337">
        <v>7.48</v>
      </c>
      <c r="Z112" s="343">
        <v>8.43</v>
      </c>
    </row>
    <row r="113" spans="1:26" x14ac:dyDescent="0.15">
      <c r="A113" s="1171"/>
      <c r="B113" s="458">
        <v>44749</v>
      </c>
      <c r="C113" s="449" t="str">
        <f t="shared" si="12"/>
        <v>(木)</v>
      </c>
      <c r="D113" s="755" t="s">
        <v>317</v>
      </c>
      <c r="E113" s="673"/>
      <c r="F113" s="674">
        <v>25.3</v>
      </c>
      <c r="G113" s="13">
        <v>24.8</v>
      </c>
      <c r="H113" s="310">
        <v>25</v>
      </c>
      <c r="I113" s="14">
        <v>2.8</v>
      </c>
      <c r="J113" s="308">
        <v>1.8</v>
      </c>
      <c r="K113" s="13">
        <v>7.58</v>
      </c>
      <c r="L113" s="308">
        <v>7.48</v>
      </c>
      <c r="M113" s="14">
        <v>26.5</v>
      </c>
      <c r="N113" s="310">
        <v>26.3</v>
      </c>
      <c r="O113" s="846">
        <v>93.9</v>
      </c>
      <c r="P113" s="691">
        <v>98</v>
      </c>
      <c r="Q113" s="743">
        <v>9.9</v>
      </c>
      <c r="R113" s="677">
        <v>196</v>
      </c>
      <c r="S113" s="744">
        <v>0.06</v>
      </c>
      <c r="T113" s="787"/>
      <c r="U113" s="118"/>
      <c r="V113" s="4" t="s">
        <v>206</v>
      </c>
      <c r="W113" s="10" t="s">
        <v>13</v>
      </c>
      <c r="X113" s="411">
        <v>26.5</v>
      </c>
      <c r="Y113" s="337">
        <v>26.3</v>
      </c>
      <c r="Z113" s="343">
        <v>30</v>
      </c>
    </row>
    <row r="114" spans="1:26" x14ac:dyDescent="0.15">
      <c r="A114" s="1171"/>
      <c r="B114" s="458">
        <v>44750</v>
      </c>
      <c r="C114" s="449" t="str">
        <f t="shared" si="12"/>
        <v>(金)</v>
      </c>
      <c r="D114" s="755" t="s">
        <v>317</v>
      </c>
      <c r="E114" s="673"/>
      <c r="F114" s="674">
        <v>25.5</v>
      </c>
      <c r="G114" s="13">
        <v>24.9</v>
      </c>
      <c r="H114" s="310">
        <v>25.1</v>
      </c>
      <c r="I114" s="14">
        <v>2.4</v>
      </c>
      <c r="J114" s="308">
        <v>1.6</v>
      </c>
      <c r="K114" s="13">
        <v>7.6</v>
      </c>
      <c r="L114" s="308">
        <v>7.47</v>
      </c>
      <c r="M114" s="14">
        <v>26.7</v>
      </c>
      <c r="N114" s="310">
        <v>26.6</v>
      </c>
      <c r="O114" s="846">
        <v>94.5</v>
      </c>
      <c r="P114" s="691">
        <v>99.8</v>
      </c>
      <c r="Q114" s="743">
        <v>10.9</v>
      </c>
      <c r="R114" s="677">
        <v>188</v>
      </c>
      <c r="S114" s="744">
        <v>0.08</v>
      </c>
      <c r="T114" s="787"/>
      <c r="U114" s="118"/>
      <c r="V114" s="4" t="s">
        <v>207</v>
      </c>
      <c r="W114" s="10" t="s">
        <v>371</v>
      </c>
      <c r="X114" s="387">
        <v>94.1</v>
      </c>
      <c r="Y114" s="338">
        <v>93.9</v>
      </c>
      <c r="Z114" s="347">
        <v>110.5</v>
      </c>
    </row>
    <row r="115" spans="1:26" x14ac:dyDescent="0.15">
      <c r="A115" s="1171"/>
      <c r="B115" s="458">
        <v>44751</v>
      </c>
      <c r="C115" s="449" t="str">
        <f t="shared" si="12"/>
        <v>(土)</v>
      </c>
      <c r="D115" s="755" t="s">
        <v>318</v>
      </c>
      <c r="E115" s="673"/>
      <c r="F115" s="674">
        <v>29.1</v>
      </c>
      <c r="G115" s="13">
        <v>24.9</v>
      </c>
      <c r="H115" s="310">
        <v>25.2</v>
      </c>
      <c r="I115" s="14">
        <v>2.4</v>
      </c>
      <c r="J115" s="308">
        <v>1.3</v>
      </c>
      <c r="K115" s="13">
        <v>7.54</v>
      </c>
      <c r="L115" s="308">
        <v>7.46</v>
      </c>
      <c r="M115" s="14">
        <v>26.6</v>
      </c>
      <c r="N115" s="310">
        <v>26.5</v>
      </c>
      <c r="O115" s="846" t="s">
        <v>24</v>
      </c>
      <c r="P115" s="691" t="s">
        <v>24</v>
      </c>
      <c r="Q115" s="743" t="s">
        <v>24</v>
      </c>
      <c r="R115" s="677" t="s">
        <v>24</v>
      </c>
      <c r="S115" s="744" t="s">
        <v>24</v>
      </c>
      <c r="T115" s="787"/>
      <c r="U115" s="118"/>
      <c r="V115" s="4" t="s">
        <v>208</v>
      </c>
      <c r="W115" s="10" t="s">
        <v>371</v>
      </c>
      <c r="X115" s="387">
        <v>100.1</v>
      </c>
      <c r="Y115" s="338">
        <v>98</v>
      </c>
      <c r="Z115" s="347">
        <v>115.1</v>
      </c>
    </row>
    <row r="116" spans="1:26" x14ac:dyDescent="0.15">
      <c r="A116" s="1171"/>
      <c r="B116" s="458">
        <v>44752</v>
      </c>
      <c r="C116" s="449" t="str">
        <f t="shared" si="12"/>
        <v>(日)</v>
      </c>
      <c r="D116" s="755" t="s">
        <v>317</v>
      </c>
      <c r="E116" s="673"/>
      <c r="F116" s="674">
        <v>27.3</v>
      </c>
      <c r="G116" s="13">
        <v>25</v>
      </c>
      <c r="H116" s="310">
        <v>25.1</v>
      </c>
      <c r="I116" s="14">
        <v>2.2999999999999998</v>
      </c>
      <c r="J116" s="308">
        <v>1.4</v>
      </c>
      <c r="K116" s="13">
        <v>7.57</v>
      </c>
      <c r="L116" s="308">
        <v>7.47</v>
      </c>
      <c r="M116" s="14">
        <v>24.7</v>
      </c>
      <c r="N116" s="310">
        <v>26.6</v>
      </c>
      <c r="O116" s="846" t="s">
        <v>24</v>
      </c>
      <c r="P116" s="691" t="s">
        <v>24</v>
      </c>
      <c r="Q116" s="743" t="s">
        <v>24</v>
      </c>
      <c r="R116" s="677" t="s">
        <v>24</v>
      </c>
      <c r="S116" s="744" t="s">
        <v>24</v>
      </c>
      <c r="T116" s="787"/>
      <c r="U116" s="118"/>
      <c r="V116" s="4" t="s">
        <v>209</v>
      </c>
      <c r="W116" s="10" t="s">
        <v>371</v>
      </c>
      <c r="X116" s="387">
        <v>68.599999999999994</v>
      </c>
      <c r="Y116" s="338">
        <v>66.2</v>
      </c>
      <c r="Z116" s="347">
        <v>78.2</v>
      </c>
    </row>
    <row r="117" spans="1:26" x14ac:dyDescent="0.15">
      <c r="A117" s="1171"/>
      <c r="B117" s="458">
        <v>44753</v>
      </c>
      <c r="C117" s="449" t="str">
        <f t="shared" si="12"/>
        <v>(月)</v>
      </c>
      <c r="D117" s="755" t="s">
        <v>318</v>
      </c>
      <c r="E117" s="673"/>
      <c r="F117" s="674">
        <v>29.8</v>
      </c>
      <c r="G117" s="13">
        <v>25.2</v>
      </c>
      <c r="H117" s="310">
        <v>25.5</v>
      </c>
      <c r="I117" s="14">
        <v>2.7</v>
      </c>
      <c r="J117" s="308">
        <v>1.7</v>
      </c>
      <c r="K117" s="13">
        <v>7.6</v>
      </c>
      <c r="L117" s="308">
        <v>7.54</v>
      </c>
      <c r="M117" s="14">
        <v>26.7</v>
      </c>
      <c r="N117" s="310">
        <v>26.6</v>
      </c>
      <c r="O117" s="846">
        <v>96.7</v>
      </c>
      <c r="P117" s="691">
        <v>100.3</v>
      </c>
      <c r="Q117" s="743">
        <v>10.9</v>
      </c>
      <c r="R117" s="677">
        <v>189</v>
      </c>
      <c r="S117" s="744">
        <v>0.06</v>
      </c>
      <c r="T117" s="787"/>
      <c r="U117" s="118"/>
      <c r="V117" s="4" t="s">
        <v>210</v>
      </c>
      <c r="W117" s="10" t="s">
        <v>371</v>
      </c>
      <c r="X117" s="387">
        <v>31.5</v>
      </c>
      <c r="Y117" s="338">
        <v>31.8</v>
      </c>
      <c r="Z117" s="347">
        <v>36.9</v>
      </c>
    </row>
    <row r="118" spans="1:26" x14ac:dyDescent="0.15">
      <c r="A118" s="1171"/>
      <c r="B118" s="458">
        <v>44754</v>
      </c>
      <c r="C118" s="449" t="str">
        <f t="shared" si="12"/>
        <v>(火)</v>
      </c>
      <c r="D118" s="755" t="s">
        <v>317</v>
      </c>
      <c r="E118" s="673">
        <v>6.5</v>
      </c>
      <c r="F118" s="674">
        <v>27.7</v>
      </c>
      <c r="G118" s="13">
        <v>25.3</v>
      </c>
      <c r="H118" s="310">
        <v>25.5</v>
      </c>
      <c r="I118" s="14">
        <v>2.9</v>
      </c>
      <c r="J118" s="308">
        <v>1.8</v>
      </c>
      <c r="K118" s="13">
        <v>7.64</v>
      </c>
      <c r="L118" s="308">
        <v>7.54</v>
      </c>
      <c r="M118" s="14">
        <v>26.7</v>
      </c>
      <c r="N118" s="310">
        <v>26.7</v>
      </c>
      <c r="O118" s="846">
        <v>96.4</v>
      </c>
      <c r="P118" s="691">
        <v>101.5</v>
      </c>
      <c r="Q118" s="743">
        <v>10.4</v>
      </c>
      <c r="R118" s="677">
        <v>186</v>
      </c>
      <c r="S118" s="744">
        <v>0.06</v>
      </c>
      <c r="T118" s="787"/>
      <c r="U118" s="118"/>
      <c r="V118" s="4" t="s">
        <v>211</v>
      </c>
      <c r="W118" s="10" t="s">
        <v>371</v>
      </c>
      <c r="X118" s="341">
        <v>9.9</v>
      </c>
      <c r="Y118" s="339">
        <v>9.9</v>
      </c>
      <c r="Z118" s="385">
        <v>11.1</v>
      </c>
    </row>
    <row r="119" spans="1:26" x14ac:dyDescent="0.15">
      <c r="A119" s="1171"/>
      <c r="B119" s="458">
        <v>44755</v>
      </c>
      <c r="C119" s="449" t="str">
        <f t="shared" si="12"/>
        <v>(水)</v>
      </c>
      <c r="D119" s="755" t="s">
        <v>317</v>
      </c>
      <c r="E119" s="673">
        <v>30.5</v>
      </c>
      <c r="F119" s="674">
        <v>24.2</v>
      </c>
      <c r="G119" s="13">
        <v>25.4</v>
      </c>
      <c r="H119" s="310">
        <v>25.6</v>
      </c>
      <c r="I119" s="14">
        <v>2.7</v>
      </c>
      <c r="J119" s="308">
        <v>1.8</v>
      </c>
      <c r="K119" s="13">
        <v>7.65</v>
      </c>
      <c r="L119" s="308">
        <v>7.56</v>
      </c>
      <c r="M119" s="14">
        <v>26.8</v>
      </c>
      <c r="N119" s="310">
        <v>26.7</v>
      </c>
      <c r="O119" s="846">
        <v>97.7</v>
      </c>
      <c r="P119" s="691">
        <v>102.1</v>
      </c>
      <c r="Q119" s="743">
        <v>10.9</v>
      </c>
      <c r="R119" s="677">
        <v>173</v>
      </c>
      <c r="S119" s="744">
        <v>0.06</v>
      </c>
      <c r="T119" s="787"/>
      <c r="U119" s="118"/>
      <c r="V119" s="4" t="s">
        <v>212</v>
      </c>
      <c r="W119" s="10" t="s">
        <v>371</v>
      </c>
      <c r="X119" s="341">
        <v>202</v>
      </c>
      <c r="Y119" s="340">
        <v>196</v>
      </c>
      <c r="Z119" s="386">
        <v>229</v>
      </c>
    </row>
    <row r="120" spans="1:26" x14ac:dyDescent="0.15">
      <c r="A120" s="1171"/>
      <c r="B120" s="458">
        <v>44756</v>
      </c>
      <c r="C120" s="449" t="str">
        <f t="shared" si="12"/>
        <v>(木)</v>
      </c>
      <c r="D120" s="755" t="s">
        <v>317</v>
      </c>
      <c r="E120" s="673">
        <v>10.5</v>
      </c>
      <c r="F120" s="674">
        <v>25.9</v>
      </c>
      <c r="G120" s="13">
        <v>25.4</v>
      </c>
      <c r="H120" s="310">
        <v>25.6</v>
      </c>
      <c r="I120" s="14">
        <v>3.3</v>
      </c>
      <c r="J120" s="308">
        <v>1.9</v>
      </c>
      <c r="K120" s="13">
        <v>7.65</v>
      </c>
      <c r="L120" s="308">
        <v>7.55</v>
      </c>
      <c r="M120" s="14">
        <v>27.2</v>
      </c>
      <c r="N120" s="310">
        <v>27.1</v>
      </c>
      <c r="O120" s="846">
        <v>99</v>
      </c>
      <c r="P120" s="691">
        <v>102.3</v>
      </c>
      <c r="Q120" s="743">
        <v>10.9</v>
      </c>
      <c r="R120" s="677">
        <v>168</v>
      </c>
      <c r="S120" s="744">
        <v>0.08</v>
      </c>
      <c r="T120" s="787"/>
      <c r="U120" s="118"/>
      <c r="V120" s="4" t="s">
        <v>213</v>
      </c>
      <c r="W120" s="10" t="s">
        <v>371</v>
      </c>
      <c r="X120" s="341">
        <v>0.13</v>
      </c>
      <c r="Y120" s="16">
        <v>0.06</v>
      </c>
      <c r="Z120" s="345">
        <v>0.28999999999999998</v>
      </c>
    </row>
    <row r="121" spans="1:26" x14ac:dyDescent="0.15">
      <c r="A121" s="1171"/>
      <c r="B121" s="458">
        <v>44757</v>
      </c>
      <c r="C121" s="449" t="str">
        <f t="shared" si="12"/>
        <v>(金)</v>
      </c>
      <c r="D121" s="755" t="s">
        <v>317</v>
      </c>
      <c r="E121" s="673">
        <v>46</v>
      </c>
      <c r="F121" s="674">
        <v>23.5</v>
      </c>
      <c r="G121" s="13">
        <v>25.3</v>
      </c>
      <c r="H121" s="310">
        <v>25.5</v>
      </c>
      <c r="I121" s="14">
        <v>3.1</v>
      </c>
      <c r="J121" s="308">
        <v>1.9</v>
      </c>
      <c r="K121" s="13">
        <v>7.65</v>
      </c>
      <c r="L121" s="308">
        <v>7.59</v>
      </c>
      <c r="M121" s="14">
        <v>27.3</v>
      </c>
      <c r="N121" s="310">
        <v>27.1</v>
      </c>
      <c r="O121" s="846">
        <v>100.3</v>
      </c>
      <c r="P121" s="691">
        <v>102.1</v>
      </c>
      <c r="Q121" s="743">
        <v>10.7</v>
      </c>
      <c r="R121" s="677">
        <v>153</v>
      </c>
      <c r="S121" s="744">
        <v>0.06</v>
      </c>
      <c r="T121" s="787"/>
      <c r="U121" s="118"/>
      <c r="V121" s="4" t="s">
        <v>14</v>
      </c>
      <c r="W121" s="10" t="s">
        <v>371</v>
      </c>
      <c r="X121" s="341">
        <v>4.2</v>
      </c>
      <c r="Y121" s="342">
        <v>4.0999999999999996</v>
      </c>
      <c r="Z121" s="343">
        <v>6.9</v>
      </c>
    </row>
    <row r="122" spans="1:26" x14ac:dyDescent="0.15">
      <c r="A122" s="1171"/>
      <c r="B122" s="458">
        <v>44758</v>
      </c>
      <c r="C122" s="449" t="str">
        <f t="shared" si="12"/>
        <v>(土)</v>
      </c>
      <c r="D122" s="755" t="s">
        <v>317</v>
      </c>
      <c r="E122" s="673">
        <v>3.5</v>
      </c>
      <c r="F122" s="674">
        <v>25.3</v>
      </c>
      <c r="G122" s="13">
        <v>25.2</v>
      </c>
      <c r="H122" s="310">
        <v>25.4</v>
      </c>
      <c r="I122" s="14">
        <v>3.4</v>
      </c>
      <c r="J122" s="308">
        <v>2</v>
      </c>
      <c r="K122" s="13">
        <v>7.64</v>
      </c>
      <c r="L122" s="308">
        <v>7.52</v>
      </c>
      <c r="M122" s="14">
        <v>26.7</v>
      </c>
      <c r="N122" s="310">
        <v>26.7</v>
      </c>
      <c r="O122" s="846" t="s">
        <v>24</v>
      </c>
      <c r="P122" s="691" t="s">
        <v>24</v>
      </c>
      <c r="Q122" s="743" t="s">
        <v>24</v>
      </c>
      <c r="R122" s="677" t="s">
        <v>24</v>
      </c>
      <c r="S122" s="744" t="s">
        <v>24</v>
      </c>
      <c r="T122" s="787"/>
      <c r="U122" s="118"/>
      <c r="V122" s="4" t="s">
        <v>15</v>
      </c>
      <c r="W122" s="10" t="s">
        <v>371</v>
      </c>
      <c r="X122" s="382">
        <v>1.3</v>
      </c>
      <c r="Y122" s="342">
        <v>1.3</v>
      </c>
      <c r="Z122" s="343">
        <v>5.0999999999999996</v>
      </c>
    </row>
    <row r="123" spans="1:26" x14ac:dyDescent="0.15">
      <c r="A123" s="1171"/>
      <c r="B123" s="458">
        <v>44759</v>
      </c>
      <c r="C123" s="449" t="str">
        <f t="shared" si="12"/>
        <v>(日)</v>
      </c>
      <c r="D123" s="755" t="s">
        <v>318</v>
      </c>
      <c r="E123" s="673">
        <v>22.5</v>
      </c>
      <c r="F123" s="674">
        <v>23.5</v>
      </c>
      <c r="G123" s="13">
        <v>25</v>
      </c>
      <c r="H123" s="310">
        <v>25.2</v>
      </c>
      <c r="I123" s="14">
        <v>4.4000000000000004</v>
      </c>
      <c r="J123" s="308">
        <v>2.4</v>
      </c>
      <c r="K123" s="13">
        <v>7.58</v>
      </c>
      <c r="L123" s="308">
        <v>7.51</v>
      </c>
      <c r="M123" s="14">
        <v>25.6</v>
      </c>
      <c r="N123" s="310">
        <v>25.6</v>
      </c>
      <c r="O123" s="846" t="s">
        <v>24</v>
      </c>
      <c r="P123" s="691" t="s">
        <v>24</v>
      </c>
      <c r="Q123" s="743" t="s">
        <v>24</v>
      </c>
      <c r="R123" s="677" t="s">
        <v>24</v>
      </c>
      <c r="S123" s="744" t="s">
        <v>24</v>
      </c>
      <c r="T123" s="787"/>
      <c r="U123" s="118"/>
      <c r="V123" s="4" t="s">
        <v>214</v>
      </c>
      <c r="W123" s="10" t="s">
        <v>371</v>
      </c>
      <c r="X123" s="341">
        <v>1.3</v>
      </c>
      <c r="Y123" s="342">
        <v>2.6</v>
      </c>
      <c r="Z123" s="343">
        <v>9.6</v>
      </c>
    </row>
    <row r="124" spans="1:26" x14ac:dyDescent="0.15">
      <c r="A124" s="1171"/>
      <c r="B124" s="458">
        <v>44760</v>
      </c>
      <c r="C124" s="449" t="str">
        <f t="shared" si="12"/>
        <v>(月)</v>
      </c>
      <c r="D124" s="755" t="s">
        <v>317</v>
      </c>
      <c r="E124" s="673"/>
      <c r="F124" s="674">
        <v>27.8</v>
      </c>
      <c r="G124" s="13">
        <v>25</v>
      </c>
      <c r="H124" s="310">
        <v>25.2</v>
      </c>
      <c r="I124" s="14">
        <v>3.3</v>
      </c>
      <c r="J124" s="308">
        <v>2.1</v>
      </c>
      <c r="K124" s="13">
        <v>7.56</v>
      </c>
      <c r="L124" s="308">
        <v>7.51</v>
      </c>
      <c r="M124" s="14">
        <v>25.4</v>
      </c>
      <c r="N124" s="310">
        <v>25.3</v>
      </c>
      <c r="O124" s="846" t="s">
        <v>24</v>
      </c>
      <c r="P124" s="691" t="s">
        <v>24</v>
      </c>
      <c r="Q124" s="743" t="s">
        <v>24</v>
      </c>
      <c r="R124" s="677" t="s">
        <v>24</v>
      </c>
      <c r="S124" s="744" t="s">
        <v>24</v>
      </c>
      <c r="T124" s="787"/>
      <c r="U124" s="118"/>
      <c r="V124" s="4" t="s">
        <v>215</v>
      </c>
      <c r="W124" s="10" t="s">
        <v>371</v>
      </c>
      <c r="X124" s="365">
        <v>0.114</v>
      </c>
      <c r="Y124" s="344">
        <v>4.8000000000000001E-2</v>
      </c>
      <c r="Z124" s="345">
        <v>0.13500000000000001</v>
      </c>
    </row>
    <row r="125" spans="1:26" x14ac:dyDescent="0.15">
      <c r="A125" s="1171"/>
      <c r="B125" s="458">
        <v>44761</v>
      </c>
      <c r="C125" s="449" t="str">
        <f t="shared" si="12"/>
        <v>(火)</v>
      </c>
      <c r="D125" s="755" t="s">
        <v>317</v>
      </c>
      <c r="E125" s="673">
        <v>4.5</v>
      </c>
      <c r="F125" s="674">
        <v>28.9</v>
      </c>
      <c r="G125" s="13">
        <v>25</v>
      </c>
      <c r="H125" s="310">
        <v>25.3</v>
      </c>
      <c r="I125" s="14">
        <v>2.5</v>
      </c>
      <c r="J125" s="308">
        <v>1.7</v>
      </c>
      <c r="K125" s="13">
        <v>7.57</v>
      </c>
      <c r="L125" s="308">
        <v>7.49</v>
      </c>
      <c r="M125" s="14">
        <v>25.6</v>
      </c>
      <c r="N125" s="310">
        <v>25.5</v>
      </c>
      <c r="O125" s="846">
        <v>100.1</v>
      </c>
      <c r="P125" s="691">
        <v>96.8</v>
      </c>
      <c r="Q125" s="743">
        <v>10.3</v>
      </c>
      <c r="R125" s="677">
        <v>165</v>
      </c>
      <c r="S125" s="744">
        <v>0.09</v>
      </c>
      <c r="T125" s="787"/>
      <c r="U125" s="118"/>
      <c r="V125" s="4" t="s">
        <v>333</v>
      </c>
      <c r="W125" s="10" t="s">
        <v>371</v>
      </c>
      <c r="X125" s="341">
        <v>0.79</v>
      </c>
      <c r="Y125" s="344">
        <v>0.57999999999999996</v>
      </c>
      <c r="Z125" s="345">
        <v>1.05</v>
      </c>
    </row>
    <row r="126" spans="1:26" x14ac:dyDescent="0.15">
      <c r="A126" s="1171"/>
      <c r="B126" s="458">
        <v>44762</v>
      </c>
      <c r="C126" s="449" t="str">
        <f t="shared" si="12"/>
        <v>(水)</v>
      </c>
      <c r="D126" s="755" t="s">
        <v>318</v>
      </c>
      <c r="E126" s="673"/>
      <c r="F126" s="674">
        <v>31.9</v>
      </c>
      <c r="G126" s="13">
        <v>25.1</v>
      </c>
      <c r="H126" s="310">
        <v>25.4</v>
      </c>
      <c r="I126" s="14">
        <v>2.4</v>
      </c>
      <c r="J126" s="308">
        <v>1.6</v>
      </c>
      <c r="K126" s="13">
        <v>7.55</v>
      </c>
      <c r="L126" s="308">
        <v>7.46</v>
      </c>
      <c r="M126" s="14">
        <v>25.6</v>
      </c>
      <c r="N126" s="310">
        <v>25.5</v>
      </c>
      <c r="O126" s="846">
        <v>93.5</v>
      </c>
      <c r="P126" s="691">
        <v>97</v>
      </c>
      <c r="Q126" s="743">
        <v>10.5</v>
      </c>
      <c r="R126" s="677">
        <v>150</v>
      </c>
      <c r="S126" s="744">
        <v>0.09</v>
      </c>
      <c r="T126" s="787"/>
      <c r="U126" s="118"/>
      <c r="V126" s="4" t="s">
        <v>216</v>
      </c>
      <c r="W126" s="10" t="s">
        <v>371</v>
      </c>
      <c r="X126" s="365">
        <v>0.97</v>
      </c>
      <c r="Y126" s="344">
        <v>0.77</v>
      </c>
      <c r="Z126" s="345">
        <v>1.9</v>
      </c>
    </row>
    <row r="127" spans="1:26" x14ac:dyDescent="0.15">
      <c r="A127" s="1171"/>
      <c r="B127" s="458">
        <v>44763</v>
      </c>
      <c r="C127" s="449" t="str">
        <f t="shared" si="12"/>
        <v>(木)</v>
      </c>
      <c r="D127" s="755" t="s">
        <v>317</v>
      </c>
      <c r="E127" s="673"/>
      <c r="F127" s="674">
        <v>29.8</v>
      </c>
      <c r="G127" s="13">
        <v>25.2</v>
      </c>
      <c r="H127" s="310">
        <v>25.5</v>
      </c>
      <c r="I127" s="14">
        <v>2.7</v>
      </c>
      <c r="J127" s="308">
        <v>1.8</v>
      </c>
      <c r="K127" s="13">
        <v>7.49</v>
      </c>
      <c r="L127" s="308">
        <v>7.45</v>
      </c>
      <c r="M127" s="14">
        <v>25.7</v>
      </c>
      <c r="N127" s="310">
        <v>25.7</v>
      </c>
      <c r="O127" s="846">
        <v>94.1</v>
      </c>
      <c r="P127" s="691">
        <v>96.2</v>
      </c>
      <c r="Q127" s="743">
        <v>10.199999999999999</v>
      </c>
      <c r="R127" s="677">
        <v>158</v>
      </c>
      <c r="S127" s="744">
        <v>0.1</v>
      </c>
      <c r="T127" s="787"/>
      <c r="U127" s="118"/>
      <c r="V127" s="4" t="s">
        <v>217</v>
      </c>
      <c r="W127" s="10" t="s">
        <v>371</v>
      </c>
      <c r="X127" s="365">
        <v>0.08</v>
      </c>
      <c r="Y127" s="344">
        <v>0.06</v>
      </c>
      <c r="Z127" s="345">
        <v>0.14799999999999999</v>
      </c>
    </row>
    <row r="128" spans="1:26" x14ac:dyDescent="0.15">
      <c r="A128" s="1171"/>
      <c r="B128" s="458">
        <v>44764</v>
      </c>
      <c r="C128" s="449" t="str">
        <f t="shared" si="12"/>
        <v>(金)</v>
      </c>
      <c r="D128" s="755" t="s">
        <v>317</v>
      </c>
      <c r="E128" s="673">
        <v>3</v>
      </c>
      <c r="F128" s="674">
        <v>30</v>
      </c>
      <c r="G128" s="13">
        <v>25.3</v>
      </c>
      <c r="H128" s="310">
        <v>25.6</v>
      </c>
      <c r="I128" s="14">
        <v>3.1</v>
      </c>
      <c r="J128" s="308">
        <v>2</v>
      </c>
      <c r="K128" s="13">
        <v>7.5</v>
      </c>
      <c r="L128" s="308">
        <v>7.43</v>
      </c>
      <c r="M128" s="14">
        <v>25.6</v>
      </c>
      <c r="N128" s="310">
        <v>25.2</v>
      </c>
      <c r="O128" s="846">
        <v>92.4</v>
      </c>
      <c r="P128" s="691">
        <v>97.2</v>
      </c>
      <c r="Q128" s="743">
        <v>10.3</v>
      </c>
      <c r="R128" s="677">
        <v>173</v>
      </c>
      <c r="S128" s="744">
        <v>0.08</v>
      </c>
      <c r="T128" s="787"/>
      <c r="U128" s="118"/>
      <c r="V128" s="4" t="s">
        <v>218</v>
      </c>
      <c r="W128" s="10" t="s">
        <v>371</v>
      </c>
      <c r="X128" s="382">
        <v>17.8</v>
      </c>
      <c r="Y128" s="342">
        <v>17.8</v>
      </c>
      <c r="Z128" s="343">
        <v>19.5</v>
      </c>
    </row>
    <row r="129" spans="1:26" x14ac:dyDescent="0.15">
      <c r="A129" s="1171"/>
      <c r="B129" s="458">
        <v>44765</v>
      </c>
      <c r="C129" s="449" t="str">
        <f t="shared" si="12"/>
        <v>(土)</v>
      </c>
      <c r="D129" s="755" t="s">
        <v>318</v>
      </c>
      <c r="E129" s="673"/>
      <c r="F129" s="674">
        <v>31.4</v>
      </c>
      <c r="G129" s="13">
        <v>25.4</v>
      </c>
      <c r="H129" s="310">
        <v>25.8</v>
      </c>
      <c r="I129" s="14">
        <v>2.7</v>
      </c>
      <c r="J129" s="308">
        <v>1.8</v>
      </c>
      <c r="K129" s="13">
        <v>7.53</v>
      </c>
      <c r="L129" s="308">
        <v>7.46</v>
      </c>
      <c r="M129" s="14">
        <v>26.1</v>
      </c>
      <c r="N129" s="310">
        <v>26</v>
      </c>
      <c r="O129" s="846" t="s">
        <v>24</v>
      </c>
      <c r="P129" s="691" t="s">
        <v>24</v>
      </c>
      <c r="Q129" s="743" t="s">
        <v>24</v>
      </c>
      <c r="R129" s="677" t="s">
        <v>24</v>
      </c>
      <c r="S129" s="744" t="s">
        <v>24</v>
      </c>
      <c r="T129" s="787"/>
      <c r="U129" s="118"/>
      <c r="V129" s="4" t="s">
        <v>17</v>
      </c>
      <c r="W129" s="10" t="s">
        <v>371</v>
      </c>
      <c r="X129" s="382">
        <v>22</v>
      </c>
      <c r="Y129" s="342">
        <v>21.1</v>
      </c>
      <c r="Z129" s="343">
        <v>36.700000000000003</v>
      </c>
    </row>
    <row r="130" spans="1:26" x14ac:dyDescent="0.15">
      <c r="A130" s="1171"/>
      <c r="B130" s="458">
        <v>44766</v>
      </c>
      <c r="C130" s="449" t="str">
        <f t="shared" si="12"/>
        <v>(日)</v>
      </c>
      <c r="D130" s="755" t="s">
        <v>318</v>
      </c>
      <c r="E130" s="673"/>
      <c r="F130" s="674">
        <v>31.2</v>
      </c>
      <c r="G130" s="13">
        <v>25.6</v>
      </c>
      <c r="H130" s="310">
        <v>25.9</v>
      </c>
      <c r="I130" s="14">
        <v>2.2000000000000002</v>
      </c>
      <c r="J130" s="308">
        <v>1.5</v>
      </c>
      <c r="K130" s="13">
        <v>7.5</v>
      </c>
      <c r="L130" s="308">
        <v>7.43</v>
      </c>
      <c r="M130" s="14">
        <v>26.1</v>
      </c>
      <c r="N130" s="310">
        <v>26</v>
      </c>
      <c r="O130" s="846" t="s">
        <v>24</v>
      </c>
      <c r="P130" s="691" t="s">
        <v>24</v>
      </c>
      <c r="Q130" s="743" t="s">
        <v>24</v>
      </c>
      <c r="R130" s="677" t="s">
        <v>24</v>
      </c>
      <c r="S130" s="744" t="s">
        <v>24</v>
      </c>
      <c r="T130" s="787"/>
      <c r="U130" s="118"/>
      <c r="V130" s="4" t="s">
        <v>219</v>
      </c>
      <c r="W130" s="10" t="s">
        <v>205</v>
      </c>
      <c r="X130" s="341">
        <v>6</v>
      </c>
      <c r="Y130" s="346">
        <v>5</v>
      </c>
      <c r="Z130" s="347">
        <v>8</v>
      </c>
    </row>
    <row r="131" spans="1:26" x14ac:dyDescent="0.15">
      <c r="A131" s="1171"/>
      <c r="B131" s="458">
        <v>44767</v>
      </c>
      <c r="C131" s="449" t="str">
        <f t="shared" si="12"/>
        <v>(月)</v>
      </c>
      <c r="D131" s="755" t="s">
        <v>318</v>
      </c>
      <c r="E131" s="673"/>
      <c r="F131" s="674">
        <v>32.200000000000003</v>
      </c>
      <c r="G131" s="13">
        <v>25.8</v>
      </c>
      <c r="H131" s="310">
        <v>26.4</v>
      </c>
      <c r="I131" s="14">
        <v>2.2999999999999998</v>
      </c>
      <c r="J131" s="308">
        <v>1.6</v>
      </c>
      <c r="K131" s="13">
        <v>7.5</v>
      </c>
      <c r="L131" s="308">
        <v>7.46</v>
      </c>
      <c r="M131" s="14">
        <v>26.2</v>
      </c>
      <c r="N131" s="310">
        <v>26.1</v>
      </c>
      <c r="O131" s="846">
        <v>91.8</v>
      </c>
      <c r="P131" s="691">
        <v>97.8</v>
      </c>
      <c r="Q131" s="743">
        <v>10.1</v>
      </c>
      <c r="R131" s="677">
        <v>191</v>
      </c>
      <c r="S131" s="744">
        <v>0.06</v>
      </c>
      <c r="T131" s="787"/>
      <c r="U131" s="118"/>
      <c r="V131" s="4" t="s">
        <v>220</v>
      </c>
      <c r="W131" s="10" t="s">
        <v>371</v>
      </c>
      <c r="X131" s="341">
        <v>3</v>
      </c>
      <c r="Y131" s="346">
        <v>1</v>
      </c>
      <c r="Z131" s="347">
        <v>11</v>
      </c>
    </row>
    <row r="132" spans="1:26" x14ac:dyDescent="0.15">
      <c r="A132" s="1171"/>
      <c r="B132" s="458">
        <v>44768</v>
      </c>
      <c r="C132" s="449" t="str">
        <f t="shared" si="12"/>
        <v>(火)</v>
      </c>
      <c r="D132" s="755" t="s">
        <v>317</v>
      </c>
      <c r="E132" s="673">
        <v>6</v>
      </c>
      <c r="F132" s="674">
        <v>27.3</v>
      </c>
      <c r="G132" s="13">
        <v>26</v>
      </c>
      <c r="H132" s="310">
        <v>26.1</v>
      </c>
      <c r="I132" s="14">
        <v>2.1</v>
      </c>
      <c r="J132" s="308">
        <v>1.4</v>
      </c>
      <c r="K132" s="13">
        <v>7.55</v>
      </c>
      <c r="L132" s="308">
        <v>7.49</v>
      </c>
      <c r="M132" s="14">
        <v>26.3</v>
      </c>
      <c r="N132" s="310">
        <v>26.2</v>
      </c>
      <c r="O132" s="846">
        <v>94.5</v>
      </c>
      <c r="P132" s="691">
        <v>98.6</v>
      </c>
      <c r="Q132" s="743">
        <v>9.9</v>
      </c>
      <c r="R132" s="677">
        <v>171</v>
      </c>
      <c r="S132" s="744">
        <v>0.06</v>
      </c>
      <c r="T132" s="787"/>
      <c r="U132" s="118"/>
      <c r="V132" s="397"/>
      <c r="W132" s="398"/>
      <c r="X132" s="403"/>
      <c r="Y132" s="404"/>
      <c r="Z132" s="405"/>
    </row>
    <row r="133" spans="1:26" x14ac:dyDescent="0.15">
      <c r="A133" s="1171"/>
      <c r="B133" s="458">
        <v>44769</v>
      </c>
      <c r="C133" s="449" t="str">
        <f t="shared" si="12"/>
        <v>(水)</v>
      </c>
      <c r="D133" s="755" t="s">
        <v>317</v>
      </c>
      <c r="E133" s="673"/>
      <c r="F133" s="674">
        <v>32.1</v>
      </c>
      <c r="G133" s="13">
        <v>26.1</v>
      </c>
      <c r="H133" s="310">
        <v>26.4</v>
      </c>
      <c r="I133" s="14">
        <v>2.2000000000000002</v>
      </c>
      <c r="J133" s="308">
        <v>1.3</v>
      </c>
      <c r="K133" s="13">
        <v>7.59</v>
      </c>
      <c r="L133" s="308">
        <v>7.53</v>
      </c>
      <c r="M133" s="14">
        <v>26.4</v>
      </c>
      <c r="N133" s="310">
        <v>26.4</v>
      </c>
      <c r="O133" s="846">
        <v>95</v>
      </c>
      <c r="P133" s="691">
        <v>98.2</v>
      </c>
      <c r="Q133" s="743">
        <v>10</v>
      </c>
      <c r="R133" s="677">
        <v>175</v>
      </c>
      <c r="S133" s="744">
        <v>0.06</v>
      </c>
      <c r="T133" s="787"/>
      <c r="U133" s="118"/>
      <c r="V133" s="397"/>
      <c r="W133" s="398"/>
      <c r="X133" s="403"/>
      <c r="Y133" s="404"/>
      <c r="Z133" s="405"/>
    </row>
    <row r="134" spans="1:26" x14ac:dyDescent="0.15">
      <c r="A134" s="1171"/>
      <c r="B134" s="458">
        <v>44770</v>
      </c>
      <c r="C134" s="449" t="str">
        <f t="shared" si="12"/>
        <v>(木)</v>
      </c>
      <c r="D134" s="755" t="s">
        <v>318</v>
      </c>
      <c r="E134" s="673"/>
      <c r="F134" s="674">
        <v>31.3</v>
      </c>
      <c r="G134" s="13">
        <v>26.3</v>
      </c>
      <c r="H134" s="310">
        <v>26.5</v>
      </c>
      <c r="I134" s="14">
        <v>1.7</v>
      </c>
      <c r="J134" s="308">
        <v>1.1000000000000001</v>
      </c>
      <c r="K134" s="13">
        <v>7.6</v>
      </c>
      <c r="L134" s="308">
        <v>7.54</v>
      </c>
      <c r="M134" s="14">
        <v>26.4</v>
      </c>
      <c r="N134" s="310">
        <v>26.4</v>
      </c>
      <c r="O134" s="846">
        <v>96.7</v>
      </c>
      <c r="P134" s="691">
        <v>99</v>
      </c>
      <c r="Q134" s="743">
        <v>9.8000000000000007</v>
      </c>
      <c r="R134" s="677">
        <v>175</v>
      </c>
      <c r="S134" s="744">
        <v>0.05</v>
      </c>
      <c r="T134" s="787"/>
      <c r="U134" s="118"/>
      <c r="V134" s="400"/>
      <c r="W134" s="401"/>
      <c r="X134" s="406"/>
      <c r="Y134" s="407"/>
      <c r="Z134" s="408"/>
    </row>
    <row r="135" spans="1:26" x14ac:dyDescent="0.15">
      <c r="A135" s="1171"/>
      <c r="B135" s="458">
        <v>44771</v>
      </c>
      <c r="C135" s="449" t="str">
        <f t="shared" si="12"/>
        <v>(金)</v>
      </c>
      <c r="D135" s="755" t="s">
        <v>318</v>
      </c>
      <c r="E135" s="673"/>
      <c r="F135" s="674">
        <v>31.9</v>
      </c>
      <c r="G135" s="13">
        <v>26.4</v>
      </c>
      <c r="H135" s="310">
        <v>26.8</v>
      </c>
      <c r="I135" s="14">
        <v>1.7</v>
      </c>
      <c r="J135" s="308">
        <v>1.1000000000000001</v>
      </c>
      <c r="K135" s="13">
        <v>7.61</v>
      </c>
      <c r="L135" s="308">
        <v>7.55</v>
      </c>
      <c r="M135" s="14">
        <v>26.6</v>
      </c>
      <c r="N135" s="310">
        <v>26.6</v>
      </c>
      <c r="O135" s="846">
        <v>97.3</v>
      </c>
      <c r="P135" s="691">
        <v>99.4</v>
      </c>
      <c r="Q135" s="743">
        <v>10</v>
      </c>
      <c r="R135" s="677">
        <v>191</v>
      </c>
      <c r="S135" s="744">
        <v>0.06</v>
      </c>
      <c r="T135" s="787"/>
      <c r="U135" s="118"/>
      <c r="V135" s="11" t="s">
        <v>23</v>
      </c>
      <c r="W135" s="117" t="s">
        <v>24</v>
      </c>
      <c r="X135" s="117"/>
      <c r="Y135" s="117"/>
      <c r="Z135" s="812" t="s">
        <v>24</v>
      </c>
    </row>
    <row r="136" spans="1:26" x14ac:dyDescent="0.15">
      <c r="A136" s="1171"/>
      <c r="B136" s="458">
        <v>44772</v>
      </c>
      <c r="C136" s="449" t="str">
        <f t="shared" si="12"/>
        <v>(土)</v>
      </c>
      <c r="D136" s="755" t="s">
        <v>317</v>
      </c>
      <c r="E136" s="673"/>
      <c r="F136" s="674">
        <v>31.5</v>
      </c>
      <c r="G136" s="13">
        <v>26.6</v>
      </c>
      <c r="H136" s="310">
        <v>26.7</v>
      </c>
      <c r="I136" s="14">
        <v>1.2</v>
      </c>
      <c r="J136" s="308">
        <v>0.6</v>
      </c>
      <c r="K136" s="13">
        <v>7.67</v>
      </c>
      <c r="L136" s="308">
        <v>7.59</v>
      </c>
      <c r="M136" s="14">
        <v>24.8</v>
      </c>
      <c r="N136" s="310">
        <v>25.2</v>
      </c>
      <c r="O136" s="846" t="s">
        <v>24</v>
      </c>
      <c r="P136" s="691" t="s">
        <v>24</v>
      </c>
      <c r="Q136" s="743" t="s">
        <v>24</v>
      </c>
      <c r="R136" s="677" t="s">
        <v>24</v>
      </c>
      <c r="S136" s="744" t="s">
        <v>24</v>
      </c>
      <c r="T136" s="787"/>
      <c r="U136" s="118"/>
      <c r="V136" s="985" t="s">
        <v>360</v>
      </c>
      <c r="W136" s="986"/>
      <c r="X136" s="986"/>
      <c r="Y136" s="986"/>
      <c r="Z136" s="987"/>
    </row>
    <row r="137" spans="1:26" x14ac:dyDescent="0.15">
      <c r="A137" s="1171"/>
      <c r="B137" s="458">
        <v>44773</v>
      </c>
      <c r="C137" s="449" t="str">
        <f t="shared" si="12"/>
        <v>(日)</v>
      </c>
      <c r="D137" s="756" t="s">
        <v>318</v>
      </c>
      <c r="E137" s="700"/>
      <c r="F137" s="746">
        <v>33.200000000000003</v>
      </c>
      <c r="G137" s="498">
        <v>26.8</v>
      </c>
      <c r="H137" s="409">
        <v>27.2</v>
      </c>
      <c r="I137" s="748">
        <v>2.4</v>
      </c>
      <c r="J137" s="747">
        <v>1.5</v>
      </c>
      <c r="K137" s="498">
        <v>7.67</v>
      </c>
      <c r="L137" s="409">
        <v>7.58</v>
      </c>
      <c r="M137" s="748">
        <v>26.6</v>
      </c>
      <c r="N137" s="747">
        <v>26.8</v>
      </c>
      <c r="O137" s="900" t="s">
        <v>24</v>
      </c>
      <c r="P137" s="1009" t="s">
        <v>24</v>
      </c>
      <c r="Q137" s="750" t="s">
        <v>24</v>
      </c>
      <c r="R137" s="751" t="s">
        <v>24</v>
      </c>
      <c r="S137" s="752" t="s">
        <v>24</v>
      </c>
      <c r="T137" s="726"/>
      <c r="U137" s="118"/>
      <c r="V137" s="985" t="s">
        <v>399</v>
      </c>
      <c r="W137" s="986"/>
      <c r="X137" s="986"/>
      <c r="Y137" s="986"/>
      <c r="Z137" s="987"/>
    </row>
    <row r="138" spans="1:26" s="1" customFormat="1" ht="13.5" customHeight="1" x14ac:dyDescent="0.15">
      <c r="A138" s="1171"/>
      <c r="B138" s="1155" t="s">
        <v>274</v>
      </c>
      <c r="C138" s="1155"/>
      <c r="D138" s="679"/>
      <c r="E138" s="663">
        <f>MAX(E107:E137)</f>
        <v>46</v>
      </c>
      <c r="F138" s="680">
        <f t="shared" ref="F138:T138" si="13">IF(COUNT(F107:F137)=0,"",MAX(F107:F137))</f>
        <v>33.799999999999997</v>
      </c>
      <c r="G138" s="12">
        <f t="shared" si="13"/>
        <v>26.8</v>
      </c>
      <c r="H138" s="307">
        <f t="shared" si="13"/>
        <v>27.2</v>
      </c>
      <c r="I138" s="665">
        <f t="shared" si="13"/>
        <v>4.4000000000000004</v>
      </c>
      <c r="J138" s="666">
        <f t="shared" si="13"/>
        <v>2.4</v>
      </c>
      <c r="K138" s="12">
        <f t="shared" si="13"/>
        <v>7.69</v>
      </c>
      <c r="L138" s="307">
        <f t="shared" si="13"/>
        <v>7.64</v>
      </c>
      <c r="M138" s="665">
        <f t="shared" si="13"/>
        <v>27.3</v>
      </c>
      <c r="N138" s="666">
        <f t="shared" si="13"/>
        <v>27.1</v>
      </c>
      <c r="O138" s="838">
        <f t="shared" si="13"/>
        <v>100.3</v>
      </c>
      <c r="P138" s="682">
        <f t="shared" si="13"/>
        <v>102.3</v>
      </c>
      <c r="Q138" s="728">
        <f t="shared" si="13"/>
        <v>10.9</v>
      </c>
      <c r="R138" s="684">
        <f t="shared" si="13"/>
        <v>199</v>
      </c>
      <c r="S138" s="685">
        <f t="shared" si="13"/>
        <v>0.1</v>
      </c>
      <c r="T138" s="686" t="str">
        <f t="shared" si="13"/>
        <v/>
      </c>
      <c r="U138" s="161"/>
      <c r="V138" s="988"/>
      <c r="W138" s="989"/>
      <c r="X138" s="989"/>
      <c r="Y138" s="989"/>
      <c r="Z138" s="990"/>
    </row>
    <row r="139" spans="1:26" s="1" customFormat="1" ht="13.5" customHeight="1" x14ac:dyDescent="0.15">
      <c r="A139" s="1171"/>
      <c r="B139" s="1156" t="s">
        <v>275</v>
      </c>
      <c r="C139" s="1156"/>
      <c r="D139" s="687"/>
      <c r="E139" s="688">
        <f>MIN(E107:E137)</f>
        <v>0</v>
      </c>
      <c r="F139" s="689">
        <f t="shared" ref="F139:S139" si="14">IF(COUNT(F107:F137)=0,"",MIN(F107:F137))</f>
        <v>23.5</v>
      </c>
      <c r="G139" s="13">
        <f t="shared" si="14"/>
        <v>23.6</v>
      </c>
      <c r="H139" s="308">
        <f t="shared" si="14"/>
        <v>24</v>
      </c>
      <c r="I139" s="14">
        <f t="shared" si="14"/>
        <v>1.2</v>
      </c>
      <c r="J139" s="310">
        <f t="shared" si="14"/>
        <v>0.6</v>
      </c>
      <c r="K139" s="13">
        <f t="shared" si="14"/>
        <v>7.49</v>
      </c>
      <c r="L139" s="308">
        <f t="shared" si="14"/>
        <v>7.43</v>
      </c>
      <c r="M139" s="14">
        <f t="shared" si="14"/>
        <v>21.6</v>
      </c>
      <c r="N139" s="310">
        <f t="shared" si="14"/>
        <v>21.6</v>
      </c>
      <c r="O139" s="846">
        <f t="shared" si="14"/>
        <v>85.6</v>
      </c>
      <c r="P139" s="691">
        <f t="shared" si="14"/>
        <v>96.2</v>
      </c>
      <c r="Q139" s="692">
        <f t="shared" si="14"/>
        <v>9.6</v>
      </c>
      <c r="R139" s="693">
        <f t="shared" si="14"/>
        <v>150</v>
      </c>
      <c r="S139" s="694">
        <f t="shared" si="14"/>
        <v>0.05</v>
      </c>
      <c r="T139" s="695"/>
      <c r="U139" s="161"/>
      <c r="V139" s="988"/>
      <c r="W139" s="989"/>
      <c r="X139" s="989"/>
      <c r="Y139" s="989"/>
      <c r="Z139" s="990"/>
    </row>
    <row r="140" spans="1:26" s="1" customFormat="1" ht="13.5" customHeight="1" x14ac:dyDescent="0.15">
      <c r="A140" s="1171"/>
      <c r="B140" s="1156" t="s">
        <v>276</v>
      </c>
      <c r="C140" s="1156"/>
      <c r="D140" s="687"/>
      <c r="E140" s="696"/>
      <c r="F140" s="697">
        <f t="shared" ref="F140:S140" si="15">IF(COUNT(F107:F137)=0,"",AVERAGE(F107:F137))</f>
        <v>28.916129032258063</v>
      </c>
      <c r="G140" s="418">
        <f t="shared" si="15"/>
        <v>25.251612903225801</v>
      </c>
      <c r="H140" s="719">
        <f t="shared" si="15"/>
        <v>25.516129032258061</v>
      </c>
      <c r="I140" s="720">
        <f t="shared" si="15"/>
        <v>2.596774193548387</v>
      </c>
      <c r="J140" s="721">
        <f t="shared" si="15"/>
        <v>1.7032258064516128</v>
      </c>
      <c r="K140" s="418">
        <f t="shared" si="15"/>
        <v>7.5929032258064533</v>
      </c>
      <c r="L140" s="719">
        <f t="shared" si="15"/>
        <v>7.52193548387097</v>
      </c>
      <c r="M140" s="720">
        <f t="shared" si="15"/>
        <v>25.877419354838711</v>
      </c>
      <c r="N140" s="721">
        <f t="shared" si="15"/>
        <v>25.867741935483878</v>
      </c>
      <c r="O140" s="888">
        <f t="shared" si="15"/>
        <v>94.835000000000008</v>
      </c>
      <c r="P140" s="1007">
        <f t="shared" si="15"/>
        <v>98.794999999999987</v>
      </c>
      <c r="Q140" s="730">
        <f t="shared" si="15"/>
        <v>10.220000000000002</v>
      </c>
      <c r="R140" s="731">
        <f t="shared" si="15"/>
        <v>177.75</v>
      </c>
      <c r="S140" s="732">
        <f t="shared" si="15"/>
        <v>7.0500000000000021E-2</v>
      </c>
      <c r="T140" s="733"/>
      <c r="U140" s="161"/>
      <c r="V140" s="988"/>
      <c r="W140" s="989"/>
      <c r="X140" s="989"/>
      <c r="Y140" s="989"/>
      <c r="Z140" s="990"/>
    </row>
    <row r="141" spans="1:26" s="1" customFormat="1" ht="13.5" customHeight="1" x14ac:dyDescent="0.15">
      <c r="A141" s="1171"/>
      <c r="B141" s="1157" t="s">
        <v>277</v>
      </c>
      <c r="C141" s="1157"/>
      <c r="D141" s="699"/>
      <c r="E141" s="700">
        <f>SUM(E107:E137)</f>
        <v>135.5</v>
      </c>
      <c r="F141" s="701"/>
      <c r="G141" s="701"/>
      <c r="H141" s="734"/>
      <c r="I141" s="701"/>
      <c r="J141" s="734"/>
      <c r="K141" s="704"/>
      <c r="L141" s="705"/>
      <c r="M141" s="735"/>
      <c r="N141" s="736"/>
      <c r="O141" s="873"/>
      <c r="P141" s="709"/>
      <c r="Q141" s="738"/>
      <c r="R141" s="711"/>
      <c r="S141" s="712"/>
      <c r="T141" s="1008">
        <f>SUM(T107:T137)</f>
        <v>0</v>
      </c>
      <c r="U141" s="161"/>
      <c r="V141" s="827"/>
      <c r="W141" s="828"/>
      <c r="X141" s="828"/>
      <c r="Y141" s="828"/>
      <c r="Z141" s="829"/>
    </row>
    <row r="142" spans="1:26" ht="13.5" customHeight="1" x14ac:dyDescent="0.15">
      <c r="A142" s="1222" t="s">
        <v>237</v>
      </c>
      <c r="B142" s="540">
        <v>44774</v>
      </c>
      <c r="C142" s="448" t="str">
        <f>IF(B142="","",IF(WEEKDAY(B142)=1,"(日)",IF(WEEKDAY(B142)=2,"(月)",IF(WEEKDAY(B142)=3,"(火)",IF(WEEKDAY(B142)=4,"(水)",IF(WEEKDAY(B142)=5,"(木)",IF(WEEKDAY(B142)=6,"(金)","(土)")))))))</f>
        <v>(月)</v>
      </c>
      <c r="D142" s="740" t="s">
        <v>318</v>
      </c>
      <c r="E142" s="663">
        <v>0</v>
      </c>
      <c r="F142" s="664">
        <v>33.200000000000003</v>
      </c>
      <c r="G142" s="12">
        <v>27</v>
      </c>
      <c r="H142" s="666">
        <v>27.4</v>
      </c>
      <c r="I142" s="665">
        <v>1.7</v>
      </c>
      <c r="J142" s="307">
        <v>1.3</v>
      </c>
      <c r="K142" s="12">
        <v>7.64</v>
      </c>
      <c r="L142" s="307">
        <v>7.57</v>
      </c>
      <c r="M142" s="665">
        <v>26.6</v>
      </c>
      <c r="N142" s="666">
        <v>27</v>
      </c>
      <c r="O142" s="838">
        <v>99.8</v>
      </c>
      <c r="P142" s="682">
        <v>101.3</v>
      </c>
      <c r="Q142" s="728">
        <v>10.4</v>
      </c>
      <c r="R142" s="671">
        <v>151</v>
      </c>
      <c r="S142" s="741">
        <v>0.08</v>
      </c>
      <c r="T142" s="1005" t="s">
        <v>24</v>
      </c>
      <c r="U142" s="118"/>
      <c r="V142" s="552" t="s">
        <v>344</v>
      </c>
      <c r="W142" s="591"/>
      <c r="X142" s="554">
        <v>44777</v>
      </c>
      <c r="Y142" s="592"/>
      <c r="Z142" s="593"/>
    </row>
    <row r="143" spans="1:26" x14ac:dyDescent="0.15">
      <c r="A143" s="1222"/>
      <c r="B143" s="458">
        <v>44775</v>
      </c>
      <c r="C143" s="449" t="str">
        <f t="shared" ref="C143:C172" si="16">IF(B143="","",IF(WEEKDAY(B143)=1,"(日)",IF(WEEKDAY(B143)=2,"(月)",IF(WEEKDAY(B143)=3,"(火)",IF(WEEKDAY(B143)=4,"(水)",IF(WEEKDAY(B143)=5,"(木)",IF(WEEKDAY(B143)=6,"(金)","(土)")))))))</f>
        <v>(火)</v>
      </c>
      <c r="D143" s="742" t="s">
        <v>317</v>
      </c>
      <c r="E143" s="673">
        <v>0</v>
      </c>
      <c r="F143" s="674">
        <v>33.4</v>
      </c>
      <c r="G143" s="13">
        <v>27.1</v>
      </c>
      <c r="H143" s="310">
        <v>27.6</v>
      </c>
      <c r="I143" s="14">
        <v>1.7</v>
      </c>
      <c r="J143" s="308">
        <v>1.2</v>
      </c>
      <c r="K143" s="13">
        <v>7.66</v>
      </c>
      <c r="L143" s="308">
        <v>7.6</v>
      </c>
      <c r="M143" s="14">
        <v>27</v>
      </c>
      <c r="N143" s="310">
        <v>27.1</v>
      </c>
      <c r="O143" s="846">
        <v>99</v>
      </c>
      <c r="P143" s="691">
        <v>103.1</v>
      </c>
      <c r="Q143" s="743">
        <v>10.5</v>
      </c>
      <c r="R143" s="677">
        <v>171</v>
      </c>
      <c r="S143" s="744">
        <v>0.1</v>
      </c>
      <c r="T143" s="787" t="s">
        <v>24</v>
      </c>
      <c r="U143" s="118"/>
      <c r="V143" s="468" t="s">
        <v>2</v>
      </c>
      <c r="W143" s="469" t="s">
        <v>363</v>
      </c>
      <c r="X143" s="480">
        <v>23.1</v>
      </c>
      <c r="Y143" s="480"/>
      <c r="Z143" s="473"/>
    </row>
    <row r="144" spans="1:26" x14ac:dyDescent="0.15">
      <c r="A144" s="1222"/>
      <c r="B144" s="458">
        <v>44776</v>
      </c>
      <c r="C144" s="449" t="str">
        <f t="shared" si="16"/>
        <v>(水)</v>
      </c>
      <c r="D144" s="742" t="s">
        <v>318</v>
      </c>
      <c r="E144" s="673">
        <v>0</v>
      </c>
      <c r="F144" s="674">
        <v>34.1</v>
      </c>
      <c r="G144" s="13">
        <v>27.3</v>
      </c>
      <c r="H144" s="310">
        <v>27.7</v>
      </c>
      <c r="I144" s="14">
        <v>1.7</v>
      </c>
      <c r="J144" s="308">
        <v>1.3</v>
      </c>
      <c r="K144" s="13">
        <v>7.67</v>
      </c>
      <c r="L144" s="308">
        <v>7.58</v>
      </c>
      <c r="M144" s="14">
        <v>27.1</v>
      </c>
      <c r="N144" s="310">
        <v>27.1</v>
      </c>
      <c r="O144" s="846">
        <v>99.8</v>
      </c>
      <c r="P144" s="691">
        <v>102.9</v>
      </c>
      <c r="Q144" s="743">
        <v>10.3</v>
      </c>
      <c r="R144" s="677">
        <v>167</v>
      </c>
      <c r="S144" s="744">
        <v>0.11</v>
      </c>
      <c r="T144" s="787" t="s">
        <v>24</v>
      </c>
      <c r="U144" s="118"/>
      <c r="V144" s="6" t="s">
        <v>19</v>
      </c>
      <c r="W144" s="7" t="s">
        <v>20</v>
      </c>
      <c r="X144" s="45" t="s">
        <v>21</v>
      </c>
      <c r="Y144" s="335" t="s">
        <v>22</v>
      </c>
      <c r="Z144" s="332" t="s">
        <v>324</v>
      </c>
    </row>
    <row r="145" spans="1:26" x14ac:dyDescent="0.15">
      <c r="A145" s="1222"/>
      <c r="B145" s="458">
        <v>44777</v>
      </c>
      <c r="C145" s="449" t="str">
        <f t="shared" si="16"/>
        <v>(木)</v>
      </c>
      <c r="D145" s="742" t="s">
        <v>317</v>
      </c>
      <c r="E145" s="673">
        <v>109.5</v>
      </c>
      <c r="F145" s="674">
        <v>23.1</v>
      </c>
      <c r="G145" s="13">
        <v>27.4</v>
      </c>
      <c r="H145" s="310">
        <v>27.5</v>
      </c>
      <c r="I145" s="14">
        <v>1.7</v>
      </c>
      <c r="J145" s="308">
        <v>1.3</v>
      </c>
      <c r="K145" s="13">
        <v>7.66</v>
      </c>
      <c r="L145" s="308">
        <v>7.6</v>
      </c>
      <c r="M145" s="14">
        <v>27.2</v>
      </c>
      <c r="N145" s="310">
        <v>27.1</v>
      </c>
      <c r="O145" s="846">
        <v>99.2</v>
      </c>
      <c r="P145" s="691">
        <v>102.5</v>
      </c>
      <c r="Q145" s="743">
        <v>10.1</v>
      </c>
      <c r="R145" s="677">
        <v>155</v>
      </c>
      <c r="S145" s="744">
        <v>0.06</v>
      </c>
      <c r="T145" s="787" t="s">
        <v>24</v>
      </c>
      <c r="U145" s="118"/>
      <c r="V145" s="3" t="s">
        <v>203</v>
      </c>
      <c r="W145" s="9" t="s">
        <v>11</v>
      </c>
      <c r="X145" s="410">
        <v>27.4</v>
      </c>
      <c r="Y145" s="336">
        <v>27.5</v>
      </c>
      <c r="Z145" s="384">
        <v>29.2</v>
      </c>
    </row>
    <row r="146" spans="1:26" x14ac:dyDescent="0.15">
      <c r="A146" s="1222"/>
      <c r="B146" s="458">
        <v>44778</v>
      </c>
      <c r="C146" s="449" t="str">
        <f t="shared" si="16"/>
        <v>(金)</v>
      </c>
      <c r="D146" s="742" t="s">
        <v>317</v>
      </c>
      <c r="E146" s="673">
        <v>0.5</v>
      </c>
      <c r="F146" s="674">
        <v>24</v>
      </c>
      <c r="G146" s="13">
        <v>27.3</v>
      </c>
      <c r="H146" s="310">
        <v>27.4</v>
      </c>
      <c r="I146" s="14">
        <v>2.2999999999999998</v>
      </c>
      <c r="J146" s="308">
        <v>1.6</v>
      </c>
      <c r="K146" s="13">
        <v>7.66</v>
      </c>
      <c r="L146" s="308">
        <v>7.56</v>
      </c>
      <c r="M146" s="14">
        <v>27.1</v>
      </c>
      <c r="N146" s="310">
        <v>27.1</v>
      </c>
      <c r="O146" s="846">
        <v>99</v>
      </c>
      <c r="P146" s="691">
        <v>101.7</v>
      </c>
      <c r="Q146" s="743">
        <v>9.1</v>
      </c>
      <c r="R146" s="677">
        <v>153</v>
      </c>
      <c r="S146" s="744">
        <v>0.1</v>
      </c>
      <c r="T146" s="787" t="s">
        <v>24</v>
      </c>
      <c r="U146" s="118"/>
      <c r="V146" s="4" t="s">
        <v>204</v>
      </c>
      <c r="W146" s="10" t="s">
        <v>205</v>
      </c>
      <c r="X146" s="411">
        <v>1.7</v>
      </c>
      <c r="Y146" s="337">
        <v>1.3</v>
      </c>
      <c r="Z146" s="343">
        <v>8</v>
      </c>
    </row>
    <row r="147" spans="1:26" x14ac:dyDescent="0.15">
      <c r="A147" s="1222"/>
      <c r="B147" s="458">
        <v>44779</v>
      </c>
      <c r="C147" s="449" t="str">
        <f t="shared" si="16"/>
        <v>(土)</v>
      </c>
      <c r="D147" s="742" t="s">
        <v>317</v>
      </c>
      <c r="E147" s="673">
        <v>0</v>
      </c>
      <c r="F147" s="674">
        <v>24.7</v>
      </c>
      <c r="G147" s="13">
        <v>27</v>
      </c>
      <c r="H147" s="310">
        <v>27.2</v>
      </c>
      <c r="I147" s="14">
        <v>4.0999999999999996</v>
      </c>
      <c r="J147" s="308">
        <v>2.5</v>
      </c>
      <c r="K147" s="13">
        <v>7.6</v>
      </c>
      <c r="L147" s="308">
        <v>7.49</v>
      </c>
      <c r="M147" s="14">
        <v>26.2</v>
      </c>
      <c r="N147" s="310">
        <v>26.2</v>
      </c>
      <c r="O147" s="846" t="s">
        <v>24</v>
      </c>
      <c r="P147" s="691" t="s">
        <v>24</v>
      </c>
      <c r="Q147" s="743" t="s">
        <v>24</v>
      </c>
      <c r="R147" s="677" t="s">
        <v>24</v>
      </c>
      <c r="S147" s="744" t="s">
        <v>24</v>
      </c>
      <c r="T147" s="787" t="s">
        <v>24</v>
      </c>
      <c r="U147" s="118"/>
      <c r="V147" s="4" t="s">
        <v>12</v>
      </c>
      <c r="W147" s="10"/>
      <c r="X147" s="411">
        <v>7.66</v>
      </c>
      <c r="Y147" s="337">
        <v>7.6</v>
      </c>
      <c r="Z147" s="343">
        <v>8.27</v>
      </c>
    </row>
    <row r="148" spans="1:26" x14ac:dyDescent="0.15">
      <c r="A148" s="1222"/>
      <c r="B148" s="458">
        <v>44780</v>
      </c>
      <c r="C148" s="449" t="str">
        <f t="shared" si="16"/>
        <v>(日)</v>
      </c>
      <c r="D148" s="742" t="s">
        <v>317</v>
      </c>
      <c r="E148" s="673">
        <v>3.5</v>
      </c>
      <c r="F148" s="674">
        <v>28.8</v>
      </c>
      <c r="G148" s="13">
        <v>26.7</v>
      </c>
      <c r="H148" s="310">
        <v>27</v>
      </c>
      <c r="I148" s="14">
        <v>4.3</v>
      </c>
      <c r="J148" s="308">
        <v>2.8</v>
      </c>
      <c r="K148" s="13">
        <v>7.56</v>
      </c>
      <c r="L148" s="308">
        <v>7.43</v>
      </c>
      <c r="M148" s="14">
        <v>25.7</v>
      </c>
      <c r="N148" s="310">
        <v>25.6</v>
      </c>
      <c r="O148" s="846" t="s">
        <v>24</v>
      </c>
      <c r="P148" s="691" t="s">
        <v>24</v>
      </c>
      <c r="Q148" s="743" t="s">
        <v>24</v>
      </c>
      <c r="R148" s="677" t="s">
        <v>24</v>
      </c>
      <c r="S148" s="744" t="s">
        <v>24</v>
      </c>
      <c r="T148" s="787" t="s">
        <v>24</v>
      </c>
      <c r="U148" s="118"/>
      <c r="V148" s="4" t="s">
        <v>206</v>
      </c>
      <c r="W148" s="10" t="s">
        <v>13</v>
      </c>
      <c r="X148" s="411">
        <v>27.2</v>
      </c>
      <c r="Y148" s="337">
        <v>27.1</v>
      </c>
      <c r="Z148" s="343">
        <v>28.8</v>
      </c>
    </row>
    <row r="149" spans="1:26" x14ac:dyDescent="0.15">
      <c r="A149" s="1222"/>
      <c r="B149" s="458">
        <v>44781</v>
      </c>
      <c r="C149" s="449" t="str">
        <f t="shared" si="16"/>
        <v>(月)</v>
      </c>
      <c r="D149" s="742" t="s">
        <v>318</v>
      </c>
      <c r="E149" s="673">
        <v>0</v>
      </c>
      <c r="F149" s="674">
        <v>32.6</v>
      </c>
      <c r="G149" s="13">
        <v>26.6</v>
      </c>
      <c r="H149" s="310">
        <v>27</v>
      </c>
      <c r="I149" s="14">
        <v>3.1</v>
      </c>
      <c r="J149" s="308">
        <v>2.4</v>
      </c>
      <c r="K149" s="13">
        <v>7.52</v>
      </c>
      <c r="L149" s="308">
        <v>7.42</v>
      </c>
      <c r="M149" s="14">
        <v>25.4</v>
      </c>
      <c r="N149" s="310">
        <v>25.5</v>
      </c>
      <c r="O149" s="846">
        <v>93.9</v>
      </c>
      <c r="P149" s="691">
        <v>95.8</v>
      </c>
      <c r="Q149" s="743">
        <v>8.9</v>
      </c>
      <c r="R149" s="677">
        <v>175</v>
      </c>
      <c r="S149" s="744">
        <v>0.16</v>
      </c>
      <c r="T149" s="787" t="s">
        <v>24</v>
      </c>
      <c r="U149" s="118"/>
      <c r="V149" s="4" t="s">
        <v>207</v>
      </c>
      <c r="W149" s="10" t="s">
        <v>371</v>
      </c>
      <c r="X149" s="387">
        <v>102</v>
      </c>
      <c r="Y149" s="338">
        <v>99.2</v>
      </c>
      <c r="Z149" s="347">
        <v>110.7</v>
      </c>
    </row>
    <row r="150" spans="1:26" x14ac:dyDescent="0.15">
      <c r="A150" s="1222"/>
      <c r="B150" s="458">
        <v>44782</v>
      </c>
      <c r="C150" s="449" t="str">
        <f t="shared" si="16"/>
        <v>(火)</v>
      </c>
      <c r="D150" s="742" t="s">
        <v>318</v>
      </c>
      <c r="E150" s="673">
        <v>0</v>
      </c>
      <c r="F150" s="674">
        <v>32.5</v>
      </c>
      <c r="G150" s="13">
        <v>26.7</v>
      </c>
      <c r="H150" s="310">
        <v>27.1</v>
      </c>
      <c r="I150" s="14">
        <v>2.7</v>
      </c>
      <c r="J150" s="308">
        <v>2</v>
      </c>
      <c r="K150" s="13">
        <v>7.51</v>
      </c>
      <c r="L150" s="308">
        <v>7.43</v>
      </c>
      <c r="M150" s="14">
        <v>25.2</v>
      </c>
      <c r="N150" s="310">
        <v>25.3</v>
      </c>
      <c r="O150" s="846">
        <v>95</v>
      </c>
      <c r="P150" s="691">
        <v>94.8</v>
      </c>
      <c r="Q150" s="743">
        <v>8.9</v>
      </c>
      <c r="R150" s="677">
        <v>141</v>
      </c>
      <c r="S150" s="744">
        <v>0.14000000000000001</v>
      </c>
      <c r="T150" s="787" t="s">
        <v>24</v>
      </c>
      <c r="U150" s="118"/>
      <c r="V150" s="4" t="s">
        <v>208</v>
      </c>
      <c r="W150" s="10" t="s">
        <v>371</v>
      </c>
      <c r="X150" s="387">
        <v>103.1</v>
      </c>
      <c r="Y150" s="338">
        <v>102.5</v>
      </c>
      <c r="Z150" s="347">
        <v>110.9</v>
      </c>
    </row>
    <row r="151" spans="1:26" x14ac:dyDescent="0.15">
      <c r="A151" s="1222"/>
      <c r="B151" s="458">
        <v>44783</v>
      </c>
      <c r="C151" s="449" t="str">
        <f t="shared" si="16"/>
        <v>(水)</v>
      </c>
      <c r="D151" s="742" t="s">
        <v>318</v>
      </c>
      <c r="E151" s="673">
        <v>0</v>
      </c>
      <c r="F151" s="674">
        <v>32.9</v>
      </c>
      <c r="G151" s="13">
        <v>26.8</v>
      </c>
      <c r="H151" s="310">
        <v>27.3</v>
      </c>
      <c r="I151" s="14">
        <v>3</v>
      </c>
      <c r="J151" s="308">
        <v>2.1</v>
      </c>
      <c r="K151" s="13">
        <v>7.52</v>
      </c>
      <c r="L151" s="308">
        <v>7.44</v>
      </c>
      <c r="M151" s="14">
        <v>25.1</v>
      </c>
      <c r="N151" s="310">
        <v>25</v>
      </c>
      <c r="O151" s="846">
        <v>91.3</v>
      </c>
      <c r="P151" s="691">
        <v>94.2</v>
      </c>
      <c r="Q151" s="743">
        <v>9</v>
      </c>
      <c r="R151" s="677">
        <v>210</v>
      </c>
      <c r="S151" s="744">
        <v>0.12</v>
      </c>
      <c r="T151" s="787" t="s">
        <v>24</v>
      </c>
      <c r="U151" s="118"/>
      <c r="V151" s="4" t="s">
        <v>209</v>
      </c>
      <c r="W151" s="10" t="s">
        <v>371</v>
      </c>
      <c r="X151" s="387">
        <v>70.400000000000006</v>
      </c>
      <c r="Y151" s="338">
        <v>70.400000000000006</v>
      </c>
      <c r="Z151" s="347">
        <v>75.2</v>
      </c>
    </row>
    <row r="152" spans="1:26" x14ac:dyDescent="0.15">
      <c r="A152" s="1222"/>
      <c r="B152" s="458">
        <v>44784</v>
      </c>
      <c r="C152" s="449" t="str">
        <f t="shared" si="16"/>
        <v>(木)</v>
      </c>
      <c r="D152" s="742" t="s">
        <v>317</v>
      </c>
      <c r="E152" s="673">
        <v>0</v>
      </c>
      <c r="F152" s="674">
        <v>31.7</v>
      </c>
      <c r="G152" s="13">
        <v>27</v>
      </c>
      <c r="H152" s="310">
        <v>27.3</v>
      </c>
      <c r="I152" s="14">
        <v>2.6</v>
      </c>
      <c r="J152" s="308">
        <v>2.1</v>
      </c>
      <c r="K152" s="13">
        <v>7.56</v>
      </c>
      <c r="L152" s="308">
        <v>7.5</v>
      </c>
      <c r="M152" s="14">
        <v>25.1</v>
      </c>
      <c r="N152" s="310">
        <v>24.9</v>
      </c>
      <c r="O152" s="846" t="s">
        <v>24</v>
      </c>
      <c r="P152" s="691" t="s">
        <v>24</v>
      </c>
      <c r="Q152" s="743" t="s">
        <v>24</v>
      </c>
      <c r="R152" s="677" t="s">
        <v>24</v>
      </c>
      <c r="S152" s="744" t="s">
        <v>24</v>
      </c>
      <c r="T152" s="787" t="s">
        <v>24</v>
      </c>
      <c r="U152" s="118"/>
      <c r="V152" s="4" t="s">
        <v>210</v>
      </c>
      <c r="W152" s="10" t="s">
        <v>371</v>
      </c>
      <c r="X152" s="387">
        <v>32.700000000000003</v>
      </c>
      <c r="Y152" s="338">
        <v>32.1</v>
      </c>
      <c r="Z152" s="347">
        <v>35.700000000000003</v>
      </c>
    </row>
    <row r="153" spans="1:26" x14ac:dyDescent="0.15">
      <c r="A153" s="1222"/>
      <c r="B153" s="458">
        <v>44785</v>
      </c>
      <c r="C153" s="449" t="str">
        <f t="shared" si="16"/>
        <v>(金)</v>
      </c>
      <c r="D153" s="742" t="s">
        <v>317</v>
      </c>
      <c r="E153" s="673">
        <v>0</v>
      </c>
      <c r="F153" s="674">
        <v>31.9</v>
      </c>
      <c r="G153" s="13">
        <v>27.1</v>
      </c>
      <c r="H153" s="310">
        <v>27.4</v>
      </c>
      <c r="I153" s="14">
        <v>2.7</v>
      </c>
      <c r="J153" s="308">
        <v>2</v>
      </c>
      <c r="K153" s="13">
        <v>7.57</v>
      </c>
      <c r="L153" s="308">
        <v>7.43</v>
      </c>
      <c r="M153" s="14">
        <v>25.3</v>
      </c>
      <c r="N153" s="310">
        <v>25</v>
      </c>
      <c r="O153" s="846">
        <v>91.1</v>
      </c>
      <c r="P153" s="691">
        <v>95</v>
      </c>
      <c r="Q153" s="743">
        <v>9</v>
      </c>
      <c r="R153" s="677">
        <v>184</v>
      </c>
      <c r="S153" s="744">
        <v>0.08</v>
      </c>
      <c r="T153" s="787" t="s">
        <v>24</v>
      </c>
      <c r="U153" s="118"/>
      <c r="V153" s="4" t="s">
        <v>211</v>
      </c>
      <c r="W153" s="10" t="s">
        <v>371</v>
      </c>
      <c r="X153" s="341">
        <v>10.199999999999999</v>
      </c>
      <c r="Y153" s="339">
        <v>10.1</v>
      </c>
      <c r="Z153" s="385">
        <v>10.8</v>
      </c>
    </row>
    <row r="154" spans="1:26" x14ac:dyDescent="0.15">
      <c r="A154" s="1222"/>
      <c r="B154" s="458">
        <v>44786</v>
      </c>
      <c r="C154" s="449" t="str">
        <f t="shared" si="16"/>
        <v>(土)</v>
      </c>
      <c r="D154" s="742" t="s">
        <v>317</v>
      </c>
      <c r="E154" s="673">
        <v>78.5</v>
      </c>
      <c r="F154" s="674">
        <v>30.9</v>
      </c>
      <c r="G154" s="13">
        <v>27.2</v>
      </c>
      <c r="H154" s="310">
        <v>27.5</v>
      </c>
      <c r="I154" s="14">
        <v>2.5</v>
      </c>
      <c r="J154" s="308">
        <v>2</v>
      </c>
      <c r="K154" s="13">
        <v>7.57</v>
      </c>
      <c r="L154" s="308">
        <v>7.51</v>
      </c>
      <c r="M154" s="14">
        <v>25.1</v>
      </c>
      <c r="N154" s="310">
        <v>25</v>
      </c>
      <c r="O154" s="846" t="s">
        <v>24</v>
      </c>
      <c r="P154" s="691" t="s">
        <v>24</v>
      </c>
      <c r="Q154" s="743" t="s">
        <v>24</v>
      </c>
      <c r="R154" s="677" t="s">
        <v>24</v>
      </c>
      <c r="S154" s="744" t="s">
        <v>24</v>
      </c>
      <c r="T154" s="787" t="s">
        <v>24</v>
      </c>
      <c r="U154" s="118"/>
      <c r="V154" s="4" t="s">
        <v>212</v>
      </c>
      <c r="W154" s="10" t="s">
        <v>371</v>
      </c>
      <c r="X154" s="341">
        <v>165</v>
      </c>
      <c r="Y154" s="340">
        <v>155</v>
      </c>
      <c r="Z154" s="386">
        <v>204</v>
      </c>
    </row>
    <row r="155" spans="1:26" x14ac:dyDescent="0.15">
      <c r="A155" s="1222"/>
      <c r="B155" s="458">
        <v>44787</v>
      </c>
      <c r="C155" s="449" t="str">
        <f t="shared" si="16"/>
        <v>(日)</v>
      </c>
      <c r="D155" s="742" t="s">
        <v>317</v>
      </c>
      <c r="E155" s="673">
        <v>0</v>
      </c>
      <c r="F155" s="674">
        <v>28.1</v>
      </c>
      <c r="G155" s="13">
        <v>27.3</v>
      </c>
      <c r="H155" s="310">
        <v>27.4</v>
      </c>
      <c r="I155" s="14">
        <v>2.2999999999999998</v>
      </c>
      <c r="J155" s="308">
        <v>2.1</v>
      </c>
      <c r="K155" s="13">
        <v>7.54</v>
      </c>
      <c r="L155" s="308">
        <v>7.44</v>
      </c>
      <c r="M155" s="14">
        <v>25.4</v>
      </c>
      <c r="N155" s="310">
        <v>25.3</v>
      </c>
      <c r="O155" s="846" t="s">
        <v>24</v>
      </c>
      <c r="P155" s="691" t="s">
        <v>24</v>
      </c>
      <c r="Q155" s="743" t="s">
        <v>24</v>
      </c>
      <c r="R155" s="677" t="s">
        <v>24</v>
      </c>
      <c r="S155" s="744" t="s">
        <v>24</v>
      </c>
      <c r="T155" s="787" t="s">
        <v>24</v>
      </c>
      <c r="U155" s="118"/>
      <c r="V155" s="4" t="s">
        <v>213</v>
      </c>
      <c r="W155" s="10" t="s">
        <v>371</v>
      </c>
      <c r="X155" s="341">
        <v>0.06</v>
      </c>
      <c r="Y155" s="16">
        <v>0.06</v>
      </c>
      <c r="Z155" s="345">
        <v>0.3</v>
      </c>
    </row>
    <row r="156" spans="1:26" x14ac:dyDescent="0.15">
      <c r="A156" s="1222"/>
      <c r="B156" s="458">
        <v>44788</v>
      </c>
      <c r="C156" s="449" t="str">
        <f t="shared" si="16"/>
        <v>(月)</v>
      </c>
      <c r="D156" s="742" t="s">
        <v>317</v>
      </c>
      <c r="E156" s="673">
        <v>0</v>
      </c>
      <c r="F156" s="674">
        <v>30.9</v>
      </c>
      <c r="G156" s="13">
        <v>27.4</v>
      </c>
      <c r="H156" s="310">
        <v>27.8</v>
      </c>
      <c r="I156" s="14">
        <v>2.2999999999999998</v>
      </c>
      <c r="J156" s="308">
        <v>1.8</v>
      </c>
      <c r="K156" s="13">
        <v>7.59</v>
      </c>
      <c r="L156" s="308">
        <v>7.46</v>
      </c>
      <c r="M156" s="14">
        <v>25.1</v>
      </c>
      <c r="N156" s="310">
        <v>25</v>
      </c>
      <c r="O156" s="846">
        <v>91.3</v>
      </c>
      <c r="P156" s="691">
        <v>94</v>
      </c>
      <c r="Q156" s="743">
        <v>9.3000000000000007</v>
      </c>
      <c r="R156" s="677">
        <v>179</v>
      </c>
      <c r="S156" s="744">
        <v>0.09</v>
      </c>
      <c r="T156" s="787" t="s">
        <v>24</v>
      </c>
      <c r="U156" s="118"/>
      <c r="V156" s="4" t="s">
        <v>14</v>
      </c>
      <c r="W156" s="10" t="s">
        <v>371</v>
      </c>
      <c r="X156" s="341">
        <v>3.6</v>
      </c>
      <c r="Y156" s="342">
        <v>3.4</v>
      </c>
      <c r="Z156" s="343">
        <v>4.5999999999999996</v>
      </c>
    </row>
    <row r="157" spans="1:26" x14ac:dyDescent="0.15">
      <c r="A157" s="1222"/>
      <c r="B157" s="458">
        <v>44789</v>
      </c>
      <c r="C157" s="449" t="str">
        <f t="shared" si="16"/>
        <v>(火)</v>
      </c>
      <c r="D157" s="742" t="s">
        <v>317</v>
      </c>
      <c r="E157" s="673">
        <v>0</v>
      </c>
      <c r="F157" s="674">
        <v>30.8</v>
      </c>
      <c r="G157" s="13">
        <v>27.4</v>
      </c>
      <c r="H157" s="310">
        <v>27.7</v>
      </c>
      <c r="I157" s="14">
        <v>3</v>
      </c>
      <c r="J157" s="308">
        <v>1.9</v>
      </c>
      <c r="K157" s="13">
        <v>7.56</v>
      </c>
      <c r="L157" s="308">
        <v>7.52</v>
      </c>
      <c r="M157" s="14">
        <v>24.7</v>
      </c>
      <c r="N157" s="310">
        <v>24.6</v>
      </c>
      <c r="O157" s="846">
        <v>89.4</v>
      </c>
      <c r="P157" s="691">
        <v>92</v>
      </c>
      <c r="Q157" s="743">
        <v>9.1</v>
      </c>
      <c r="R157" s="677">
        <v>184</v>
      </c>
      <c r="S157" s="744">
        <v>0.08</v>
      </c>
      <c r="T157" s="787" t="s">
        <v>24</v>
      </c>
      <c r="U157" s="118"/>
      <c r="V157" s="4" t="s">
        <v>15</v>
      </c>
      <c r="W157" s="10" t="s">
        <v>371</v>
      </c>
      <c r="X157" s="382">
        <v>0.9</v>
      </c>
      <c r="Y157" s="342">
        <v>0.7</v>
      </c>
      <c r="Z157" s="343">
        <v>2.6</v>
      </c>
    </row>
    <row r="158" spans="1:26" x14ac:dyDescent="0.15">
      <c r="A158" s="1222"/>
      <c r="B158" s="458">
        <v>44790</v>
      </c>
      <c r="C158" s="449" t="str">
        <f t="shared" si="16"/>
        <v>(水)</v>
      </c>
      <c r="D158" s="742" t="s">
        <v>317</v>
      </c>
      <c r="E158" s="673">
        <v>0</v>
      </c>
      <c r="F158" s="674">
        <v>30.8</v>
      </c>
      <c r="G158" s="13">
        <v>27.4</v>
      </c>
      <c r="H158" s="310">
        <v>27.6</v>
      </c>
      <c r="I158" s="14">
        <v>2.9</v>
      </c>
      <c r="J158" s="308">
        <v>1.7</v>
      </c>
      <c r="K158" s="13">
        <v>7.59</v>
      </c>
      <c r="L158" s="308">
        <v>7.52</v>
      </c>
      <c r="M158" s="14">
        <v>24.4</v>
      </c>
      <c r="N158" s="310">
        <v>24.5</v>
      </c>
      <c r="O158" s="846">
        <v>89.2</v>
      </c>
      <c r="P158" s="691">
        <v>90.8</v>
      </c>
      <c r="Q158" s="743">
        <v>9.3000000000000007</v>
      </c>
      <c r="R158" s="677">
        <v>171</v>
      </c>
      <c r="S158" s="744">
        <v>0.12</v>
      </c>
      <c r="T158" s="787" t="s">
        <v>24</v>
      </c>
      <c r="U158" s="118"/>
      <c r="V158" s="4" t="s">
        <v>214</v>
      </c>
      <c r="W158" s="10" t="s">
        <v>371</v>
      </c>
      <c r="X158" s="341">
        <v>2.4</v>
      </c>
      <c r="Y158" s="342">
        <v>2.5</v>
      </c>
      <c r="Z158" s="343">
        <v>7.5</v>
      </c>
    </row>
    <row r="159" spans="1:26" x14ac:dyDescent="0.15">
      <c r="A159" s="1222"/>
      <c r="B159" s="458">
        <v>44791</v>
      </c>
      <c r="C159" s="449" t="str">
        <f t="shared" si="16"/>
        <v>(木)</v>
      </c>
      <c r="D159" s="742" t="s">
        <v>319</v>
      </c>
      <c r="E159" s="673">
        <v>5</v>
      </c>
      <c r="F159" s="674">
        <v>27.3</v>
      </c>
      <c r="G159" s="13">
        <v>27.4</v>
      </c>
      <c r="H159" s="310">
        <v>27.5</v>
      </c>
      <c r="I159" s="14">
        <v>2</v>
      </c>
      <c r="J159" s="308">
        <v>1.3</v>
      </c>
      <c r="K159" s="13">
        <v>7.58</v>
      </c>
      <c r="L159" s="308">
        <v>7.52</v>
      </c>
      <c r="M159" s="14">
        <v>24.5</v>
      </c>
      <c r="N159" s="310">
        <v>24.4</v>
      </c>
      <c r="O159" s="846">
        <v>87.1</v>
      </c>
      <c r="P159" s="691">
        <v>90</v>
      </c>
      <c r="Q159" s="743">
        <v>9.1999999999999993</v>
      </c>
      <c r="R159" s="677">
        <v>189</v>
      </c>
      <c r="S159" s="744">
        <v>0.08</v>
      </c>
      <c r="T159" s="787" t="s">
        <v>24</v>
      </c>
      <c r="U159" s="118"/>
      <c r="V159" s="4" t="s">
        <v>215</v>
      </c>
      <c r="W159" s="10" t="s">
        <v>371</v>
      </c>
      <c r="X159" s="365">
        <v>9.0999999999999998E-2</v>
      </c>
      <c r="Y159" s="344">
        <v>5.8000000000000003E-2</v>
      </c>
      <c r="Z159" s="345">
        <v>0.27900000000000003</v>
      </c>
    </row>
    <row r="160" spans="1:26" x14ac:dyDescent="0.15">
      <c r="A160" s="1222"/>
      <c r="B160" s="458">
        <v>44792</v>
      </c>
      <c r="C160" s="449" t="str">
        <f t="shared" si="16"/>
        <v>(金)</v>
      </c>
      <c r="D160" s="742" t="s">
        <v>318</v>
      </c>
      <c r="E160" s="673">
        <v>0</v>
      </c>
      <c r="F160" s="674">
        <v>30.2</v>
      </c>
      <c r="G160" s="13">
        <v>27.5</v>
      </c>
      <c r="H160" s="310">
        <v>27.7</v>
      </c>
      <c r="I160" s="14">
        <v>2.1</v>
      </c>
      <c r="J160" s="308">
        <v>1.3</v>
      </c>
      <c r="K160" s="13">
        <v>7.58</v>
      </c>
      <c r="L160" s="308">
        <v>7.52</v>
      </c>
      <c r="M160" s="14">
        <v>24.5</v>
      </c>
      <c r="N160" s="310">
        <v>24.5</v>
      </c>
      <c r="O160" s="846">
        <v>88.2</v>
      </c>
      <c r="P160" s="691">
        <v>91.2</v>
      </c>
      <c r="Q160" s="743">
        <v>9.4</v>
      </c>
      <c r="R160" s="677">
        <v>128</v>
      </c>
      <c r="S160" s="744">
        <v>0.05</v>
      </c>
      <c r="T160" s="787" t="s">
        <v>24</v>
      </c>
      <c r="U160" s="118"/>
      <c r="V160" s="4" t="s">
        <v>333</v>
      </c>
      <c r="W160" s="10" t="s">
        <v>371</v>
      </c>
      <c r="X160" s="341">
        <v>0.42</v>
      </c>
      <c r="Y160" s="344">
        <v>0.33</v>
      </c>
      <c r="Z160" s="345">
        <v>0.46</v>
      </c>
    </row>
    <row r="161" spans="1:26" x14ac:dyDescent="0.15">
      <c r="A161" s="1222"/>
      <c r="B161" s="458">
        <v>44793</v>
      </c>
      <c r="C161" s="449" t="str">
        <f t="shared" si="16"/>
        <v>(土)</v>
      </c>
      <c r="D161" s="742" t="s">
        <v>318</v>
      </c>
      <c r="E161" s="673">
        <v>0.5</v>
      </c>
      <c r="F161" s="674">
        <v>30.9</v>
      </c>
      <c r="G161" s="13">
        <v>27.4</v>
      </c>
      <c r="H161" s="310">
        <v>27.7</v>
      </c>
      <c r="I161" s="14">
        <v>2.1</v>
      </c>
      <c r="J161" s="308">
        <v>1.6</v>
      </c>
      <c r="K161" s="13">
        <v>7.62</v>
      </c>
      <c r="L161" s="308">
        <v>7.46</v>
      </c>
      <c r="M161" s="14">
        <v>24.7</v>
      </c>
      <c r="N161" s="310">
        <v>24.6</v>
      </c>
      <c r="O161" s="846" t="s">
        <v>24</v>
      </c>
      <c r="P161" s="691" t="s">
        <v>24</v>
      </c>
      <c r="Q161" s="743" t="s">
        <v>24</v>
      </c>
      <c r="R161" s="677" t="s">
        <v>24</v>
      </c>
      <c r="S161" s="744" t="s">
        <v>24</v>
      </c>
      <c r="T161" s="787" t="s">
        <v>24</v>
      </c>
      <c r="U161" s="118"/>
      <c r="V161" s="4" t="s">
        <v>216</v>
      </c>
      <c r="W161" s="10" t="s">
        <v>371</v>
      </c>
      <c r="X161" s="365">
        <v>0.6</v>
      </c>
      <c r="Y161" s="344">
        <v>0.6</v>
      </c>
      <c r="Z161" s="345">
        <v>0.75</v>
      </c>
    </row>
    <row r="162" spans="1:26" x14ac:dyDescent="0.15">
      <c r="A162" s="1222"/>
      <c r="B162" s="458">
        <v>44794</v>
      </c>
      <c r="C162" s="449" t="str">
        <f t="shared" si="16"/>
        <v>(日)</v>
      </c>
      <c r="D162" s="742" t="s">
        <v>317</v>
      </c>
      <c r="E162" s="673">
        <v>0</v>
      </c>
      <c r="F162" s="674">
        <v>26.2</v>
      </c>
      <c r="G162" s="13">
        <v>27.4</v>
      </c>
      <c r="H162" s="310">
        <v>27.5</v>
      </c>
      <c r="I162" s="14">
        <v>1.8</v>
      </c>
      <c r="J162" s="308">
        <v>0.9</v>
      </c>
      <c r="K162" s="13">
        <v>7.6</v>
      </c>
      <c r="L162" s="308">
        <v>7.47</v>
      </c>
      <c r="M162" s="14">
        <v>24.9</v>
      </c>
      <c r="N162" s="310">
        <v>24.7</v>
      </c>
      <c r="O162" s="846" t="s">
        <v>24</v>
      </c>
      <c r="P162" s="691" t="s">
        <v>24</v>
      </c>
      <c r="Q162" s="743" t="s">
        <v>24</v>
      </c>
      <c r="R162" s="677" t="s">
        <v>24</v>
      </c>
      <c r="S162" s="744" t="s">
        <v>24</v>
      </c>
      <c r="T162" s="787" t="s">
        <v>24</v>
      </c>
      <c r="U162" s="118"/>
      <c r="V162" s="4" t="s">
        <v>217</v>
      </c>
      <c r="W162" s="10" t="s">
        <v>371</v>
      </c>
      <c r="X162" s="365">
        <v>4.9000000000000002E-2</v>
      </c>
      <c r="Y162" s="344">
        <v>5.8000000000000003E-2</v>
      </c>
      <c r="Z162" s="345">
        <v>0.17399999999999999</v>
      </c>
    </row>
    <row r="163" spans="1:26" x14ac:dyDescent="0.15">
      <c r="A163" s="1222"/>
      <c r="B163" s="458">
        <v>44795</v>
      </c>
      <c r="C163" s="449" t="str">
        <f t="shared" si="16"/>
        <v>(月)</v>
      </c>
      <c r="D163" s="742" t="s">
        <v>317</v>
      </c>
      <c r="E163" s="673">
        <v>0</v>
      </c>
      <c r="F163" s="674">
        <v>25.3</v>
      </c>
      <c r="G163" s="13">
        <v>27.3</v>
      </c>
      <c r="H163" s="310">
        <v>27.4</v>
      </c>
      <c r="I163" s="14">
        <v>2.2999999999999998</v>
      </c>
      <c r="J163" s="308">
        <v>1.6</v>
      </c>
      <c r="K163" s="13">
        <v>7.57</v>
      </c>
      <c r="L163" s="308">
        <v>7.5</v>
      </c>
      <c r="M163" s="14">
        <v>25.5</v>
      </c>
      <c r="N163" s="310">
        <v>24.9</v>
      </c>
      <c r="O163" s="846">
        <v>88.8</v>
      </c>
      <c r="P163" s="691">
        <v>93</v>
      </c>
      <c r="Q163" s="743">
        <v>9.5</v>
      </c>
      <c r="R163" s="677">
        <v>141</v>
      </c>
      <c r="S163" s="744">
        <v>0.06</v>
      </c>
      <c r="T163" s="787" t="s">
        <v>24</v>
      </c>
      <c r="U163" s="118"/>
      <c r="V163" s="4" t="s">
        <v>218</v>
      </c>
      <c r="W163" s="10" t="s">
        <v>371</v>
      </c>
      <c r="X163" s="382">
        <v>17.3</v>
      </c>
      <c r="Y163" s="342">
        <v>17.2</v>
      </c>
      <c r="Z163" s="343">
        <v>17.899999999999999</v>
      </c>
    </row>
    <row r="164" spans="1:26" x14ac:dyDescent="0.15">
      <c r="A164" s="1222"/>
      <c r="B164" s="458">
        <v>44796</v>
      </c>
      <c r="C164" s="449" t="str">
        <f t="shared" si="16"/>
        <v>(火)</v>
      </c>
      <c r="D164" s="742" t="s">
        <v>318</v>
      </c>
      <c r="E164" s="673">
        <v>0</v>
      </c>
      <c r="F164" s="674">
        <v>31.5</v>
      </c>
      <c r="G164" s="13">
        <v>27.2</v>
      </c>
      <c r="H164" s="310">
        <v>27.4</v>
      </c>
      <c r="I164" s="14">
        <v>2.1</v>
      </c>
      <c r="J164" s="308">
        <v>1.3</v>
      </c>
      <c r="K164" s="13">
        <v>7.59</v>
      </c>
      <c r="L164" s="308">
        <v>7.48</v>
      </c>
      <c r="M164" s="14">
        <v>25.2</v>
      </c>
      <c r="N164" s="310">
        <v>25</v>
      </c>
      <c r="O164" s="846">
        <v>89.2</v>
      </c>
      <c r="P164" s="691">
        <v>93</v>
      </c>
      <c r="Q164" s="743">
        <v>9.5</v>
      </c>
      <c r="R164" s="677">
        <v>170</v>
      </c>
      <c r="S164" s="744">
        <v>0.09</v>
      </c>
      <c r="T164" s="787" t="s">
        <v>24</v>
      </c>
      <c r="U164" s="118"/>
      <c r="V164" s="4" t="s">
        <v>17</v>
      </c>
      <c r="W164" s="10" t="s">
        <v>371</v>
      </c>
      <c r="X164" s="341">
        <v>26.8</v>
      </c>
      <c r="Y164" s="342">
        <v>26.6</v>
      </c>
      <c r="Z164" s="343">
        <v>36.700000000000003</v>
      </c>
    </row>
    <row r="165" spans="1:26" x14ac:dyDescent="0.15">
      <c r="A165" s="1222"/>
      <c r="B165" s="458">
        <v>44797</v>
      </c>
      <c r="C165" s="449" t="str">
        <f t="shared" si="16"/>
        <v>(水)</v>
      </c>
      <c r="D165" s="742" t="s">
        <v>317</v>
      </c>
      <c r="E165" s="673">
        <v>0</v>
      </c>
      <c r="F165" s="674">
        <v>32</v>
      </c>
      <c r="G165" s="13">
        <v>27.2</v>
      </c>
      <c r="H165" s="310">
        <v>27.5</v>
      </c>
      <c r="I165" s="14">
        <v>2.1</v>
      </c>
      <c r="J165" s="308">
        <v>1.7</v>
      </c>
      <c r="K165" s="13">
        <v>7.55</v>
      </c>
      <c r="L165" s="308">
        <v>7.51</v>
      </c>
      <c r="M165" s="14">
        <v>25.4</v>
      </c>
      <c r="N165" s="310">
        <v>25.3</v>
      </c>
      <c r="O165" s="846">
        <v>90.9</v>
      </c>
      <c r="P165" s="691">
        <v>93.6</v>
      </c>
      <c r="Q165" s="743">
        <v>9.6</v>
      </c>
      <c r="R165" s="677">
        <v>161</v>
      </c>
      <c r="S165" s="744">
        <v>7.0000000000000007E-2</v>
      </c>
      <c r="T165" s="787" t="s">
        <v>24</v>
      </c>
      <c r="U165" s="118"/>
      <c r="V165" s="4" t="s">
        <v>219</v>
      </c>
      <c r="W165" s="10" t="s">
        <v>205</v>
      </c>
      <c r="X165" s="341">
        <v>7</v>
      </c>
      <c r="Y165" s="346">
        <v>6</v>
      </c>
      <c r="Z165" s="347">
        <v>14</v>
      </c>
    </row>
    <row r="166" spans="1:26" x14ac:dyDescent="0.15">
      <c r="A166" s="1222"/>
      <c r="B166" s="458">
        <v>44798</v>
      </c>
      <c r="C166" s="449" t="str">
        <f t="shared" si="16"/>
        <v>(木)</v>
      </c>
      <c r="D166" s="742" t="s">
        <v>317</v>
      </c>
      <c r="E166" s="673">
        <v>0</v>
      </c>
      <c r="F166" s="674">
        <v>25.9</v>
      </c>
      <c r="G166" s="13">
        <v>27.1</v>
      </c>
      <c r="H166" s="310">
        <v>27.3</v>
      </c>
      <c r="I166" s="14">
        <v>2</v>
      </c>
      <c r="J166" s="308">
        <v>1.9</v>
      </c>
      <c r="K166" s="13">
        <v>7.56</v>
      </c>
      <c r="L166" s="308">
        <v>7.53</v>
      </c>
      <c r="M166" s="14">
        <v>25.5</v>
      </c>
      <c r="N166" s="310">
        <v>25.4</v>
      </c>
      <c r="O166" s="846">
        <v>91.3</v>
      </c>
      <c r="P166" s="691">
        <v>95.4</v>
      </c>
      <c r="Q166" s="743">
        <v>9.6999999999999993</v>
      </c>
      <c r="R166" s="677">
        <v>199</v>
      </c>
      <c r="S166" s="744">
        <v>0.05</v>
      </c>
      <c r="T166" s="787" t="s">
        <v>24</v>
      </c>
      <c r="U166" s="118"/>
      <c r="V166" s="4" t="s">
        <v>220</v>
      </c>
      <c r="W166" s="10" t="s">
        <v>371</v>
      </c>
      <c r="X166" s="341">
        <v>2</v>
      </c>
      <c r="Y166" s="346">
        <v>2</v>
      </c>
      <c r="Z166" s="347">
        <v>14</v>
      </c>
    </row>
    <row r="167" spans="1:26" x14ac:dyDescent="0.15">
      <c r="A167" s="1222"/>
      <c r="B167" s="458">
        <v>44799</v>
      </c>
      <c r="C167" s="449" t="str">
        <f t="shared" si="16"/>
        <v>(金)</v>
      </c>
      <c r="D167" s="742" t="s">
        <v>317</v>
      </c>
      <c r="E167" s="673">
        <v>30</v>
      </c>
      <c r="F167" s="674">
        <v>27.3</v>
      </c>
      <c r="G167" s="13">
        <v>27</v>
      </c>
      <c r="H167" s="310">
        <v>27.2</v>
      </c>
      <c r="I167" s="14">
        <v>2.2000000000000002</v>
      </c>
      <c r="J167" s="308">
        <v>1.9</v>
      </c>
      <c r="K167" s="13">
        <v>7.56</v>
      </c>
      <c r="L167" s="308">
        <v>7.5</v>
      </c>
      <c r="M167" s="14">
        <v>25.7</v>
      </c>
      <c r="N167" s="310">
        <v>25.7</v>
      </c>
      <c r="O167" s="846">
        <v>93.5</v>
      </c>
      <c r="P167" s="691">
        <v>97.2</v>
      </c>
      <c r="Q167" s="743">
        <v>9.6999999999999993</v>
      </c>
      <c r="R167" s="677">
        <v>128</v>
      </c>
      <c r="S167" s="744">
        <v>7.0000000000000007E-2</v>
      </c>
      <c r="T167" s="787" t="s">
        <v>24</v>
      </c>
      <c r="U167" s="118"/>
      <c r="V167" s="397"/>
      <c r="W167" s="398"/>
      <c r="X167" s="403"/>
      <c r="Y167" s="404"/>
      <c r="Z167" s="405"/>
    </row>
    <row r="168" spans="1:26" x14ac:dyDescent="0.15">
      <c r="A168" s="1222"/>
      <c r="B168" s="458">
        <v>44800</v>
      </c>
      <c r="C168" s="449" t="str">
        <f t="shared" si="16"/>
        <v>(土)</v>
      </c>
      <c r="D168" s="742" t="s">
        <v>318</v>
      </c>
      <c r="E168" s="673">
        <v>0</v>
      </c>
      <c r="F168" s="674">
        <v>31.4</v>
      </c>
      <c r="G168" s="13">
        <v>27</v>
      </c>
      <c r="H168" s="310">
        <v>27.3</v>
      </c>
      <c r="I168" s="14">
        <v>2.1</v>
      </c>
      <c r="J168" s="308">
        <v>2</v>
      </c>
      <c r="K168" s="13">
        <v>7.53</v>
      </c>
      <c r="L168" s="308">
        <v>7.49</v>
      </c>
      <c r="M168" s="14">
        <v>25.8</v>
      </c>
      <c r="N168" s="310">
        <v>25.7</v>
      </c>
      <c r="O168" s="846" t="s">
        <v>24</v>
      </c>
      <c r="P168" s="691" t="s">
        <v>24</v>
      </c>
      <c r="Q168" s="743" t="s">
        <v>24</v>
      </c>
      <c r="R168" s="677" t="s">
        <v>24</v>
      </c>
      <c r="S168" s="744" t="s">
        <v>24</v>
      </c>
      <c r="T168" s="787" t="s">
        <v>24</v>
      </c>
      <c r="U168" s="118"/>
      <c r="V168" s="397"/>
      <c r="W168" s="398"/>
      <c r="X168" s="403"/>
      <c r="Y168" s="404"/>
      <c r="Z168" s="405"/>
    </row>
    <row r="169" spans="1:26" x14ac:dyDescent="0.15">
      <c r="A169" s="1222"/>
      <c r="B169" s="458">
        <v>44801</v>
      </c>
      <c r="C169" s="449" t="str">
        <f t="shared" si="16"/>
        <v>(日)</v>
      </c>
      <c r="D169" s="742" t="s">
        <v>317</v>
      </c>
      <c r="E169" s="673">
        <v>6</v>
      </c>
      <c r="F169" s="674">
        <v>21.6</v>
      </c>
      <c r="G169" s="13">
        <v>27</v>
      </c>
      <c r="H169" s="310">
        <v>27</v>
      </c>
      <c r="I169" s="14">
        <v>2.7</v>
      </c>
      <c r="J169" s="308">
        <v>1.9</v>
      </c>
      <c r="K169" s="13">
        <v>7.64</v>
      </c>
      <c r="L169" s="308">
        <v>7.56</v>
      </c>
      <c r="M169" s="14">
        <v>25.9</v>
      </c>
      <c r="N169" s="310">
        <v>25.8</v>
      </c>
      <c r="O169" s="846" t="s">
        <v>24</v>
      </c>
      <c r="P169" s="691" t="s">
        <v>24</v>
      </c>
      <c r="Q169" s="743" t="s">
        <v>24</v>
      </c>
      <c r="R169" s="677" t="s">
        <v>24</v>
      </c>
      <c r="S169" s="744" t="s">
        <v>24</v>
      </c>
      <c r="T169" s="787" t="s">
        <v>24</v>
      </c>
      <c r="U169" s="118"/>
      <c r="V169" s="400"/>
      <c r="W169" s="401"/>
      <c r="X169" s="406"/>
      <c r="Y169" s="407"/>
      <c r="Z169" s="408"/>
    </row>
    <row r="170" spans="1:26" x14ac:dyDescent="0.15">
      <c r="A170" s="1222"/>
      <c r="B170" s="458">
        <v>44802</v>
      </c>
      <c r="C170" s="449" t="str">
        <f t="shared" si="16"/>
        <v>(月)</v>
      </c>
      <c r="D170" s="742" t="s">
        <v>318</v>
      </c>
      <c r="E170" s="673">
        <v>2</v>
      </c>
      <c r="F170" s="674">
        <v>24.9</v>
      </c>
      <c r="G170" s="13">
        <v>26.9</v>
      </c>
      <c r="H170" s="310">
        <v>27</v>
      </c>
      <c r="I170" s="14">
        <v>2.6</v>
      </c>
      <c r="J170" s="308">
        <v>2.2999999999999998</v>
      </c>
      <c r="K170" s="13">
        <v>7.53</v>
      </c>
      <c r="L170" s="308">
        <v>7.52</v>
      </c>
      <c r="M170" s="14">
        <v>26.1</v>
      </c>
      <c r="N170" s="310">
        <v>26.2</v>
      </c>
      <c r="O170" s="846">
        <v>92.4</v>
      </c>
      <c r="P170" s="691">
        <v>99.2</v>
      </c>
      <c r="Q170" s="743">
        <v>9.9</v>
      </c>
      <c r="R170" s="677">
        <v>206</v>
      </c>
      <c r="S170" s="744">
        <v>0.08</v>
      </c>
      <c r="T170" s="787">
        <v>100</v>
      </c>
      <c r="U170" s="118"/>
      <c r="V170" s="11" t="s">
        <v>23</v>
      </c>
      <c r="W170" s="117" t="s">
        <v>24</v>
      </c>
      <c r="X170" s="117"/>
      <c r="Y170" s="117"/>
      <c r="Z170" s="812" t="s">
        <v>24</v>
      </c>
    </row>
    <row r="171" spans="1:26" x14ac:dyDescent="0.15">
      <c r="A171" s="1222"/>
      <c r="B171" s="458">
        <v>44803</v>
      </c>
      <c r="C171" s="449" t="str">
        <f t="shared" si="16"/>
        <v>(火)</v>
      </c>
      <c r="D171" s="742" t="s">
        <v>317</v>
      </c>
      <c r="E171" s="673">
        <v>11</v>
      </c>
      <c r="F171" s="674">
        <v>23.8</v>
      </c>
      <c r="G171" s="13">
        <v>26.8</v>
      </c>
      <c r="H171" s="310">
        <v>27</v>
      </c>
      <c r="I171" s="14">
        <v>2.1</v>
      </c>
      <c r="J171" s="308">
        <v>1.9</v>
      </c>
      <c r="K171" s="13">
        <v>7.51</v>
      </c>
      <c r="L171" s="308">
        <v>7.5</v>
      </c>
      <c r="M171" s="14">
        <v>26.2</v>
      </c>
      <c r="N171" s="310">
        <v>26.2</v>
      </c>
      <c r="O171" s="846">
        <v>92.6</v>
      </c>
      <c r="P171" s="691">
        <v>98</v>
      </c>
      <c r="Q171" s="743">
        <v>10</v>
      </c>
      <c r="R171" s="677">
        <v>187</v>
      </c>
      <c r="S171" s="744">
        <v>7.0000000000000007E-2</v>
      </c>
      <c r="T171" s="787" t="s">
        <v>24</v>
      </c>
      <c r="U171" s="118"/>
      <c r="V171" s="985" t="s">
        <v>360</v>
      </c>
      <c r="W171" s="986"/>
      <c r="X171" s="986"/>
      <c r="Y171" s="986"/>
      <c r="Z171" s="987"/>
    </row>
    <row r="172" spans="1:26" x14ac:dyDescent="0.15">
      <c r="A172" s="1222"/>
      <c r="B172" s="458">
        <v>44804</v>
      </c>
      <c r="C172" s="449" t="str">
        <f t="shared" si="16"/>
        <v>(水)</v>
      </c>
      <c r="D172" s="761" t="s">
        <v>318</v>
      </c>
      <c r="E172" s="700">
        <v>15</v>
      </c>
      <c r="F172" s="746">
        <v>30.2</v>
      </c>
      <c r="G172" s="498">
        <v>26.7</v>
      </c>
      <c r="H172" s="409">
        <v>27</v>
      </c>
      <c r="I172" s="748">
        <v>2.1</v>
      </c>
      <c r="J172" s="747">
        <v>1.9</v>
      </c>
      <c r="K172" s="498">
        <v>7.52</v>
      </c>
      <c r="L172" s="409">
        <v>7.53</v>
      </c>
      <c r="M172" s="748">
        <v>26.2</v>
      </c>
      <c r="N172" s="747">
        <v>26.2</v>
      </c>
      <c r="O172" s="900">
        <v>91.8</v>
      </c>
      <c r="P172" s="1009">
        <v>99.4</v>
      </c>
      <c r="Q172" s="750">
        <v>10</v>
      </c>
      <c r="R172" s="751">
        <v>183</v>
      </c>
      <c r="S172" s="752">
        <v>7.0000000000000007E-2</v>
      </c>
      <c r="T172" s="726" t="s">
        <v>24</v>
      </c>
      <c r="U172" s="118"/>
      <c r="V172" s="985" t="s">
        <v>399</v>
      </c>
      <c r="W172" s="986"/>
      <c r="X172" s="986"/>
      <c r="Y172" s="986"/>
      <c r="Z172" s="987"/>
    </row>
    <row r="173" spans="1:26" s="1" customFormat="1" ht="13.5" customHeight="1" x14ac:dyDescent="0.15">
      <c r="A173" s="1222"/>
      <c r="B173" s="1155" t="s">
        <v>274</v>
      </c>
      <c r="C173" s="1155"/>
      <c r="D173" s="679"/>
      <c r="E173" s="663">
        <f>MAX(E142:E172)</f>
        <v>109.5</v>
      </c>
      <c r="F173" s="680">
        <f t="shared" ref="F173:T173" si="17">IF(COUNT(F142:F172)=0,"",MAX(F142:F172))</f>
        <v>34.1</v>
      </c>
      <c r="G173" s="12">
        <f t="shared" si="17"/>
        <v>27.5</v>
      </c>
      <c r="H173" s="307">
        <f t="shared" si="17"/>
        <v>27.8</v>
      </c>
      <c r="I173" s="665">
        <f t="shared" si="17"/>
        <v>4.3</v>
      </c>
      <c r="J173" s="666">
        <f t="shared" si="17"/>
        <v>2.8</v>
      </c>
      <c r="K173" s="12">
        <f t="shared" si="17"/>
        <v>7.67</v>
      </c>
      <c r="L173" s="307">
        <f t="shared" si="17"/>
        <v>7.6</v>
      </c>
      <c r="M173" s="665">
        <f t="shared" si="17"/>
        <v>27.2</v>
      </c>
      <c r="N173" s="666">
        <f t="shared" si="17"/>
        <v>27.1</v>
      </c>
      <c r="O173" s="838">
        <f t="shared" si="17"/>
        <v>99.8</v>
      </c>
      <c r="P173" s="682">
        <f t="shared" si="17"/>
        <v>103.1</v>
      </c>
      <c r="Q173" s="728">
        <f t="shared" si="17"/>
        <v>10.5</v>
      </c>
      <c r="R173" s="684">
        <f t="shared" si="17"/>
        <v>210</v>
      </c>
      <c r="S173" s="685">
        <f t="shared" si="17"/>
        <v>0.16</v>
      </c>
      <c r="T173" s="686">
        <f t="shared" si="17"/>
        <v>100</v>
      </c>
      <c r="U173" s="161"/>
      <c r="V173" s="985" t="s">
        <v>415</v>
      </c>
      <c r="W173" s="986"/>
      <c r="X173" s="986"/>
      <c r="Y173" s="986"/>
      <c r="Z173" s="987"/>
    </row>
    <row r="174" spans="1:26" s="1" customFormat="1" ht="13.5" customHeight="1" x14ac:dyDescent="0.15">
      <c r="A174" s="1222"/>
      <c r="B174" s="1156" t="s">
        <v>275</v>
      </c>
      <c r="C174" s="1156"/>
      <c r="D174" s="687"/>
      <c r="E174" s="688">
        <f>MIN(E142:E172)</f>
        <v>0</v>
      </c>
      <c r="F174" s="689">
        <f t="shared" ref="F174:S174" si="18">IF(COUNT(F142:F172)=0,"",MIN(F142:F172))</f>
        <v>21.6</v>
      </c>
      <c r="G174" s="13">
        <f t="shared" si="18"/>
        <v>26.6</v>
      </c>
      <c r="H174" s="308">
        <f t="shared" si="18"/>
        <v>27</v>
      </c>
      <c r="I174" s="14">
        <f t="shared" si="18"/>
        <v>1.7</v>
      </c>
      <c r="J174" s="310">
        <f t="shared" si="18"/>
        <v>0.9</v>
      </c>
      <c r="K174" s="13">
        <f t="shared" si="18"/>
        <v>7.51</v>
      </c>
      <c r="L174" s="308">
        <f t="shared" si="18"/>
        <v>7.42</v>
      </c>
      <c r="M174" s="14">
        <f t="shared" si="18"/>
        <v>24.4</v>
      </c>
      <c r="N174" s="310">
        <f t="shared" si="18"/>
        <v>24.4</v>
      </c>
      <c r="O174" s="846">
        <f t="shared" si="18"/>
        <v>87.1</v>
      </c>
      <c r="P174" s="691">
        <f t="shared" si="18"/>
        <v>90</v>
      </c>
      <c r="Q174" s="692">
        <f t="shared" si="18"/>
        <v>8.9</v>
      </c>
      <c r="R174" s="693">
        <f t="shared" si="18"/>
        <v>128</v>
      </c>
      <c r="S174" s="694">
        <f t="shared" si="18"/>
        <v>0.05</v>
      </c>
      <c r="T174" s="695"/>
      <c r="U174" s="161"/>
      <c r="V174" s="988"/>
      <c r="W174" s="989"/>
      <c r="X174" s="989"/>
      <c r="Y174" s="989"/>
      <c r="Z174" s="990"/>
    </row>
    <row r="175" spans="1:26" s="1" customFormat="1" ht="13.5" customHeight="1" x14ac:dyDescent="0.15">
      <c r="A175" s="1222"/>
      <c r="B175" s="1156" t="s">
        <v>276</v>
      </c>
      <c r="C175" s="1156"/>
      <c r="D175" s="687"/>
      <c r="E175" s="696"/>
      <c r="F175" s="697">
        <f t="shared" ref="F175:S175" si="19">IF(COUNT(F142:F172)=0,"",AVERAGE(F142:F172))</f>
        <v>29.125806451612895</v>
      </c>
      <c r="G175" s="418">
        <f t="shared" si="19"/>
        <v>27.116129032258062</v>
      </c>
      <c r="H175" s="719">
        <f t="shared" si="19"/>
        <v>27.36774193548387</v>
      </c>
      <c r="I175" s="720">
        <f t="shared" si="19"/>
        <v>2.416129032258064</v>
      </c>
      <c r="J175" s="721">
        <f t="shared" si="19"/>
        <v>1.7935483870967739</v>
      </c>
      <c r="K175" s="418">
        <f t="shared" si="19"/>
        <v>7.5780645161290332</v>
      </c>
      <c r="L175" s="719">
        <f t="shared" si="19"/>
        <v>7.5029032258064525</v>
      </c>
      <c r="M175" s="720">
        <f t="shared" si="19"/>
        <v>25.606451612903228</v>
      </c>
      <c r="N175" s="721">
        <f t="shared" si="19"/>
        <v>25.545161290322582</v>
      </c>
      <c r="O175" s="888">
        <f t="shared" si="19"/>
        <v>92.899999999999991</v>
      </c>
      <c r="P175" s="1007">
        <f t="shared" si="19"/>
        <v>96.277272727272717</v>
      </c>
      <c r="Q175" s="730">
        <f t="shared" si="19"/>
        <v>9.5636363636363626</v>
      </c>
      <c r="R175" s="731">
        <f t="shared" si="19"/>
        <v>169.68181818181819</v>
      </c>
      <c r="S175" s="732">
        <f t="shared" si="19"/>
        <v>8.7727272727272765E-2</v>
      </c>
      <c r="T175" s="733"/>
      <c r="U175" s="161"/>
      <c r="V175" s="988"/>
      <c r="W175" s="989"/>
      <c r="X175" s="989"/>
      <c r="Y175" s="989"/>
      <c r="Z175" s="990"/>
    </row>
    <row r="176" spans="1:26" s="1" customFormat="1" ht="13.5" customHeight="1" x14ac:dyDescent="0.15">
      <c r="A176" s="1222"/>
      <c r="B176" s="1157" t="s">
        <v>277</v>
      </c>
      <c r="C176" s="1157"/>
      <c r="D176" s="699"/>
      <c r="E176" s="700">
        <f>SUM(E142:E172)</f>
        <v>261.5</v>
      </c>
      <c r="F176" s="701"/>
      <c r="G176" s="701"/>
      <c r="H176" s="734"/>
      <c r="I176" s="701"/>
      <c r="J176" s="734"/>
      <c r="K176" s="704"/>
      <c r="L176" s="705"/>
      <c r="M176" s="735"/>
      <c r="N176" s="736"/>
      <c r="O176" s="873"/>
      <c r="P176" s="709"/>
      <c r="Q176" s="738"/>
      <c r="R176" s="711"/>
      <c r="S176" s="712"/>
      <c r="T176" s="1008">
        <f>SUM(T142:T172)</f>
        <v>100</v>
      </c>
      <c r="U176" s="161"/>
      <c r="V176" s="827"/>
      <c r="W176" s="828"/>
      <c r="X176" s="828"/>
      <c r="Y176" s="828"/>
      <c r="Z176" s="829"/>
    </row>
    <row r="177" spans="1:26" ht="13.5" customHeight="1" x14ac:dyDescent="0.15">
      <c r="A177" s="1226" t="s">
        <v>238</v>
      </c>
      <c r="B177" s="540">
        <v>44805</v>
      </c>
      <c r="C177" s="448" t="str">
        <f>IF(B177="","",IF(WEEKDAY(B177)=1,"(日)",IF(WEEKDAY(B177)=2,"(月)",IF(WEEKDAY(B177)=3,"(火)",IF(WEEKDAY(B177)=4,"(水)",IF(WEEKDAY(B177)=5,"(木)",IF(WEEKDAY(B177)=6,"(金)","(土)")))))))</f>
        <v>(木)</v>
      </c>
      <c r="D177" s="740" t="s">
        <v>317</v>
      </c>
      <c r="E177" s="663">
        <v>19.5</v>
      </c>
      <c r="F177" s="664">
        <v>30.6</v>
      </c>
      <c r="G177" s="12">
        <v>26.6</v>
      </c>
      <c r="H177" s="666">
        <v>26.9</v>
      </c>
      <c r="I177" s="665">
        <v>2.2000000000000002</v>
      </c>
      <c r="J177" s="307">
        <v>2</v>
      </c>
      <c r="K177" s="12">
        <v>7.56</v>
      </c>
      <c r="L177" s="307">
        <v>7.55</v>
      </c>
      <c r="M177" s="665">
        <v>26</v>
      </c>
      <c r="N177" s="666">
        <v>26.1</v>
      </c>
      <c r="O177" s="838">
        <v>92</v>
      </c>
      <c r="P177" s="682">
        <v>97</v>
      </c>
      <c r="Q177" s="728">
        <v>10.1</v>
      </c>
      <c r="R177" s="671">
        <v>174</v>
      </c>
      <c r="S177" s="741">
        <v>0.13</v>
      </c>
      <c r="T177" s="1005"/>
      <c r="U177" s="118"/>
      <c r="V177" s="463" t="s">
        <v>344</v>
      </c>
      <c r="W177" s="467"/>
      <c r="X177" s="465">
        <v>44812</v>
      </c>
      <c r="Y177" s="470"/>
      <c r="Z177" s="471"/>
    </row>
    <row r="178" spans="1:26" x14ac:dyDescent="0.15">
      <c r="A178" s="1227"/>
      <c r="B178" s="458">
        <v>44806</v>
      </c>
      <c r="C178" s="449" t="str">
        <f t="shared" ref="C178:C206" si="20">IF(B178="","",IF(WEEKDAY(B178)=1,"(日)",IF(WEEKDAY(B178)=2,"(月)",IF(WEEKDAY(B178)=3,"(火)",IF(WEEKDAY(B178)=4,"(水)",IF(WEEKDAY(B178)=5,"(木)",IF(WEEKDAY(B178)=6,"(金)","(土)")))))))</f>
        <v>(金)</v>
      </c>
      <c r="D178" s="742" t="s">
        <v>319</v>
      </c>
      <c r="E178" s="673">
        <v>14</v>
      </c>
      <c r="F178" s="674">
        <v>22.6</v>
      </c>
      <c r="G178" s="13">
        <v>26.5</v>
      </c>
      <c r="H178" s="310">
        <v>26.6</v>
      </c>
      <c r="I178" s="14">
        <v>2.1</v>
      </c>
      <c r="J178" s="308">
        <v>1.9</v>
      </c>
      <c r="K178" s="13">
        <v>7.54</v>
      </c>
      <c r="L178" s="308">
        <v>7.53</v>
      </c>
      <c r="M178" s="14">
        <v>26</v>
      </c>
      <c r="N178" s="310">
        <v>26</v>
      </c>
      <c r="O178" s="846">
        <v>90.3</v>
      </c>
      <c r="P178" s="691">
        <v>97</v>
      </c>
      <c r="Q178" s="743">
        <v>10</v>
      </c>
      <c r="R178" s="677">
        <v>192</v>
      </c>
      <c r="S178" s="744">
        <v>0.12</v>
      </c>
      <c r="T178" s="787"/>
      <c r="U178" s="118"/>
      <c r="V178" s="468" t="s">
        <v>2</v>
      </c>
      <c r="W178" s="469" t="s">
        <v>363</v>
      </c>
      <c r="X178" s="480">
        <v>26.2</v>
      </c>
      <c r="Y178" s="480"/>
      <c r="Z178" s="473"/>
    </row>
    <row r="179" spans="1:26" x14ac:dyDescent="0.15">
      <c r="A179" s="1227"/>
      <c r="B179" s="458">
        <v>44807</v>
      </c>
      <c r="C179" s="449" t="str">
        <f t="shared" si="20"/>
        <v>(土)</v>
      </c>
      <c r="D179" s="742" t="s">
        <v>317</v>
      </c>
      <c r="E179" s="673">
        <v>0</v>
      </c>
      <c r="F179" s="674">
        <v>24.4</v>
      </c>
      <c r="G179" s="13">
        <v>26.4</v>
      </c>
      <c r="H179" s="310">
        <v>26.6</v>
      </c>
      <c r="I179" s="14">
        <v>2.2000000000000002</v>
      </c>
      <c r="J179" s="308">
        <v>1.9</v>
      </c>
      <c r="K179" s="13">
        <v>7.55</v>
      </c>
      <c r="L179" s="308">
        <v>7.52</v>
      </c>
      <c r="M179" s="14">
        <v>25.9</v>
      </c>
      <c r="N179" s="310">
        <v>25.9</v>
      </c>
      <c r="O179" s="846" t="s">
        <v>24</v>
      </c>
      <c r="P179" s="691" t="s">
        <v>24</v>
      </c>
      <c r="Q179" s="743" t="s">
        <v>24</v>
      </c>
      <c r="R179" s="677" t="s">
        <v>24</v>
      </c>
      <c r="S179" s="744" t="s">
        <v>24</v>
      </c>
      <c r="T179" s="787"/>
      <c r="U179" s="118"/>
      <c r="V179" s="6" t="s">
        <v>19</v>
      </c>
      <c r="W179" s="7" t="s">
        <v>20</v>
      </c>
      <c r="X179" s="45" t="s">
        <v>21</v>
      </c>
      <c r="Y179" s="335" t="s">
        <v>22</v>
      </c>
      <c r="Z179" s="332" t="s">
        <v>324</v>
      </c>
    </row>
    <row r="180" spans="1:26" x14ac:dyDescent="0.15">
      <c r="A180" s="1227"/>
      <c r="B180" s="458">
        <v>44808</v>
      </c>
      <c r="C180" s="449" t="str">
        <f t="shared" si="20"/>
        <v>(日)</v>
      </c>
      <c r="D180" s="742" t="s">
        <v>317</v>
      </c>
      <c r="E180" s="673">
        <v>1</v>
      </c>
      <c r="F180" s="674">
        <v>27.9</v>
      </c>
      <c r="G180" s="13">
        <v>26.3</v>
      </c>
      <c r="H180" s="310">
        <v>26.6</v>
      </c>
      <c r="I180" s="14">
        <v>2.4</v>
      </c>
      <c r="J180" s="308">
        <v>2</v>
      </c>
      <c r="K180" s="13">
        <v>7.53</v>
      </c>
      <c r="L180" s="308">
        <v>7.53</v>
      </c>
      <c r="M180" s="14">
        <v>24.8</v>
      </c>
      <c r="N180" s="310">
        <v>24.9</v>
      </c>
      <c r="O180" s="846" t="s">
        <v>24</v>
      </c>
      <c r="P180" s="691" t="s">
        <v>24</v>
      </c>
      <c r="Q180" s="743" t="s">
        <v>24</v>
      </c>
      <c r="R180" s="677" t="s">
        <v>24</v>
      </c>
      <c r="S180" s="744" t="s">
        <v>24</v>
      </c>
      <c r="T180" s="787"/>
      <c r="U180" s="118"/>
      <c r="V180" s="3" t="s">
        <v>203</v>
      </c>
      <c r="W180" s="9" t="s">
        <v>11</v>
      </c>
      <c r="X180" s="410">
        <v>26.3</v>
      </c>
      <c r="Y180" s="336">
        <v>26.5</v>
      </c>
      <c r="Z180" s="384">
        <v>25.9</v>
      </c>
    </row>
    <row r="181" spans="1:26" x14ac:dyDescent="0.15">
      <c r="A181" s="1227"/>
      <c r="B181" s="458">
        <v>44809</v>
      </c>
      <c r="C181" s="449" t="str">
        <f t="shared" si="20"/>
        <v>(月)</v>
      </c>
      <c r="D181" s="742" t="s">
        <v>317</v>
      </c>
      <c r="E181" s="673">
        <v>0</v>
      </c>
      <c r="F181" s="674">
        <v>25.5</v>
      </c>
      <c r="G181" s="13">
        <v>26.3</v>
      </c>
      <c r="H181" s="310">
        <v>26.7</v>
      </c>
      <c r="I181" s="14">
        <v>2.8</v>
      </c>
      <c r="J181" s="308">
        <v>2.7</v>
      </c>
      <c r="K181" s="13">
        <v>7.53</v>
      </c>
      <c r="L181" s="308">
        <v>7.53</v>
      </c>
      <c r="M181" s="14">
        <v>25.5</v>
      </c>
      <c r="N181" s="310">
        <v>25.7</v>
      </c>
      <c r="O181" s="846">
        <v>88.6</v>
      </c>
      <c r="P181" s="691">
        <v>96</v>
      </c>
      <c r="Q181" s="743">
        <v>9.9</v>
      </c>
      <c r="R181" s="677">
        <v>181</v>
      </c>
      <c r="S181" s="744">
        <v>0.16</v>
      </c>
      <c r="T181" s="787"/>
      <c r="U181" s="118"/>
      <c r="V181" s="4" t="s">
        <v>204</v>
      </c>
      <c r="W181" s="10" t="s">
        <v>205</v>
      </c>
      <c r="X181" s="411">
        <v>2.9</v>
      </c>
      <c r="Y181" s="337">
        <v>2.2999999999999998</v>
      </c>
      <c r="Z181" s="343">
        <v>7.2</v>
      </c>
    </row>
    <row r="182" spans="1:26" x14ac:dyDescent="0.15">
      <c r="A182" s="1227"/>
      <c r="B182" s="458">
        <v>44810</v>
      </c>
      <c r="C182" s="449" t="str">
        <f t="shared" si="20"/>
        <v>(火)</v>
      </c>
      <c r="D182" s="742" t="s">
        <v>317</v>
      </c>
      <c r="E182" s="673">
        <v>0</v>
      </c>
      <c r="F182" s="674">
        <v>31.2</v>
      </c>
      <c r="G182" s="13">
        <v>26.2</v>
      </c>
      <c r="H182" s="310">
        <v>26.5</v>
      </c>
      <c r="I182" s="14">
        <v>2.8</v>
      </c>
      <c r="J182" s="308">
        <v>2.2000000000000002</v>
      </c>
      <c r="K182" s="13">
        <v>7.55</v>
      </c>
      <c r="L182" s="308">
        <v>7.55</v>
      </c>
      <c r="M182" s="14">
        <v>25.9</v>
      </c>
      <c r="N182" s="310">
        <v>25.9</v>
      </c>
      <c r="O182" s="846">
        <v>90.5</v>
      </c>
      <c r="P182" s="691">
        <v>97</v>
      </c>
      <c r="Q182" s="743">
        <v>9.9</v>
      </c>
      <c r="R182" s="677">
        <v>181</v>
      </c>
      <c r="S182" s="744">
        <v>0.17</v>
      </c>
      <c r="T182" s="787"/>
      <c r="U182" s="118"/>
      <c r="V182" s="4" t="s">
        <v>12</v>
      </c>
      <c r="W182" s="10"/>
      <c r="X182" s="411">
        <v>7.57</v>
      </c>
      <c r="Y182" s="337">
        <v>7.58</v>
      </c>
      <c r="Z182" s="343">
        <v>8.31</v>
      </c>
    </row>
    <row r="183" spans="1:26" x14ac:dyDescent="0.15">
      <c r="A183" s="1227"/>
      <c r="B183" s="458">
        <v>44811</v>
      </c>
      <c r="C183" s="449" t="str">
        <f t="shared" si="20"/>
        <v>(水)</v>
      </c>
      <c r="D183" s="742" t="s">
        <v>317</v>
      </c>
      <c r="E183" s="673">
        <v>2.5</v>
      </c>
      <c r="F183" s="674">
        <v>29.3</v>
      </c>
      <c r="G183" s="13">
        <v>26.3</v>
      </c>
      <c r="H183" s="310">
        <v>26.5</v>
      </c>
      <c r="I183" s="14">
        <v>2.9</v>
      </c>
      <c r="J183" s="308">
        <v>2.1</v>
      </c>
      <c r="K183" s="13">
        <v>7.56</v>
      </c>
      <c r="L183" s="308">
        <v>7.57</v>
      </c>
      <c r="M183" s="14">
        <v>26.1</v>
      </c>
      <c r="N183" s="310">
        <v>26</v>
      </c>
      <c r="O183" s="846">
        <v>90.3</v>
      </c>
      <c r="P183" s="691">
        <v>97.2</v>
      </c>
      <c r="Q183" s="743">
        <v>10</v>
      </c>
      <c r="R183" s="677">
        <v>181</v>
      </c>
      <c r="S183" s="744">
        <v>0.15</v>
      </c>
      <c r="T183" s="787"/>
      <c r="U183" s="118"/>
      <c r="V183" s="4" t="s">
        <v>206</v>
      </c>
      <c r="W183" s="10" t="s">
        <v>13</v>
      </c>
      <c r="X183" s="411">
        <v>26.5</v>
      </c>
      <c r="Y183" s="337">
        <v>26.4</v>
      </c>
      <c r="Z183" s="343">
        <v>30.3</v>
      </c>
    </row>
    <row r="184" spans="1:26" x14ac:dyDescent="0.15">
      <c r="A184" s="1227"/>
      <c r="B184" s="458">
        <v>44812</v>
      </c>
      <c r="C184" s="449" t="str">
        <f t="shared" si="20"/>
        <v>(木)</v>
      </c>
      <c r="D184" s="742" t="s">
        <v>317</v>
      </c>
      <c r="E184" s="673">
        <v>0</v>
      </c>
      <c r="F184" s="674">
        <v>26.2</v>
      </c>
      <c r="G184" s="13">
        <v>26.3</v>
      </c>
      <c r="H184" s="310">
        <v>26.5</v>
      </c>
      <c r="I184" s="14">
        <v>2.9</v>
      </c>
      <c r="J184" s="308">
        <v>2.2999999999999998</v>
      </c>
      <c r="K184" s="13">
        <v>7.57</v>
      </c>
      <c r="L184" s="308">
        <v>7.58</v>
      </c>
      <c r="M184" s="14">
        <v>26.5</v>
      </c>
      <c r="N184" s="310">
        <v>26.4</v>
      </c>
      <c r="O184" s="846">
        <v>90.7</v>
      </c>
      <c r="P184" s="691">
        <v>98.4</v>
      </c>
      <c r="Q184" s="743">
        <v>10.1</v>
      </c>
      <c r="R184" s="677">
        <v>197</v>
      </c>
      <c r="S184" s="744">
        <v>0.18</v>
      </c>
      <c r="T184" s="787"/>
      <c r="U184" s="118"/>
      <c r="V184" s="4" t="s">
        <v>207</v>
      </c>
      <c r="W184" s="10" t="s">
        <v>371</v>
      </c>
      <c r="X184" s="387">
        <v>93.7</v>
      </c>
      <c r="Y184" s="338">
        <v>90.7</v>
      </c>
      <c r="Z184" s="347">
        <v>111.5</v>
      </c>
    </row>
    <row r="185" spans="1:26" x14ac:dyDescent="0.15">
      <c r="A185" s="1227"/>
      <c r="B185" s="458">
        <v>44813</v>
      </c>
      <c r="C185" s="449" t="str">
        <f t="shared" si="20"/>
        <v>(金)</v>
      </c>
      <c r="D185" s="742" t="s">
        <v>317</v>
      </c>
      <c r="E185" s="673">
        <v>0</v>
      </c>
      <c r="F185" s="674">
        <v>23.9</v>
      </c>
      <c r="G185" s="13">
        <v>26.2</v>
      </c>
      <c r="H185" s="310">
        <v>26.4</v>
      </c>
      <c r="I185" s="14">
        <v>2.9</v>
      </c>
      <c r="J185" s="308">
        <v>2.1</v>
      </c>
      <c r="K185" s="13">
        <v>7.57</v>
      </c>
      <c r="L185" s="308">
        <v>7.58</v>
      </c>
      <c r="M185" s="14">
        <v>26.7</v>
      </c>
      <c r="N185" s="310">
        <v>26.7</v>
      </c>
      <c r="O185" s="846">
        <v>93.5</v>
      </c>
      <c r="P185" s="691">
        <v>102.1</v>
      </c>
      <c r="Q185" s="743">
        <v>9.4</v>
      </c>
      <c r="R185" s="677">
        <v>156</v>
      </c>
      <c r="S185" s="744">
        <v>0.14000000000000001</v>
      </c>
      <c r="T185" s="787"/>
      <c r="U185" s="118"/>
      <c r="V185" s="4" t="s">
        <v>208</v>
      </c>
      <c r="W185" s="10" t="s">
        <v>371</v>
      </c>
      <c r="X185" s="387">
        <v>99</v>
      </c>
      <c r="Y185" s="338">
        <v>98.4</v>
      </c>
      <c r="Z185" s="347">
        <v>117.3</v>
      </c>
    </row>
    <row r="186" spans="1:26" x14ac:dyDescent="0.15">
      <c r="A186" s="1227"/>
      <c r="B186" s="458">
        <v>44814</v>
      </c>
      <c r="C186" s="449" t="str">
        <f t="shared" si="20"/>
        <v>(土)</v>
      </c>
      <c r="D186" s="742" t="s">
        <v>318</v>
      </c>
      <c r="E186" s="673">
        <v>0</v>
      </c>
      <c r="F186" s="674">
        <v>27.7</v>
      </c>
      <c r="G186" s="13">
        <v>26.2</v>
      </c>
      <c r="H186" s="310">
        <v>26.4</v>
      </c>
      <c r="I186" s="14">
        <v>2.6</v>
      </c>
      <c r="J186" s="308">
        <v>1.9</v>
      </c>
      <c r="K186" s="13">
        <v>7.59</v>
      </c>
      <c r="L186" s="308">
        <v>7.54</v>
      </c>
      <c r="M186" s="14">
        <v>26.9</v>
      </c>
      <c r="N186" s="310">
        <v>26.9</v>
      </c>
      <c r="O186" s="846" t="s">
        <v>24</v>
      </c>
      <c r="P186" s="691" t="s">
        <v>24</v>
      </c>
      <c r="Q186" s="743" t="s">
        <v>24</v>
      </c>
      <c r="R186" s="677" t="s">
        <v>24</v>
      </c>
      <c r="S186" s="744" t="s">
        <v>24</v>
      </c>
      <c r="T186" s="787"/>
      <c r="U186" s="118"/>
      <c r="V186" s="4" t="s">
        <v>209</v>
      </c>
      <c r="W186" s="10" t="s">
        <v>371</v>
      </c>
      <c r="X186" s="341">
        <v>66</v>
      </c>
      <c r="Y186" s="338">
        <v>67</v>
      </c>
      <c r="Z186" s="347">
        <v>80.2</v>
      </c>
    </row>
    <row r="187" spans="1:26" x14ac:dyDescent="0.15">
      <c r="A187" s="1227"/>
      <c r="B187" s="458">
        <v>44815</v>
      </c>
      <c r="C187" s="449" t="str">
        <f t="shared" si="20"/>
        <v>(日)</v>
      </c>
      <c r="D187" s="742" t="s">
        <v>317</v>
      </c>
      <c r="E187" s="673">
        <v>0</v>
      </c>
      <c r="F187" s="674">
        <v>24.6</v>
      </c>
      <c r="G187" s="13">
        <v>26.1</v>
      </c>
      <c r="H187" s="310">
        <v>26.2</v>
      </c>
      <c r="I187" s="14">
        <v>1.8</v>
      </c>
      <c r="J187" s="308">
        <v>1.5</v>
      </c>
      <c r="K187" s="13">
        <v>7.6</v>
      </c>
      <c r="L187" s="308">
        <v>7.52</v>
      </c>
      <c r="M187" s="14">
        <v>27</v>
      </c>
      <c r="N187" s="310">
        <v>27</v>
      </c>
      <c r="O187" s="846" t="s">
        <v>24</v>
      </c>
      <c r="P187" s="691" t="s">
        <v>24</v>
      </c>
      <c r="Q187" s="743" t="s">
        <v>24</v>
      </c>
      <c r="R187" s="677" t="s">
        <v>24</v>
      </c>
      <c r="S187" s="744" t="s">
        <v>24</v>
      </c>
      <c r="T187" s="787"/>
      <c r="U187" s="118"/>
      <c r="V187" s="4" t="s">
        <v>210</v>
      </c>
      <c r="W187" s="10" t="s">
        <v>371</v>
      </c>
      <c r="X187" s="341">
        <v>33</v>
      </c>
      <c r="Y187" s="338">
        <v>31.4</v>
      </c>
      <c r="Z187" s="347">
        <v>37.1</v>
      </c>
    </row>
    <row r="188" spans="1:26" x14ac:dyDescent="0.15">
      <c r="A188" s="1227"/>
      <c r="B188" s="458">
        <v>44816</v>
      </c>
      <c r="C188" s="449" t="str">
        <f t="shared" si="20"/>
        <v>(月)</v>
      </c>
      <c r="D188" s="742" t="s">
        <v>317</v>
      </c>
      <c r="E188" s="673">
        <v>0</v>
      </c>
      <c r="F188" s="674">
        <v>27.4</v>
      </c>
      <c r="G188" s="13">
        <v>26</v>
      </c>
      <c r="H188" s="310">
        <v>26.3</v>
      </c>
      <c r="I188" s="14">
        <v>2.2000000000000002</v>
      </c>
      <c r="J188" s="308">
        <v>1.7</v>
      </c>
      <c r="K188" s="13">
        <v>7.52</v>
      </c>
      <c r="L188" s="308">
        <v>7.54</v>
      </c>
      <c r="M188" s="14">
        <v>27.3</v>
      </c>
      <c r="N188" s="310">
        <v>27.3</v>
      </c>
      <c r="O188" s="846">
        <v>97.3</v>
      </c>
      <c r="P188" s="691">
        <v>105.3</v>
      </c>
      <c r="Q188" s="743">
        <v>10</v>
      </c>
      <c r="R188" s="677">
        <v>165</v>
      </c>
      <c r="S188" s="744">
        <v>0.12</v>
      </c>
      <c r="T188" s="787"/>
      <c r="U188" s="118"/>
      <c r="V188" s="4" t="s">
        <v>211</v>
      </c>
      <c r="W188" s="10" t="s">
        <v>371</v>
      </c>
      <c r="X188" s="341">
        <v>10.1</v>
      </c>
      <c r="Y188" s="339">
        <v>10.1</v>
      </c>
      <c r="Z188" s="385">
        <v>12.2</v>
      </c>
    </row>
    <row r="189" spans="1:26" x14ac:dyDescent="0.15">
      <c r="A189" s="1227"/>
      <c r="B189" s="458">
        <v>44817</v>
      </c>
      <c r="C189" s="449" t="str">
        <f t="shared" si="20"/>
        <v>(火)</v>
      </c>
      <c r="D189" s="742" t="s">
        <v>317</v>
      </c>
      <c r="E189" s="673">
        <v>1</v>
      </c>
      <c r="F189" s="674">
        <v>24.4</v>
      </c>
      <c r="G189" s="13">
        <v>25.8</v>
      </c>
      <c r="H189" s="310">
        <v>26.1</v>
      </c>
      <c r="I189" s="14">
        <v>2.1</v>
      </c>
      <c r="J189" s="308">
        <v>1.5</v>
      </c>
      <c r="K189" s="13">
        <v>7.56</v>
      </c>
      <c r="L189" s="308">
        <v>7.55</v>
      </c>
      <c r="M189" s="14">
        <v>27.3</v>
      </c>
      <c r="N189" s="310">
        <v>27.2</v>
      </c>
      <c r="O189" s="846">
        <v>95.8</v>
      </c>
      <c r="P189" s="691">
        <v>104.3</v>
      </c>
      <c r="Q189" s="743">
        <v>10.1</v>
      </c>
      <c r="R189" s="677">
        <v>185</v>
      </c>
      <c r="S189" s="744">
        <v>0.13</v>
      </c>
      <c r="T189" s="787"/>
      <c r="U189" s="118"/>
      <c r="V189" s="4" t="s">
        <v>212</v>
      </c>
      <c r="W189" s="10" t="s">
        <v>371</v>
      </c>
      <c r="X189" s="341">
        <v>185</v>
      </c>
      <c r="Y189" s="340">
        <v>197</v>
      </c>
      <c r="Z189" s="386">
        <v>229</v>
      </c>
    </row>
    <row r="190" spans="1:26" x14ac:dyDescent="0.15">
      <c r="A190" s="1227"/>
      <c r="B190" s="458">
        <v>44818</v>
      </c>
      <c r="C190" s="449" t="str">
        <f t="shared" si="20"/>
        <v>(水)</v>
      </c>
      <c r="D190" s="742" t="s">
        <v>318</v>
      </c>
      <c r="E190" s="673">
        <v>0</v>
      </c>
      <c r="F190" s="674">
        <v>30.1</v>
      </c>
      <c r="G190" s="13">
        <v>25.7</v>
      </c>
      <c r="H190" s="310">
        <v>26</v>
      </c>
      <c r="I190" s="14">
        <v>3.3</v>
      </c>
      <c r="J190" s="308">
        <v>1.8</v>
      </c>
      <c r="K190" s="13">
        <v>7.74</v>
      </c>
      <c r="L190" s="308">
        <v>7.72</v>
      </c>
      <c r="M190" s="14">
        <v>27.5</v>
      </c>
      <c r="N190" s="310">
        <v>27.4</v>
      </c>
      <c r="O190" s="846">
        <v>96.9</v>
      </c>
      <c r="P190" s="691">
        <v>105.3</v>
      </c>
      <c r="Q190" s="743">
        <v>9.6999999999999993</v>
      </c>
      <c r="R190" s="677">
        <v>202</v>
      </c>
      <c r="S190" s="744">
        <v>0.11</v>
      </c>
      <c r="T190" s="787"/>
      <c r="U190" s="118"/>
      <c r="V190" s="4" t="s">
        <v>213</v>
      </c>
      <c r="W190" s="10" t="s">
        <v>371</v>
      </c>
      <c r="X190" s="341">
        <v>0.18</v>
      </c>
      <c r="Y190" s="16">
        <v>0.18</v>
      </c>
      <c r="Z190" s="345">
        <v>0.44</v>
      </c>
    </row>
    <row r="191" spans="1:26" x14ac:dyDescent="0.15">
      <c r="A191" s="1227"/>
      <c r="B191" s="458">
        <v>44819</v>
      </c>
      <c r="C191" s="449" t="str">
        <f t="shared" si="20"/>
        <v>(木)</v>
      </c>
      <c r="D191" s="742" t="s">
        <v>317</v>
      </c>
      <c r="E191" s="673">
        <v>0</v>
      </c>
      <c r="F191" s="674">
        <v>25.1</v>
      </c>
      <c r="G191" s="13">
        <v>25.8</v>
      </c>
      <c r="H191" s="310">
        <v>25.9</v>
      </c>
      <c r="I191" s="14">
        <v>3</v>
      </c>
      <c r="J191" s="308">
        <v>2.2000000000000002</v>
      </c>
      <c r="K191" s="13">
        <v>7.67</v>
      </c>
      <c r="L191" s="308">
        <v>7.69</v>
      </c>
      <c r="M191" s="14">
        <v>27.5</v>
      </c>
      <c r="N191" s="310">
        <v>27.4</v>
      </c>
      <c r="O191" s="846">
        <v>96.7</v>
      </c>
      <c r="P191" s="691">
        <v>104.7</v>
      </c>
      <c r="Q191" s="743">
        <v>10</v>
      </c>
      <c r="R191" s="677">
        <v>198</v>
      </c>
      <c r="S191" s="744">
        <v>0.14000000000000001</v>
      </c>
      <c r="T191" s="787"/>
      <c r="U191" s="118"/>
      <c r="V191" s="4" t="s">
        <v>14</v>
      </c>
      <c r="W191" s="10" t="s">
        <v>371</v>
      </c>
      <c r="X191" s="341">
        <v>3.7</v>
      </c>
      <c r="Y191" s="342">
        <v>3.6</v>
      </c>
      <c r="Z191" s="343">
        <v>4.3</v>
      </c>
    </row>
    <row r="192" spans="1:26" x14ac:dyDescent="0.15">
      <c r="A192" s="1227"/>
      <c r="B192" s="458">
        <v>44820</v>
      </c>
      <c r="C192" s="449" t="str">
        <f t="shared" si="20"/>
        <v>(金)</v>
      </c>
      <c r="D192" s="742" t="s">
        <v>318</v>
      </c>
      <c r="E192" s="673">
        <v>0</v>
      </c>
      <c r="F192" s="674">
        <v>26.5</v>
      </c>
      <c r="G192" s="13">
        <v>25.7</v>
      </c>
      <c r="H192" s="310">
        <v>25.9</v>
      </c>
      <c r="I192" s="14">
        <v>3.6</v>
      </c>
      <c r="J192" s="308">
        <v>2.4</v>
      </c>
      <c r="K192" s="13">
        <v>7.71</v>
      </c>
      <c r="L192" s="308">
        <v>7.7</v>
      </c>
      <c r="M192" s="14">
        <v>27.8</v>
      </c>
      <c r="N192" s="310">
        <v>27.7</v>
      </c>
      <c r="O192" s="846">
        <v>98.8</v>
      </c>
      <c r="P192" s="691">
        <v>106.1</v>
      </c>
      <c r="Q192" s="743">
        <v>10.6</v>
      </c>
      <c r="R192" s="677">
        <v>158</v>
      </c>
      <c r="S192" s="744">
        <v>0.15</v>
      </c>
      <c r="T192" s="787"/>
      <c r="U192" s="118"/>
      <c r="V192" s="4" t="s">
        <v>15</v>
      </c>
      <c r="W192" s="10" t="s">
        <v>371</v>
      </c>
      <c r="X192" s="382">
        <v>0.8</v>
      </c>
      <c r="Y192" s="342">
        <v>0.6</v>
      </c>
      <c r="Z192" s="343">
        <v>1.8</v>
      </c>
    </row>
    <row r="193" spans="1:26" x14ac:dyDescent="0.15">
      <c r="A193" s="1227"/>
      <c r="B193" s="458">
        <v>44821</v>
      </c>
      <c r="C193" s="449" t="str">
        <f t="shared" si="20"/>
        <v>(土)</v>
      </c>
      <c r="D193" s="742" t="s">
        <v>318</v>
      </c>
      <c r="E193" s="673">
        <v>0</v>
      </c>
      <c r="F193" s="674">
        <v>29.4</v>
      </c>
      <c r="G193" s="13">
        <v>25.6</v>
      </c>
      <c r="H193" s="310">
        <v>25.9</v>
      </c>
      <c r="I193" s="14">
        <v>3.6</v>
      </c>
      <c r="J193" s="308">
        <v>2.6</v>
      </c>
      <c r="K193" s="13">
        <v>7.79</v>
      </c>
      <c r="L193" s="308">
        <v>7.78</v>
      </c>
      <c r="M193" s="14">
        <v>27.8</v>
      </c>
      <c r="N193" s="310">
        <v>27.7</v>
      </c>
      <c r="O193" s="846" t="s">
        <v>24</v>
      </c>
      <c r="P193" s="691" t="s">
        <v>24</v>
      </c>
      <c r="Q193" s="743" t="s">
        <v>24</v>
      </c>
      <c r="R193" s="677" t="s">
        <v>24</v>
      </c>
      <c r="S193" s="744" t="s">
        <v>24</v>
      </c>
      <c r="T193" s="787"/>
      <c r="U193" s="118"/>
      <c r="V193" s="4" t="s">
        <v>214</v>
      </c>
      <c r="W193" s="10" t="s">
        <v>371</v>
      </c>
      <c r="X193" s="341">
        <v>2.6</v>
      </c>
      <c r="Y193" s="342">
        <v>4.2</v>
      </c>
      <c r="Z193" s="343">
        <v>9.5</v>
      </c>
    </row>
    <row r="194" spans="1:26" x14ac:dyDescent="0.15">
      <c r="A194" s="1227"/>
      <c r="B194" s="458">
        <v>44822</v>
      </c>
      <c r="C194" s="449" t="str">
        <f t="shared" si="20"/>
        <v>(日)</v>
      </c>
      <c r="D194" s="742" t="s">
        <v>317</v>
      </c>
      <c r="E194" s="673">
        <v>90</v>
      </c>
      <c r="F194" s="674">
        <v>27.1</v>
      </c>
      <c r="G194" s="13">
        <v>25.6</v>
      </c>
      <c r="H194" s="310">
        <v>25.8</v>
      </c>
      <c r="I194" s="14">
        <v>3.2</v>
      </c>
      <c r="J194" s="308">
        <v>2.2000000000000002</v>
      </c>
      <c r="K194" s="13">
        <v>7.65</v>
      </c>
      <c r="L194" s="308">
        <v>7.66</v>
      </c>
      <c r="M194" s="14">
        <v>27.8</v>
      </c>
      <c r="N194" s="310">
        <v>27.5</v>
      </c>
      <c r="O194" s="846" t="s">
        <v>24</v>
      </c>
      <c r="P194" s="691" t="s">
        <v>24</v>
      </c>
      <c r="Q194" s="743" t="s">
        <v>24</v>
      </c>
      <c r="R194" s="677" t="s">
        <v>24</v>
      </c>
      <c r="S194" s="744" t="s">
        <v>24</v>
      </c>
      <c r="T194" s="787"/>
      <c r="U194" s="118"/>
      <c r="V194" s="4" t="s">
        <v>215</v>
      </c>
      <c r="W194" s="10" t="s">
        <v>371</v>
      </c>
      <c r="X194" s="365">
        <v>5.1999999999999998E-2</v>
      </c>
      <c r="Y194" s="344">
        <v>4.2000000000000003E-2</v>
      </c>
      <c r="Z194" s="345">
        <v>5.2999999999999999E-2</v>
      </c>
    </row>
    <row r="195" spans="1:26" x14ac:dyDescent="0.15">
      <c r="A195" s="1227"/>
      <c r="B195" s="458">
        <v>44823</v>
      </c>
      <c r="C195" s="449" t="str">
        <f t="shared" si="20"/>
        <v>(月)</v>
      </c>
      <c r="D195" s="742" t="s">
        <v>318</v>
      </c>
      <c r="E195" s="673">
        <v>2</v>
      </c>
      <c r="F195" s="674">
        <v>30.5</v>
      </c>
      <c r="G195" s="13">
        <v>25.6</v>
      </c>
      <c r="H195" s="310">
        <v>25.9</v>
      </c>
      <c r="I195" s="14">
        <v>2.9</v>
      </c>
      <c r="J195" s="308">
        <v>2.2999999999999998</v>
      </c>
      <c r="K195" s="13">
        <v>7.68</v>
      </c>
      <c r="L195" s="308">
        <v>7.67</v>
      </c>
      <c r="M195" s="14">
        <v>28.1</v>
      </c>
      <c r="N195" s="310">
        <v>28.1</v>
      </c>
      <c r="O195" s="846" t="s">
        <v>24</v>
      </c>
      <c r="P195" s="691" t="s">
        <v>24</v>
      </c>
      <c r="Q195" s="743" t="s">
        <v>24</v>
      </c>
      <c r="R195" s="677" t="s">
        <v>24</v>
      </c>
      <c r="S195" s="744" t="s">
        <v>24</v>
      </c>
      <c r="T195" s="787"/>
      <c r="U195" s="118"/>
      <c r="V195" s="4" t="s">
        <v>333</v>
      </c>
      <c r="W195" s="10" t="s">
        <v>371</v>
      </c>
      <c r="X195" s="341">
        <v>0.36</v>
      </c>
      <c r="Y195" s="344">
        <v>0.34</v>
      </c>
      <c r="Z195" s="345">
        <v>0.26</v>
      </c>
    </row>
    <row r="196" spans="1:26" x14ac:dyDescent="0.15">
      <c r="A196" s="1227"/>
      <c r="B196" s="458">
        <v>44824</v>
      </c>
      <c r="C196" s="449" t="str">
        <f t="shared" si="20"/>
        <v>(火)</v>
      </c>
      <c r="D196" s="742" t="s">
        <v>317</v>
      </c>
      <c r="E196" s="673">
        <v>12</v>
      </c>
      <c r="F196" s="674">
        <v>29.7</v>
      </c>
      <c r="G196" s="13">
        <v>25.6</v>
      </c>
      <c r="H196" s="310">
        <v>25.9</v>
      </c>
      <c r="I196" s="14">
        <v>3.7</v>
      </c>
      <c r="J196" s="308">
        <v>2.2999999999999998</v>
      </c>
      <c r="K196" s="13">
        <v>7.62</v>
      </c>
      <c r="L196" s="308">
        <v>7.62</v>
      </c>
      <c r="M196" s="14">
        <v>27.6</v>
      </c>
      <c r="N196" s="310">
        <v>27.9</v>
      </c>
      <c r="O196" s="846">
        <v>97.7</v>
      </c>
      <c r="P196" s="691">
        <v>106.3</v>
      </c>
      <c r="Q196" s="743">
        <v>9.8000000000000007</v>
      </c>
      <c r="R196" s="677">
        <v>198</v>
      </c>
      <c r="S196" s="744">
        <v>0.14000000000000001</v>
      </c>
      <c r="T196" s="787"/>
      <c r="U196" s="118"/>
      <c r="V196" s="4" t="s">
        <v>216</v>
      </c>
      <c r="W196" s="10" t="s">
        <v>371</v>
      </c>
      <c r="X196" s="365">
        <v>0.72</v>
      </c>
      <c r="Y196" s="344">
        <v>0.77</v>
      </c>
      <c r="Z196" s="345">
        <v>0.99</v>
      </c>
    </row>
    <row r="197" spans="1:26" x14ac:dyDescent="0.15">
      <c r="A197" s="1227"/>
      <c r="B197" s="458">
        <v>44825</v>
      </c>
      <c r="C197" s="449" t="str">
        <f t="shared" si="20"/>
        <v>(水)</v>
      </c>
      <c r="D197" s="742" t="s">
        <v>317</v>
      </c>
      <c r="E197" s="673">
        <v>0</v>
      </c>
      <c r="F197" s="674">
        <v>19.399999999999999</v>
      </c>
      <c r="G197" s="13">
        <v>25.4</v>
      </c>
      <c r="H197" s="310">
        <v>25.5</v>
      </c>
      <c r="I197" s="14">
        <v>5.5</v>
      </c>
      <c r="J197" s="308">
        <v>4.2</v>
      </c>
      <c r="K197" s="13">
        <v>7.56</v>
      </c>
      <c r="L197" s="308">
        <v>7.57</v>
      </c>
      <c r="M197" s="14">
        <v>26.9</v>
      </c>
      <c r="N197" s="310">
        <v>27</v>
      </c>
      <c r="O197" s="846">
        <v>95.2</v>
      </c>
      <c r="P197" s="691">
        <v>103.1</v>
      </c>
      <c r="Q197" s="743">
        <v>9.5</v>
      </c>
      <c r="R197" s="677">
        <v>178</v>
      </c>
      <c r="S197" s="744">
        <v>0.16</v>
      </c>
      <c r="T197" s="787"/>
      <c r="U197" s="118"/>
      <c r="V197" s="4" t="s">
        <v>217</v>
      </c>
      <c r="W197" s="10" t="s">
        <v>371</v>
      </c>
      <c r="X197" s="365">
        <v>6.8000000000000005E-2</v>
      </c>
      <c r="Y197" s="344">
        <v>7.0000000000000007E-2</v>
      </c>
      <c r="Z197" s="345">
        <v>0.14000000000000001</v>
      </c>
    </row>
    <row r="198" spans="1:26" x14ac:dyDescent="0.15">
      <c r="A198" s="1227"/>
      <c r="B198" s="458">
        <v>44826</v>
      </c>
      <c r="C198" s="449" t="str">
        <f t="shared" si="20"/>
        <v>(木)</v>
      </c>
      <c r="D198" s="742" t="s">
        <v>317</v>
      </c>
      <c r="E198" s="673">
        <v>0</v>
      </c>
      <c r="F198" s="674">
        <v>20.9</v>
      </c>
      <c r="G198" s="13">
        <v>25.2</v>
      </c>
      <c r="H198" s="310">
        <v>25.4</v>
      </c>
      <c r="I198" s="14">
        <v>4.4000000000000004</v>
      </c>
      <c r="J198" s="308">
        <v>3.1</v>
      </c>
      <c r="K198" s="13">
        <v>7.57</v>
      </c>
      <c r="L198" s="308">
        <v>7.62</v>
      </c>
      <c r="M198" s="14">
        <v>26.5</v>
      </c>
      <c r="N198" s="310">
        <v>26.7</v>
      </c>
      <c r="O198" s="846">
        <v>94.7</v>
      </c>
      <c r="P198" s="691">
        <v>102.3</v>
      </c>
      <c r="Q198" s="743">
        <v>9.6999999999999993</v>
      </c>
      <c r="R198" s="677">
        <v>179</v>
      </c>
      <c r="S198" s="744">
        <v>0.17</v>
      </c>
      <c r="T198" s="787"/>
      <c r="U198" s="118"/>
      <c r="V198" s="4" t="s">
        <v>218</v>
      </c>
      <c r="W198" s="10" t="s">
        <v>371</v>
      </c>
      <c r="X198" s="382">
        <v>17.5</v>
      </c>
      <c r="Y198" s="342">
        <v>17.5</v>
      </c>
      <c r="Z198" s="343">
        <v>20.100000000000001</v>
      </c>
    </row>
    <row r="199" spans="1:26" x14ac:dyDescent="0.15">
      <c r="A199" s="1227"/>
      <c r="B199" s="458">
        <v>44827</v>
      </c>
      <c r="C199" s="449" t="str">
        <f t="shared" si="20"/>
        <v>(金)</v>
      </c>
      <c r="D199" s="742" t="s">
        <v>317</v>
      </c>
      <c r="E199" s="673">
        <v>3.5</v>
      </c>
      <c r="F199" s="674">
        <v>22.9</v>
      </c>
      <c r="G199" s="13">
        <v>25.1</v>
      </c>
      <c r="H199" s="310">
        <v>25.2</v>
      </c>
      <c r="I199" s="14">
        <v>4.3</v>
      </c>
      <c r="J199" s="308">
        <v>3.7</v>
      </c>
      <c r="K199" s="13">
        <v>7.83</v>
      </c>
      <c r="L199" s="308">
        <v>7.84</v>
      </c>
      <c r="M199" s="14">
        <v>25.2</v>
      </c>
      <c r="N199" s="310">
        <v>25.2</v>
      </c>
      <c r="O199" s="846" t="s">
        <v>24</v>
      </c>
      <c r="P199" s="691" t="s">
        <v>24</v>
      </c>
      <c r="Q199" s="743" t="s">
        <v>24</v>
      </c>
      <c r="R199" s="677" t="s">
        <v>24</v>
      </c>
      <c r="S199" s="744" t="s">
        <v>24</v>
      </c>
      <c r="T199" s="787"/>
      <c r="U199" s="118"/>
      <c r="V199" s="4" t="s">
        <v>17</v>
      </c>
      <c r="W199" s="10" t="s">
        <v>371</v>
      </c>
      <c r="X199" s="341">
        <v>31.5</v>
      </c>
      <c r="Y199" s="342">
        <v>31</v>
      </c>
      <c r="Z199" s="343">
        <v>36.700000000000003</v>
      </c>
    </row>
    <row r="200" spans="1:26" x14ac:dyDescent="0.15">
      <c r="A200" s="1227"/>
      <c r="B200" s="458">
        <v>44828</v>
      </c>
      <c r="C200" s="449" t="str">
        <f t="shared" si="20"/>
        <v>(土)</v>
      </c>
      <c r="D200" s="742" t="s">
        <v>319</v>
      </c>
      <c r="E200" s="673">
        <v>37.5</v>
      </c>
      <c r="F200" s="674">
        <v>26.8</v>
      </c>
      <c r="G200" s="13">
        <v>24.7</v>
      </c>
      <c r="H200" s="310">
        <v>25</v>
      </c>
      <c r="I200" s="14">
        <v>4.9000000000000004</v>
      </c>
      <c r="J200" s="308">
        <v>3.4</v>
      </c>
      <c r="K200" s="13">
        <v>7.61</v>
      </c>
      <c r="L200" s="308">
        <v>7.65</v>
      </c>
      <c r="M200" s="14">
        <v>25</v>
      </c>
      <c r="N200" s="310">
        <v>25</v>
      </c>
      <c r="O200" s="846" t="s">
        <v>24</v>
      </c>
      <c r="P200" s="691" t="s">
        <v>24</v>
      </c>
      <c r="Q200" s="743" t="s">
        <v>24</v>
      </c>
      <c r="R200" s="677" t="s">
        <v>24</v>
      </c>
      <c r="S200" s="744" t="s">
        <v>24</v>
      </c>
      <c r="T200" s="787"/>
      <c r="U200" s="118"/>
      <c r="V200" s="4" t="s">
        <v>219</v>
      </c>
      <c r="W200" s="10" t="s">
        <v>205</v>
      </c>
      <c r="X200" s="341">
        <v>7</v>
      </c>
      <c r="Y200" s="346">
        <v>6</v>
      </c>
      <c r="Z200" s="347">
        <v>12</v>
      </c>
    </row>
    <row r="201" spans="1:26" x14ac:dyDescent="0.15">
      <c r="A201" s="1227"/>
      <c r="B201" s="458">
        <v>44829</v>
      </c>
      <c r="C201" s="449" t="str">
        <f t="shared" si="20"/>
        <v>(日)</v>
      </c>
      <c r="D201" s="742" t="s">
        <v>317</v>
      </c>
      <c r="E201" s="673">
        <v>0</v>
      </c>
      <c r="F201" s="674">
        <v>24.7</v>
      </c>
      <c r="G201" s="13">
        <v>24.6</v>
      </c>
      <c r="H201" s="310">
        <v>24.8</v>
      </c>
      <c r="I201" s="14">
        <v>5.0999999999999996</v>
      </c>
      <c r="J201" s="308">
        <v>3.3</v>
      </c>
      <c r="K201" s="13">
        <v>7.69</v>
      </c>
      <c r="L201" s="308">
        <v>7.7</v>
      </c>
      <c r="M201" s="14">
        <v>21.8</v>
      </c>
      <c r="N201" s="310">
        <v>21.6</v>
      </c>
      <c r="O201" s="846" t="s">
        <v>24</v>
      </c>
      <c r="P201" s="691" t="s">
        <v>24</v>
      </c>
      <c r="Q201" s="743" t="s">
        <v>24</v>
      </c>
      <c r="R201" s="677" t="s">
        <v>24</v>
      </c>
      <c r="S201" s="744" t="s">
        <v>24</v>
      </c>
      <c r="T201" s="787"/>
      <c r="U201" s="118"/>
      <c r="V201" s="4" t="s">
        <v>220</v>
      </c>
      <c r="W201" s="10" t="s">
        <v>371</v>
      </c>
      <c r="X201" s="341">
        <v>3</v>
      </c>
      <c r="Y201" s="346">
        <v>2</v>
      </c>
      <c r="Z201" s="347">
        <v>15</v>
      </c>
    </row>
    <row r="202" spans="1:26" x14ac:dyDescent="0.15">
      <c r="A202" s="1227"/>
      <c r="B202" s="458">
        <v>44830</v>
      </c>
      <c r="C202" s="449" t="str">
        <f t="shared" si="20"/>
        <v>(月)</v>
      </c>
      <c r="D202" s="742" t="s">
        <v>318</v>
      </c>
      <c r="E202" s="673">
        <v>0</v>
      </c>
      <c r="F202" s="674">
        <v>24.9</v>
      </c>
      <c r="G202" s="13">
        <v>24.6</v>
      </c>
      <c r="H202" s="310">
        <v>24.9</v>
      </c>
      <c r="I202" s="14">
        <v>4.7</v>
      </c>
      <c r="J202" s="308">
        <v>3.1</v>
      </c>
      <c r="K202" s="13">
        <v>7.67</v>
      </c>
      <c r="L202" s="308">
        <v>7.65</v>
      </c>
      <c r="M202" s="14">
        <v>24.5</v>
      </c>
      <c r="N202" s="310">
        <v>24.6</v>
      </c>
      <c r="O202" s="846">
        <v>85.8</v>
      </c>
      <c r="P202" s="691">
        <v>93.4</v>
      </c>
      <c r="Q202" s="743">
        <v>9.5</v>
      </c>
      <c r="R202" s="677">
        <v>193</v>
      </c>
      <c r="S202" s="744">
        <v>0.18</v>
      </c>
      <c r="T202" s="787"/>
      <c r="U202" s="118"/>
      <c r="V202" s="397"/>
      <c r="W202" s="398"/>
      <c r="X202" s="403"/>
      <c r="Y202" s="404"/>
      <c r="Z202" s="405"/>
    </row>
    <row r="203" spans="1:26" x14ac:dyDescent="0.15">
      <c r="A203" s="1227"/>
      <c r="B203" s="458">
        <v>44831</v>
      </c>
      <c r="C203" s="449" t="str">
        <f t="shared" si="20"/>
        <v>(火)</v>
      </c>
      <c r="D203" s="742" t="s">
        <v>318</v>
      </c>
      <c r="E203" s="673">
        <v>0</v>
      </c>
      <c r="F203" s="674">
        <v>25.3</v>
      </c>
      <c r="G203" s="13">
        <v>24.5</v>
      </c>
      <c r="H203" s="310">
        <v>24.7</v>
      </c>
      <c r="I203" s="14">
        <v>4.2</v>
      </c>
      <c r="J203" s="308">
        <v>2.9</v>
      </c>
      <c r="K203" s="13">
        <v>7.62</v>
      </c>
      <c r="L203" s="308">
        <v>7.61</v>
      </c>
      <c r="M203" s="14">
        <v>24.2</v>
      </c>
      <c r="N203" s="310">
        <v>24.4</v>
      </c>
      <c r="O203" s="846">
        <v>85</v>
      </c>
      <c r="P203" s="691">
        <v>91.4</v>
      </c>
      <c r="Q203" s="743">
        <v>9.1999999999999993</v>
      </c>
      <c r="R203" s="677">
        <v>174</v>
      </c>
      <c r="S203" s="744">
        <v>0.17</v>
      </c>
      <c r="T203" s="787"/>
      <c r="U203" s="118"/>
      <c r="V203" s="397"/>
      <c r="W203" s="398"/>
      <c r="X203" s="403"/>
      <c r="Y203" s="404"/>
      <c r="Z203" s="405"/>
    </row>
    <row r="204" spans="1:26" x14ac:dyDescent="0.15">
      <c r="A204" s="1227"/>
      <c r="B204" s="458">
        <v>44832</v>
      </c>
      <c r="C204" s="449" t="str">
        <f t="shared" si="20"/>
        <v>(水)</v>
      </c>
      <c r="D204" s="742" t="s">
        <v>318</v>
      </c>
      <c r="E204" s="673">
        <v>0</v>
      </c>
      <c r="F204" s="674">
        <v>24.2</v>
      </c>
      <c r="G204" s="13">
        <v>24.4</v>
      </c>
      <c r="H204" s="310">
        <v>24.6</v>
      </c>
      <c r="I204" s="14">
        <v>4.4000000000000004</v>
      </c>
      <c r="J204" s="308">
        <v>2.8</v>
      </c>
      <c r="K204" s="13">
        <v>7.62</v>
      </c>
      <c r="L204" s="308">
        <v>7.65</v>
      </c>
      <c r="M204" s="14">
        <v>24.2</v>
      </c>
      <c r="N204" s="310">
        <v>24.2</v>
      </c>
      <c r="O204" s="846">
        <v>80.7</v>
      </c>
      <c r="P204" s="691">
        <v>90.8</v>
      </c>
      <c r="Q204" s="743">
        <v>9.1</v>
      </c>
      <c r="R204" s="677">
        <v>157</v>
      </c>
      <c r="S204" s="744">
        <v>0.23</v>
      </c>
      <c r="T204" s="787"/>
      <c r="U204" s="118"/>
      <c r="V204" s="400"/>
      <c r="W204" s="401"/>
      <c r="X204" s="406"/>
      <c r="Y204" s="407"/>
      <c r="Z204" s="408"/>
    </row>
    <row r="205" spans="1:26" x14ac:dyDescent="0.15">
      <c r="A205" s="1227"/>
      <c r="B205" s="458">
        <v>44833</v>
      </c>
      <c r="C205" s="449" t="str">
        <f t="shared" si="20"/>
        <v>(木)</v>
      </c>
      <c r="D205" s="742" t="s">
        <v>317</v>
      </c>
      <c r="E205" s="673">
        <v>0.5</v>
      </c>
      <c r="F205" s="674">
        <v>23.4</v>
      </c>
      <c r="G205" s="13">
        <v>24.4</v>
      </c>
      <c r="H205" s="310">
        <v>24.5</v>
      </c>
      <c r="I205" s="14">
        <v>3.2</v>
      </c>
      <c r="J205" s="308">
        <v>2.2000000000000002</v>
      </c>
      <c r="K205" s="13">
        <v>7.54</v>
      </c>
      <c r="L205" s="308">
        <v>7.57</v>
      </c>
      <c r="M205" s="14">
        <v>24.3</v>
      </c>
      <c r="N205" s="310">
        <v>24.3</v>
      </c>
      <c r="O205" s="846">
        <v>82.8</v>
      </c>
      <c r="P205" s="691">
        <v>91</v>
      </c>
      <c r="Q205" s="743">
        <v>9.1999999999999993</v>
      </c>
      <c r="R205" s="677">
        <v>159</v>
      </c>
      <c r="S205" s="744">
        <v>0.16</v>
      </c>
      <c r="T205" s="787"/>
      <c r="U205" s="118"/>
      <c r="V205" s="11" t="s">
        <v>23</v>
      </c>
      <c r="W205" s="117" t="s">
        <v>24</v>
      </c>
      <c r="X205" s="117"/>
      <c r="Y205" s="117"/>
      <c r="Z205" s="812" t="s">
        <v>24</v>
      </c>
    </row>
    <row r="206" spans="1:26" x14ac:dyDescent="0.15">
      <c r="A206" s="1227"/>
      <c r="B206" s="541">
        <v>44834</v>
      </c>
      <c r="C206" s="449" t="str">
        <f t="shared" si="20"/>
        <v>(金)</v>
      </c>
      <c r="D206" s="745" t="s">
        <v>318</v>
      </c>
      <c r="E206" s="673">
        <v>0</v>
      </c>
      <c r="F206" s="674">
        <v>25</v>
      </c>
      <c r="G206" s="498">
        <v>24.2</v>
      </c>
      <c r="H206" s="747">
        <v>24.5</v>
      </c>
      <c r="I206" s="748">
        <v>2.6</v>
      </c>
      <c r="J206" s="409">
        <v>1.9</v>
      </c>
      <c r="K206" s="498">
        <v>7.55</v>
      </c>
      <c r="L206" s="409">
        <v>7.57</v>
      </c>
      <c r="M206" s="748">
        <v>24.4</v>
      </c>
      <c r="N206" s="747">
        <v>24.4</v>
      </c>
      <c r="O206" s="846">
        <v>81.599999999999994</v>
      </c>
      <c r="P206" s="691">
        <v>92.2</v>
      </c>
      <c r="Q206" s="743">
        <v>9.1999999999999993</v>
      </c>
      <c r="R206" s="677">
        <v>169</v>
      </c>
      <c r="S206" s="744">
        <v>0.18</v>
      </c>
      <c r="T206" s="787"/>
      <c r="U206" s="118"/>
      <c r="V206" s="985" t="s">
        <v>360</v>
      </c>
      <c r="W206" s="986"/>
      <c r="X206" s="986"/>
      <c r="Y206" s="986"/>
      <c r="Z206" s="987"/>
    </row>
    <row r="207" spans="1:26" s="1" customFormat="1" ht="13.5" customHeight="1" x14ac:dyDescent="0.15">
      <c r="A207" s="1227"/>
      <c r="B207" s="1155" t="s">
        <v>274</v>
      </c>
      <c r="C207" s="1155"/>
      <c r="D207" s="679"/>
      <c r="E207" s="663">
        <f>MAX(E177:E206)</f>
        <v>90</v>
      </c>
      <c r="F207" s="680">
        <f t="shared" ref="F207:T207" si="21">IF(COUNT(F177:F206)=0,"",MAX(F177:F206))</f>
        <v>31.2</v>
      </c>
      <c r="G207" s="12">
        <f t="shared" si="21"/>
        <v>26.6</v>
      </c>
      <c r="H207" s="307">
        <f t="shared" si="21"/>
        <v>26.9</v>
      </c>
      <c r="I207" s="665">
        <f t="shared" si="21"/>
        <v>5.5</v>
      </c>
      <c r="J207" s="666">
        <f t="shared" si="21"/>
        <v>4.2</v>
      </c>
      <c r="K207" s="12">
        <f t="shared" si="21"/>
        <v>7.83</v>
      </c>
      <c r="L207" s="307">
        <f t="shared" si="21"/>
        <v>7.84</v>
      </c>
      <c r="M207" s="665">
        <f t="shared" si="21"/>
        <v>28.1</v>
      </c>
      <c r="N207" s="666">
        <f t="shared" si="21"/>
        <v>28.1</v>
      </c>
      <c r="O207" s="681">
        <f t="shared" si="21"/>
        <v>98.8</v>
      </c>
      <c r="P207" s="682">
        <f t="shared" si="21"/>
        <v>106.3</v>
      </c>
      <c r="Q207" s="728">
        <f t="shared" si="21"/>
        <v>10.6</v>
      </c>
      <c r="R207" s="684">
        <f t="shared" si="21"/>
        <v>202</v>
      </c>
      <c r="S207" s="685">
        <f t="shared" si="21"/>
        <v>0.23</v>
      </c>
      <c r="T207" s="686" t="str">
        <f t="shared" si="21"/>
        <v/>
      </c>
      <c r="U207" s="161"/>
      <c r="V207" s="985" t="s">
        <v>399</v>
      </c>
      <c r="W207" s="986"/>
      <c r="X207" s="986"/>
      <c r="Y207" s="986"/>
      <c r="Z207" s="987"/>
    </row>
    <row r="208" spans="1:26" s="1" customFormat="1" ht="13.5" customHeight="1" x14ac:dyDescent="0.15">
      <c r="A208" s="1227"/>
      <c r="B208" s="1156" t="s">
        <v>275</v>
      </c>
      <c r="C208" s="1156"/>
      <c r="D208" s="687"/>
      <c r="E208" s="688">
        <f>MIN(E177:E206)</f>
        <v>0</v>
      </c>
      <c r="F208" s="689">
        <f t="shared" ref="F208:S208" si="22">IF(COUNT(F177:F206)=0,"",MIN(F177:F206))</f>
        <v>19.399999999999999</v>
      </c>
      <c r="G208" s="13">
        <f t="shared" si="22"/>
        <v>24.2</v>
      </c>
      <c r="H208" s="308">
        <f t="shared" si="22"/>
        <v>24.5</v>
      </c>
      <c r="I208" s="14">
        <f t="shared" si="22"/>
        <v>1.8</v>
      </c>
      <c r="J208" s="334">
        <f t="shared" si="22"/>
        <v>1.5</v>
      </c>
      <c r="K208" s="13">
        <f t="shared" si="22"/>
        <v>7.52</v>
      </c>
      <c r="L208" s="689">
        <f t="shared" si="22"/>
        <v>7.52</v>
      </c>
      <c r="M208" s="14">
        <f t="shared" si="22"/>
        <v>21.8</v>
      </c>
      <c r="N208" s="334">
        <f t="shared" si="22"/>
        <v>21.6</v>
      </c>
      <c r="O208" s="690">
        <f t="shared" si="22"/>
        <v>80.7</v>
      </c>
      <c r="P208" s="691">
        <f t="shared" si="22"/>
        <v>90.8</v>
      </c>
      <c r="Q208" s="692">
        <f t="shared" si="22"/>
        <v>9.1</v>
      </c>
      <c r="R208" s="693">
        <f t="shared" si="22"/>
        <v>156</v>
      </c>
      <c r="S208" s="694">
        <f t="shared" si="22"/>
        <v>0.11</v>
      </c>
      <c r="T208" s="695"/>
      <c r="U208" s="161"/>
      <c r="V208" s="988"/>
      <c r="W208" s="989"/>
      <c r="X208" s="989"/>
      <c r="Y208" s="989"/>
      <c r="Z208" s="990"/>
    </row>
    <row r="209" spans="1:26" s="1" customFormat="1" ht="13.5" customHeight="1" x14ac:dyDescent="0.15">
      <c r="A209" s="1227"/>
      <c r="B209" s="1156" t="s">
        <v>276</v>
      </c>
      <c r="C209" s="1156"/>
      <c r="D209" s="687"/>
      <c r="E209" s="696"/>
      <c r="F209" s="697">
        <f t="shared" ref="F209:S209" si="23">IF(COUNT(F177:F206)=0,"",AVERAGE(F177:F206))</f>
        <v>26.053333333333335</v>
      </c>
      <c r="G209" s="13">
        <f t="shared" si="23"/>
        <v>25.596666666666675</v>
      </c>
      <c r="H209" s="689">
        <f t="shared" si="23"/>
        <v>25.823333333333331</v>
      </c>
      <c r="I209" s="14">
        <f t="shared" si="23"/>
        <v>3.2833333333333337</v>
      </c>
      <c r="J209" s="334">
        <f t="shared" si="23"/>
        <v>2.4066666666666667</v>
      </c>
      <c r="K209" s="13">
        <f t="shared" si="23"/>
        <v>7.6116666666666672</v>
      </c>
      <c r="L209" s="689">
        <f t="shared" si="23"/>
        <v>7.6119999999999992</v>
      </c>
      <c r="M209" s="14">
        <f t="shared" si="23"/>
        <v>26.1</v>
      </c>
      <c r="N209" s="334">
        <f t="shared" si="23"/>
        <v>26.103333333333335</v>
      </c>
      <c r="O209" s="690">
        <f t="shared" si="23"/>
        <v>91.24499999999999</v>
      </c>
      <c r="P209" s="691">
        <f t="shared" si="23"/>
        <v>99.044999999999987</v>
      </c>
      <c r="Q209" s="692">
        <f t="shared" si="23"/>
        <v>9.7499999999999964</v>
      </c>
      <c r="R209" s="698">
        <f t="shared" si="23"/>
        <v>178.85</v>
      </c>
      <c r="S209" s="694">
        <f t="shared" si="23"/>
        <v>0.15450000000000003</v>
      </c>
      <c r="T209" s="695"/>
      <c r="U209" s="161"/>
      <c r="V209" s="988"/>
      <c r="W209" s="989"/>
      <c r="X209" s="989"/>
      <c r="Y209" s="989"/>
      <c r="Z209" s="990"/>
    </row>
    <row r="210" spans="1:26" s="1" customFormat="1" ht="13.5" customHeight="1" x14ac:dyDescent="0.15">
      <c r="A210" s="1228"/>
      <c r="B210" s="1157" t="s">
        <v>277</v>
      </c>
      <c r="C210" s="1157"/>
      <c r="D210" s="699"/>
      <c r="E210" s="700">
        <f>SUM(E177:E206)</f>
        <v>183.5</v>
      </c>
      <c r="F210" s="701"/>
      <c r="G210" s="702"/>
      <c r="H210" s="703"/>
      <c r="I210" s="702"/>
      <c r="J210" s="703"/>
      <c r="K210" s="704"/>
      <c r="L210" s="705"/>
      <c r="M210" s="706"/>
      <c r="N210" s="707"/>
      <c r="O210" s="708"/>
      <c r="P210" s="709"/>
      <c r="Q210" s="710"/>
      <c r="R210" s="711"/>
      <c r="S210" s="712"/>
      <c r="T210" s="1006">
        <f>SUM(T177:T206)</f>
        <v>0</v>
      </c>
      <c r="U210" s="161"/>
      <c r="V210" s="991"/>
      <c r="W210" s="992"/>
      <c r="X210" s="992"/>
      <c r="Y210" s="992"/>
      <c r="Z210" s="993"/>
    </row>
    <row r="211" spans="1:26" ht="13.5" customHeight="1" x14ac:dyDescent="0.15">
      <c r="A211" s="1223" t="s">
        <v>267</v>
      </c>
      <c r="B211" s="540">
        <v>44835</v>
      </c>
      <c r="C211" s="448" t="str">
        <f>IF(B211="","",IF(WEEKDAY(B211)=1,"(日)",IF(WEEKDAY(B211)=2,"(月)",IF(WEEKDAY(B211)=3,"(火)",IF(WEEKDAY(B211)=4,"(水)",IF(WEEKDAY(B211)=5,"(木)",IF(WEEKDAY(B211)=6,"(金)","(土)")))))))</f>
        <v>(土)</v>
      </c>
      <c r="D211" s="740" t="s">
        <v>318</v>
      </c>
      <c r="E211" s="663">
        <v>0</v>
      </c>
      <c r="F211" s="664">
        <v>25.4</v>
      </c>
      <c r="G211" s="12">
        <v>24.2</v>
      </c>
      <c r="H211" s="666">
        <v>24.1</v>
      </c>
      <c r="I211" s="665">
        <v>2.7</v>
      </c>
      <c r="J211" s="307">
        <v>1.7</v>
      </c>
      <c r="K211" s="12">
        <v>7.53</v>
      </c>
      <c r="L211" s="307">
        <v>7.58</v>
      </c>
      <c r="M211" s="665">
        <v>24.6</v>
      </c>
      <c r="N211" s="666">
        <v>24.2</v>
      </c>
      <c r="O211" s="838" t="s">
        <v>24</v>
      </c>
      <c r="P211" s="682" t="s">
        <v>24</v>
      </c>
      <c r="Q211" s="728" t="s">
        <v>24</v>
      </c>
      <c r="R211" s="671" t="s">
        <v>24</v>
      </c>
      <c r="S211" s="741" t="s">
        <v>24</v>
      </c>
      <c r="T211" s="1005"/>
      <c r="U211" s="118"/>
      <c r="V211" s="463" t="s">
        <v>344</v>
      </c>
      <c r="W211" s="467"/>
      <c r="X211" s="465">
        <v>44840</v>
      </c>
      <c r="Y211" s="470"/>
      <c r="Z211" s="471"/>
    </row>
    <row r="212" spans="1:26" x14ac:dyDescent="0.15">
      <c r="A212" s="1224"/>
      <c r="B212" s="458">
        <v>44836</v>
      </c>
      <c r="C212" s="449" t="str">
        <f t="shared" ref="C212:C241" si="24">IF(B212="","",IF(WEEKDAY(B212)=1,"(日)",IF(WEEKDAY(B212)=2,"(月)",IF(WEEKDAY(B212)=3,"(火)",IF(WEEKDAY(B212)=4,"(水)",IF(WEEKDAY(B212)=5,"(木)",IF(WEEKDAY(B212)=6,"(金)","(土)")))))))</f>
        <v>(日)</v>
      </c>
      <c r="D212" s="742" t="s">
        <v>318</v>
      </c>
      <c r="E212" s="673">
        <v>0</v>
      </c>
      <c r="F212" s="674">
        <v>25.6</v>
      </c>
      <c r="G212" s="13">
        <v>24.2</v>
      </c>
      <c r="H212" s="310">
        <v>24.4</v>
      </c>
      <c r="I212" s="14">
        <v>2.9</v>
      </c>
      <c r="J212" s="308">
        <v>1.8</v>
      </c>
      <c r="K212" s="13">
        <v>7.64</v>
      </c>
      <c r="L212" s="308">
        <v>7.61</v>
      </c>
      <c r="M212" s="14">
        <v>24.9</v>
      </c>
      <c r="N212" s="310">
        <v>24.5</v>
      </c>
      <c r="O212" s="846" t="s">
        <v>24</v>
      </c>
      <c r="P212" s="691" t="s">
        <v>24</v>
      </c>
      <c r="Q212" s="743" t="s">
        <v>24</v>
      </c>
      <c r="R212" s="677" t="s">
        <v>24</v>
      </c>
      <c r="S212" s="744" t="s">
        <v>24</v>
      </c>
      <c r="T212" s="787"/>
      <c r="U212" s="118"/>
      <c r="V212" s="468" t="s">
        <v>2</v>
      </c>
      <c r="W212" s="469" t="s">
        <v>363</v>
      </c>
      <c r="X212" s="513">
        <v>14</v>
      </c>
      <c r="Y212" s="480"/>
      <c r="Z212" s="473"/>
    </row>
    <row r="213" spans="1:26" x14ac:dyDescent="0.15">
      <c r="A213" s="1224"/>
      <c r="B213" s="458">
        <v>44837</v>
      </c>
      <c r="C213" s="449" t="str">
        <f t="shared" si="24"/>
        <v>(月)</v>
      </c>
      <c r="D213" s="742" t="s">
        <v>318</v>
      </c>
      <c r="E213" s="673">
        <v>0</v>
      </c>
      <c r="F213" s="674">
        <v>24.8</v>
      </c>
      <c r="G213" s="13">
        <v>24</v>
      </c>
      <c r="H213" s="310">
        <v>24.3</v>
      </c>
      <c r="I213" s="14">
        <v>2.9</v>
      </c>
      <c r="J213" s="308">
        <v>2.2000000000000002</v>
      </c>
      <c r="K213" s="13">
        <v>7.64</v>
      </c>
      <c r="L213" s="308">
        <v>7.61</v>
      </c>
      <c r="M213" s="14">
        <v>25</v>
      </c>
      <c r="N213" s="310">
        <v>25</v>
      </c>
      <c r="O213" s="846">
        <v>85.4</v>
      </c>
      <c r="P213" s="691">
        <v>96.2</v>
      </c>
      <c r="Q213" s="743">
        <v>9.8000000000000007</v>
      </c>
      <c r="R213" s="677">
        <v>143</v>
      </c>
      <c r="S213" s="744">
        <v>0.17</v>
      </c>
      <c r="T213" s="787"/>
      <c r="U213" s="118"/>
      <c r="V213" s="6" t="s">
        <v>19</v>
      </c>
      <c r="W213" s="7" t="s">
        <v>20</v>
      </c>
      <c r="X213" s="45" t="s">
        <v>21</v>
      </c>
      <c r="Y213" s="335" t="s">
        <v>22</v>
      </c>
      <c r="Z213" s="332" t="s">
        <v>324</v>
      </c>
    </row>
    <row r="214" spans="1:26" x14ac:dyDescent="0.15">
      <c r="A214" s="1224"/>
      <c r="B214" s="458">
        <v>44838</v>
      </c>
      <c r="C214" s="449" t="str">
        <f t="shared" si="24"/>
        <v>(火)</v>
      </c>
      <c r="D214" s="742" t="s">
        <v>318</v>
      </c>
      <c r="E214" s="673">
        <v>0</v>
      </c>
      <c r="F214" s="674">
        <v>25.8</v>
      </c>
      <c r="G214" s="13">
        <v>24</v>
      </c>
      <c r="H214" s="310">
        <v>24.2</v>
      </c>
      <c r="I214" s="14">
        <v>2.7</v>
      </c>
      <c r="J214" s="308">
        <v>1.9</v>
      </c>
      <c r="K214" s="13">
        <v>7.62</v>
      </c>
      <c r="L214" s="308">
        <v>7.62</v>
      </c>
      <c r="M214" s="14">
        <v>25.2</v>
      </c>
      <c r="N214" s="310">
        <v>25.3</v>
      </c>
      <c r="O214" s="846">
        <v>85.2</v>
      </c>
      <c r="P214" s="691">
        <v>97</v>
      </c>
      <c r="Q214" s="743">
        <v>9.8000000000000007</v>
      </c>
      <c r="R214" s="677">
        <v>167</v>
      </c>
      <c r="S214" s="744">
        <v>0.14000000000000001</v>
      </c>
      <c r="T214" s="787"/>
      <c r="U214" s="118"/>
      <c r="V214" s="3" t="s">
        <v>203</v>
      </c>
      <c r="W214" s="9" t="s">
        <v>11</v>
      </c>
      <c r="X214" s="410">
        <v>23.7</v>
      </c>
      <c r="Y214" s="336">
        <v>23.7</v>
      </c>
      <c r="Z214" s="384">
        <v>19</v>
      </c>
    </row>
    <row r="215" spans="1:26" x14ac:dyDescent="0.15">
      <c r="A215" s="1224"/>
      <c r="B215" s="458">
        <v>44839</v>
      </c>
      <c r="C215" s="449" t="str">
        <f t="shared" si="24"/>
        <v>(水)</v>
      </c>
      <c r="D215" s="742" t="s">
        <v>317</v>
      </c>
      <c r="E215" s="673">
        <v>6</v>
      </c>
      <c r="F215" s="674">
        <v>23.1</v>
      </c>
      <c r="G215" s="13">
        <v>23.8</v>
      </c>
      <c r="H215" s="310">
        <v>24</v>
      </c>
      <c r="I215" s="14">
        <v>3.5</v>
      </c>
      <c r="J215" s="308">
        <v>2.2000000000000002</v>
      </c>
      <c r="K215" s="13">
        <v>7.63</v>
      </c>
      <c r="L215" s="308">
        <v>7.6</v>
      </c>
      <c r="M215" s="14">
        <v>25.8</v>
      </c>
      <c r="N215" s="310">
        <v>25.6</v>
      </c>
      <c r="O215" s="846">
        <v>87.5</v>
      </c>
      <c r="P215" s="691">
        <v>97.8</v>
      </c>
      <c r="Q215" s="743">
        <v>9.9</v>
      </c>
      <c r="R215" s="677">
        <v>168</v>
      </c>
      <c r="S215" s="744">
        <v>0.17</v>
      </c>
      <c r="T215" s="787"/>
      <c r="U215" s="118"/>
      <c r="V215" s="4" t="s">
        <v>204</v>
      </c>
      <c r="W215" s="10" t="s">
        <v>205</v>
      </c>
      <c r="X215" s="411">
        <v>3.7</v>
      </c>
      <c r="Y215" s="337">
        <v>2.4</v>
      </c>
      <c r="Z215" s="343">
        <v>5.2</v>
      </c>
    </row>
    <row r="216" spans="1:26" x14ac:dyDescent="0.15">
      <c r="A216" s="1224"/>
      <c r="B216" s="458">
        <v>44840</v>
      </c>
      <c r="C216" s="449" t="str">
        <f t="shared" si="24"/>
        <v>(木)</v>
      </c>
      <c r="D216" s="742" t="s">
        <v>319</v>
      </c>
      <c r="E216" s="673">
        <v>8.5</v>
      </c>
      <c r="F216" s="674">
        <v>14</v>
      </c>
      <c r="G216" s="13">
        <v>23.7</v>
      </c>
      <c r="H216" s="310">
        <v>23.7</v>
      </c>
      <c r="I216" s="14">
        <v>3.7</v>
      </c>
      <c r="J216" s="308">
        <v>2.4</v>
      </c>
      <c r="K216" s="13">
        <v>7.67</v>
      </c>
      <c r="L216" s="308">
        <v>7.61</v>
      </c>
      <c r="M216" s="14">
        <v>25.8</v>
      </c>
      <c r="N216" s="310">
        <v>25.8</v>
      </c>
      <c r="O216" s="846">
        <v>87.1</v>
      </c>
      <c r="P216" s="691">
        <v>98</v>
      </c>
      <c r="Q216" s="743">
        <v>10</v>
      </c>
      <c r="R216" s="677">
        <v>164</v>
      </c>
      <c r="S216" s="744">
        <v>0.15</v>
      </c>
      <c r="T216" s="787"/>
      <c r="U216" s="118"/>
      <c r="V216" s="4" t="s">
        <v>12</v>
      </c>
      <c r="W216" s="10"/>
      <c r="X216" s="411">
        <v>7.67</v>
      </c>
      <c r="Y216" s="337">
        <v>7.61</v>
      </c>
      <c r="Z216" s="343">
        <v>8.15</v>
      </c>
    </row>
    <row r="217" spans="1:26" x14ac:dyDescent="0.15">
      <c r="A217" s="1224"/>
      <c r="B217" s="458">
        <v>44841</v>
      </c>
      <c r="C217" s="449" t="str">
        <f t="shared" si="24"/>
        <v>(金)</v>
      </c>
      <c r="D217" s="742" t="s">
        <v>319</v>
      </c>
      <c r="E217" s="673">
        <v>43.5</v>
      </c>
      <c r="F217" s="674">
        <v>12.3</v>
      </c>
      <c r="G217" s="13">
        <v>23.2</v>
      </c>
      <c r="H217" s="310">
        <v>23.2</v>
      </c>
      <c r="I217" s="14">
        <v>4.5999999999999996</v>
      </c>
      <c r="J217" s="308">
        <v>3.6</v>
      </c>
      <c r="K217" s="13">
        <v>7.96</v>
      </c>
      <c r="L217" s="308">
        <v>7.9</v>
      </c>
      <c r="M217" s="14">
        <v>25.3</v>
      </c>
      <c r="N217" s="310">
        <v>25.4</v>
      </c>
      <c r="O217" s="846">
        <v>88.3</v>
      </c>
      <c r="P217" s="691">
        <v>97</v>
      </c>
      <c r="Q217" s="743">
        <v>9.6</v>
      </c>
      <c r="R217" s="677">
        <v>178</v>
      </c>
      <c r="S217" s="744">
        <v>0.16</v>
      </c>
      <c r="T217" s="787"/>
      <c r="U217" s="118"/>
      <c r="V217" s="4" t="s">
        <v>206</v>
      </c>
      <c r="W217" s="10" t="s">
        <v>13</v>
      </c>
      <c r="X217" s="411">
        <v>25.8</v>
      </c>
      <c r="Y217" s="337">
        <v>25.8</v>
      </c>
      <c r="Z217" s="343">
        <v>27.1</v>
      </c>
    </row>
    <row r="218" spans="1:26" x14ac:dyDescent="0.15">
      <c r="A218" s="1224"/>
      <c r="B218" s="458">
        <v>44842</v>
      </c>
      <c r="C218" s="449" t="str">
        <f t="shared" si="24"/>
        <v>(土)</v>
      </c>
      <c r="D218" s="742" t="s">
        <v>317</v>
      </c>
      <c r="E218" s="673">
        <v>0</v>
      </c>
      <c r="F218" s="674">
        <v>17.600000000000001</v>
      </c>
      <c r="G218" s="13">
        <v>22.6</v>
      </c>
      <c r="H218" s="310">
        <v>22.7</v>
      </c>
      <c r="I218" s="14">
        <v>5</v>
      </c>
      <c r="J218" s="308">
        <v>3.9</v>
      </c>
      <c r="K218" s="13">
        <v>7.86</v>
      </c>
      <c r="L218" s="308">
        <v>7.87</v>
      </c>
      <c r="M218" s="14">
        <v>23.2</v>
      </c>
      <c r="N218" s="310">
        <v>22.6</v>
      </c>
      <c r="O218" s="846" t="s">
        <v>24</v>
      </c>
      <c r="P218" s="691" t="s">
        <v>24</v>
      </c>
      <c r="Q218" s="743" t="s">
        <v>24</v>
      </c>
      <c r="R218" s="677" t="s">
        <v>24</v>
      </c>
      <c r="S218" s="744" t="s">
        <v>24</v>
      </c>
      <c r="T218" s="787"/>
      <c r="U218" s="118"/>
      <c r="V218" s="4" t="s">
        <v>207</v>
      </c>
      <c r="W218" s="10" t="s">
        <v>371</v>
      </c>
      <c r="X218" s="387">
        <v>87.9</v>
      </c>
      <c r="Y218" s="338">
        <v>87.1</v>
      </c>
      <c r="Z218" s="347">
        <v>91.7</v>
      </c>
    </row>
    <row r="219" spans="1:26" x14ac:dyDescent="0.15">
      <c r="A219" s="1224"/>
      <c r="B219" s="458">
        <v>44843</v>
      </c>
      <c r="C219" s="449" t="str">
        <f t="shared" si="24"/>
        <v>(日)</v>
      </c>
      <c r="D219" s="742" t="s">
        <v>317</v>
      </c>
      <c r="E219" s="673">
        <v>4.5</v>
      </c>
      <c r="F219" s="674">
        <v>19.100000000000001</v>
      </c>
      <c r="G219" s="13">
        <v>22.3</v>
      </c>
      <c r="H219" s="310">
        <v>22.4</v>
      </c>
      <c r="I219" s="14">
        <v>4.2</v>
      </c>
      <c r="J219" s="308">
        <v>3.7</v>
      </c>
      <c r="K219" s="13">
        <v>7.89</v>
      </c>
      <c r="L219" s="308">
        <v>7.83</v>
      </c>
      <c r="M219" s="14">
        <v>23.3</v>
      </c>
      <c r="N219" s="310">
        <v>23.3</v>
      </c>
      <c r="O219" s="846" t="s">
        <v>24</v>
      </c>
      <c r="P219" s="691" t="s">
        <v>24</v>
      </c>
      <c r="Q219" s="743" t="s">
        <v>24</v>
      </c>
      <c r="R219" s="677" t="s">
        <v>24</v>
      </c>
      <c r="S219" s="744" t="s">
        <v>24</v>
      </c>
      <c r="T219" s="787"/>
      <c r="U219" s="118"/>
      <c r="V219" s="4" t="s">
        <v>208</v>
      </c>
      <c r="W219" s="10" t="s">
        <v>371</v>
      </c>
      <c r="X219" s="387">
        <v>99.2</v>
      </c>
      <c r="Y219" s="338">
        <v>98</v>
      </c>
      <c r="Z219" s="347">
        <v>106.9</v>
      </c>
    </row>
    <row r="220" spans="1:26" x14ac:dyDescent="0.15">
      <c r="A220" s="1224"/>
      <c r="B220" s="458">
        <v>44844</v>
      </c>
      <c r="C220" s="449" t="str">
        <f t="shared" si="24"/>
        <v>(月)</v>
      </c>
      <c r="D220" s="742" t="s">
        <v>317</v>
      </c>
      <c r="E220" s="673">
        <v>6.5</v>
      </c>
      <c r="F220" s="674">
        <v>17.8</v>
      </c>
      <c r="G220" s="13">
        <v>22</v>
      </c>
      <c r="H220" s="310">
        <v>22.1</v>
      </c>
      <c r="I220" s="14">
        <v>4.0999999999999996</v>
      </c>
      <c r="J220" s="308">
        <v>3.4</v>
      </c>
      <c r="K220" s="13">
        <v>7.83</v>
      </c>
      <c r="L220" s="308">
        <v>7.8</v>
      </c>
      <c r="M220" s="14">
        <v>23.1</v>
      </c>
      <c r="N220" s="310">
        <v>23.1</v>
      </c>
      <c r="O220" s="846" t="s">
        <v>24</v>
      </c>
      <c r="P220" s="691" t="s">
        <v>24</v>
      </c>
      <c r="Q220" s="743" t="s">
        <v>24</v>
      </c>
      <c r="R220" s="677" t="s">
        <v>24</v>
      </c>
      <c r="S220" s="744" t="s">
        <v>24</v>
      </c>
      <c r="T220" s="787"/>
      <c r="U220" s="118"/>
      <c r="V220" s="4" t="s">
        <v>209</v>
      </c>
      <c r="W220" s="10" t="s">
        <v>371</v>
      </c>
      <c r="X220" s="341">
        <v>68.2</v>
      </c>
      <c r="Y220" s="338">
        <v>68</v>
      </c>
      <c r="Z220" s="347">
        <v>74</v>
      </c>
    </row>
    <row r="221" spans="1:26" x14ac:dyDescent="0.15">
      <c r="A221" s="1224"/>
      <c r="B221" s="458">
        <v>44845</v>
      </c>
      <c r="C221" s="449" t="str">
        <f t="shared" si="24"/>
        <v>(火)</v>
      </c>
      <c r="D221" s="742" t="s">
        <v>318</v>
      </c>
      <c r="E221" s="673">
        <v>0</v>
      </c>
      <c r="F221" s="674">
        <v>24.3</v>
      </c>
      <c r="G221" s="13">
        <v>21.8</v>
      </c>
      <c r="H221" s="310">
        <v>22</v>
      </c>
      <c r="I221" s="14">
        <v>5</v>
      </c>
      <c r="J221" s="308">
        <v>3.8</v>
      </c>
      <c r="K221" s="13">
        <v>7.76</v>
      </c>
      <c r="L221" s="308">
        <v>7.73</v>
      </c>
      <c r="M221" s="14">
        <v>22.9</v>
      </c>
      <c r="N221" s="310">
        <v>23</v>
      </c>
      <c r="O221" s="846">
        <v>86.4</v>
      </c>
      <c r="P221" s="691">
        <v>94.2</v>
      </c>
      <c r="Q221" s="743">
        <v>9.1999999999999993</v>
      </c>
      <c r="R221" s="677">
        <v>198</v>
      </c>
      <c r="S221" s="744">
        <v>0.21</v>
      </c>
      <c r="T221" s="787"/>
      <c r="U221" s="118"/>
      <c r="V221" s="4" t="s">
        <v>210</v>
      </c>
      <c r="W221" s="10" t="s">
        <v>371</v>
      </c>
      <c r="X221" s="341">
        <v>31</v>
      </c>
      <c r="Y221" s="338">
        <v>30</v>
      </c>
      <c r="Z221" s="347">
        <v>32.9</v>
      </c>
    </row>
    <row r="222" spans="1:26" x14ac:dyDescent="0.15">
      <c r="A222" s="1224"/>
      <c r="B222" s="458">
        <v>44846</v>
      </c>
      <c r="C222" s="449" t="str">
        <f t="shared" si="24"/>
        <v>(水)</v>
      </c>
      <c r="D222" s="742" t="s">
        <v>317</v>
      </c>
      <c r="E222" s="673">
        <v>0</v>
      </c>
      <c r="F222" s="674">
        <v>19.100000000000001</v>
      </c>
      <c r="G222" s="13">
        <v>21.4</v>
      </c>
      <c r="H222" s="310">
        <v>21.6</v>
      </c>
      <c r="I222" s="14">
        <v>6.2</v>
      </c>
      <c r="J222" s="308">
        <v>4.8</v>
      </c>
      <c r="K222" s="13">
        <v>7.68</v>
      </c>
      <c r="L222" s="308">
        <v>7.71</v>
      </c>
      <c r="M222" s="14">
        <v>22.3</v>
      </c>
      <c r="N222" s="310">
        <v>22.4</v>
      </c>
      <c r="O222" s="846">
        <v>84.1</v>
      </c>
      <c r="P222" s="691">
        <v>91</v>
      </c>
      <c r="Q222" s="743">
        <v>8.9</v>
      </c>
      <c r="R222" s="677">
        <v>188</v>
      </c>
      <c r="S222" s="744">
        <v>0.27</v>
      </c>
      <c r="T222" s="787"/>
      <c r="U222" s="118"/>
      <c r="V222" s="4" t="s">
        <v>211</v>
      </c>
      <c r="W222" s="10" t="s">
        <v>371</v>
      </c>
      <c r="X222" s="341">
        <v>10</v>
      </c>
      <c r="Y222" s="339">
        <v>10</v>
      </c>
      <c r="Z222" s="385">
        <v>10.6</v>
      </c>
    </row>
    <row r="223" spans="1:26" x14ac:dyDescent="0.15">
      <c r="A223" s="1224"/>
      <c r="B223" s="458">
        <v>44847</v>
      </c>
      <c r="C223" s="449" t="str">
        <f t="shared" si="24"/>
        <v>(木)</v>
      </c>
      <c r="D223" s="742" t="s">
        <v>319</v>
      </c>
      <c r="E223" s="673">
        <v>23.5</v>
      </c>
      <c r="F223" s="674">
        <v>14.9</v>
      </c>
      <c r="G223" s="13">
        <v>21.1</v>
      </c>
      <c r="H223" s="310">
        <v>21.2</v>
      </c>
      <c r="I223" s="14">
        <v>6.4</v>
      </c>
      <c r="J223" s="308">
        <v>4.7</v>
      </c>
      <c r="K223" s="13">
        <v>7.57</v>
      </c>
      <c r="L223" s="308">
        <v>7.59</v>
      </c>
      <c r="M223" s="14">
        <v>22</v>
      </c>
      <c r="N223" s="310">
        <v>22.1</v>
      </c>
      <c r="O223" s="846">
        <v>82</v>
      </c>
      <c r="P223" s="691">
        <v>90.4</v>
      </c>
      <c r="Q223" s="743">
        <v>8.8000000000000007</v>
      </c>
      <c r="R223" s="677">
        <v>162</v>
      </c>
      <c r="S223" s="744">
        <v>0.28000000000000003</v>
      </c>
      <c r="T223" s="787"/>
      <c r="U223" s="118"/>
      <c r="V223" s="4" t="s">
        <v>212</v>
      </c>
      <c r="W223" s="10" t="s">
        <v>371</v>
      </c>
      <c r="X223" s="341">
        <v>174</v>
      </c>
      <c r="Y223" s="340">
        <v>164</v>
      </c>
      <c r="Z223" s="386">
        <v>193</v>
      </c>
    </row>
    <row r="224" spans="1:26" x14ac:dyDescent="0.15">
      <c r="A224" s="1224"/>
      <c r="B224" s="458">
        <v>44848</v>
      </c>
      <c r="C224" s="449" t="str">
        <f t="shared" si="24"/>
        <v>(金)</v>
      </c>
      <c r="D224" s="742" t="s">
        <v>317</v>
      </c>
      <c r="E224" s="673">
        <v>2</v>
      </c>
      <c r="F224" s="674">
        <v>16.7</v>
      </c>
      <c r="G224" s="13">
        <v>20.9</v>
      </c>
      <c r="H224" s="310">
        <v>21</v>
      </c>
      <c r="I224" s="14">
        <v>5.6</v>
      </c>
      <c r="J224" s="308">
        <v>4.8</v>
      </c>
      <c r="K224" s="13">
        <v>7.61</v>
      </c>
      <c r="L224" s="308">
        <v>7.57</v>
      </c>
      <c r="M224" s="14">
        <v>21.6</v>
      </c>
      <c r="N224" s="310">
        <v>22</v>
      </c>
      <c r="O224" s="846">
        <v>80.3</v>
      </c>
      <c r="P224" s="691">
        <v>91.6</v>
      </c>
      <c r="Q224" s="743">
        <v>8.6999999999999993</v>
      </c>
      <c r="R224" s="677">
        <v>170</v>
      </c>
      <c r="S224" s="744">
        <v>0.25</v>
      </c>
      <c r="T224" s="787"/>
      <c r="U224" s="118"/>
      <c r="V224" s="4" t="s">
        <v>213</v>
      </c>
      <c r="W224" s="10" t="s">
        <v>371</v>
      </c>
      <c r="X224" s="341">
        <v>0.25</v>
      </c>
      <c r="Y224" s="16">
        <v>0.15</v>
      </c>
      <c r="Z224" s="345">
        <v>0.65</v>
      </c>
    </row>
    <row r="225" spans="1:26" x14ac:dyDescent="0.15">
      <c r="A225" s="1224"/>
      <c r="B225" s="458">
        <v>44849</v>
      </c>
      <c r="C225" s="449" t="str">
        <f t="shared" si="24"/>
        <v>(土)</v>
      </c>
      <c r="D225" s="742" t="s">
        <v>317</v>
      </c>
      <c r="E225" s="673">
        <v>1</v>
      </c>
      <c r="F225" s="674">
        <v>19.2</v>
      </c>
      <c r="G225" s="13">
        <v>20.9</v>
      </c>
      <c r="H225" s="310">
        <v>21</v>
      </c>
      <c r="I225" s="14">
        <v>4</v>
      </c>
      <c r="J225" s="308">
        <v>3.3</v>
      </c>
      <c r="K225" s="13">
        <v>7.75</v>
      </c>
      <c r="L225" s="308">
        <v>7.76</v>
      </c>
      <c r="M225" s="14">
        <v>21.3</v>
      </c>
      <c r="N225" s="310">
        <v>21.7</v>
      </c>
      <c r="O225" s="846" t="s">
        <v>24</v>
      </c>
      <c r="P225" s="691" t="s">
        <v>24</v>
      </c>
      <c r="Q225" s="743" t="s">
        <v>24</v>
      </c>
      <c r="R225" s="677" t="s">
        <v>24</v>
      </c>
      <c r="S225" s="744" t="s">
        <v>24</v>
      </c>
      <c r="T225" s="787"/>
      <c r="U225" s="118"/>
      <c r="V225" s="4" t="s">
        <v>14</v>
      </c>
      <c r="W225" s="10" t="s">
        <v>371</v>
      </c>
      <c r="X225" s="341">
        <v>3.1</v>
      </c>
      <c r="Y225" s="342">
        <v>3</v>
      </c>
      <c r="Z225" s="343">
        <v>3.6</v>
      </c>
    </row>
    <row r="226" spans="1:26" x14ac:dyDescent="0.15">
      <c r="A226" s="1224"/>
      <c r="B226" s="458">
        <v>44850</v>
      </c>
      <c r="C226" s="449" t="str">
        <f t="shared" si="24"/>
        <v>(日)</v>
      </c>
      <c r="D226" s="742" t="s">
        <v>318</v>
      </c>
      <c r="E226" s="673">
        <v>0</v>
      </c>
      <c r="F226" s="674">
        <v>23.3</v>
      </c>
      <c r="G226" s="13">
        <v>20.7</v>
      </c>
      <c r="H226" s="310">
        <v>21</v>
      </c>
      <c r="I226" s="14">
        <v>4.7</v>
      </c>
      <c r="J226" s="308">
        <v>4</v>
      </c>
      <c r="K226" s="13">
        <v>7.68</v>
      </c>
      <c r="L226" s="308">
        <v>7.68</v>
      </c>
      <c r="M226" s="14">
        <v>22.2</v>
      </c>
      <c r="N226" s="310">
        <v>22.2</v>
      </c>
      <c r="O226" s="846" t="s">
        <v>24</v>
      </c>
      <c r="P226" s="691" t="s">
        <v>24</v>
      </c>
      <c r="Q226" s="743" t="s">
        <v>24</v>
      </c>
      <c r="R226" s="677" t="s">
        <v>24</v>
      </c>
      <c r="S226" s="744" t="s">
        <v>24</v>
      </c>
      <c r="T226" s="787"/>
      <c r="U226" s="118"/>
      <c r="V226" s="4" t="s">
        <v>15</v>
      </c>
      <c r="W226" s="10" t="s">
        <v>371</v>
      </c>
      <c r="X226" s="382">
        <v>1.3</v>
      </c>
      <c r="Y226" s="342">
        <v>1</v>
      </c>
      <c r="Z226" s="343">
        <v>1.5</v>
      </c>
    </row>
    <row r="227" spans="1:26" x14ac:dyDescent="0.15">
      <c r="A227" s="1224"/>
      <c r="B227" s="458">
        <v>44851</v>
      </c>
      <c r="C227" s="449" t="str">
        <f t="shared" si="24"/>
        <v>(月)</v>
      </c>
      <c r="D227" s="742" t="s">
        <v>317</v>
      </c>
      <c r="E227" s="673">
        <v>2.5</v>
      </c>
      <c r="F227" s="674">
        <v>23.6</v>
      </c>
      <c r="G227" s="13">
        <v>20.5</v>
      </c>
      <c r="H227" s="310">
        <v>20.8</v>
      </c>
      <c r="I227" s="14">
        <v>4.7</v>
      </c>
      <c r="J227" s="308">
        <v>3.8</v>
      </c>
      <c r="K227" s="13">
        <v>7.64</v>
      </c>
      <c r="L227" s="308">
        <v>7.63</v>
      </c>
      <c r="M227" s="14">
        <v>22</v>
      </c>
      <c r="N227" s="310">
        <v>22.2</v>
      </c>
      <c r="O227" s="846">
        <v>82.2</v>
      </c>
      <c r="P227" s="691">
        <v>92</v>
      </c>
      <c r="Q227" s="743">
        <v>9</v>
      </c>
      <c r="R227" s="677">
        <v>165</v>
      </c>
      <c r="S227" s="744">
        <v>0.3</v>
      </c>
      <c r="T227" s="787"/>
      <c r="U227" s="118"/>
      <c r="V227" s="4" t="s">
        <v>214</v>
      </c>
      <c r="W227" s="10" t="s">
        <v>371</v>
      </c>
      <c r="X227" s="341">
        <v>4.2</v>
      </c>
      <c r="Y227" s="342">
        <v>5.2</v>
      </c>
      <c r="Z227" s="343">
        <v>9.6</v>
      </c>
    </row>
    <row r="228" spans="1:26" x14ac:dyDescent="0.15">
      <c r="A228" s="1224"/>
      <c r="B228" s="458">
        <v>44852</v>
      </c>
      <c r="C228" s="449" t="str">
        <f t="shared" si="24"/>
        <v>(火)</v>
      </c>
      <c r="D228" s="742" t="s">
        <v>319</v>
      </c>
      <c r="E228" s="673">
        <v>9</v>
      </c>
      <c r="F228" s="674">
        <v>15</v>
      </c>
      <c r="G228" s="13">
        <v>20.5</v>
      </c>
      <c r="H228" s="310">
        <v>20.6</v>
      </c>
      <c r="I228" s="14">
        <v>4.0999999999999996</v>
      </c>
      <c r="J228" s="308">
        <v>3.4</v>
      </c>
      <c r="K228" s="13">
        <v>7.61</v>
      </c>
      <c r="L228" s="308">
        <v>7.63</v>
      </c>
      <c r="M228" s="14">
        <v>22.1</v>
      </c>
      <c r="N228" s="310">
        <v>22.4</v>
      </c>
      <c r="O228" s="846">
        <v>82.4</v>
      </c>
      <c r="P228" s="691">
        <v>91.2</v>
      </c>
      <c r="Q228" s="743">
        <v>9</v>
      </c>
      <c r="R228" s="677">
        <v>153</v>
      </c>
      <c r="S228" s="744">
        <v>0.26</v>
      </c>
      <c r="T228" s="787"/>
      <c r="U228" s="118"/>
      <c r="V228" s="4" t="s">
        <v>215</v>
      </c>
      <c r="W228" s="10" t="s">
        <v>371</v>
      </c>
      <c r="X228" s="365">
        <v>5.0999999999999997E-2</v>
      </c>
      <c r="Y228" s="344">
        <v>3.7999999999999999E-2</v>
      </c>
      <c r="Z228" s="345">
        <v>4.7E-2</v>
      </c>
    </row>
    <row r="229" spans="1:26" x14ac:dyDescent="0.15">
      <c r="A229" s="1224"/>
      <c r="B229" s="458">
        <v>44853</v>
      </c>
      <c r="C229" s="449" t="str">
        <f t="shared" si="24"/>
        <v>(水)</v>
      </c>
      <c r="D229" s="742" t="s">
        <v>317</v>
      </c>
      <c r="E229" s="673">
        <v>0</v>
      </c>
      <c r="F229" s="674">
        <v>13.9</v>
      </c>
      <c r="G229" s="13">
        <v>20.5</v>
      </c>
      <c r="H229" s="310">
        <v>20.5</v>
      </c>
      <c r="I229" s="14">
        <v>4.0999999999999996</v>
      </c>
      <c r="J229" s="308">
        <v>3.2</v>
      </c>
      <c r="K229" s="13">
        <v>7.65</v>
      </c>
      <c r="L229" s="308">
        <v>7.64</v>
      </c>
      <c r="M229" s="14">
        <v>22.4</v>
      </c>
      <c r="N229" s="310">
        <v>22.5</v>
      </c>
      <c r="O229" s="846">
        <v>83.1</v>
      </c>
      <c r="P229" s="691">
        <v>93.2</v>
      </c>
      <c r="Q229" s="743">
        <v>9</v>
      </c>
      <c r="R229" s="677">
        <v>141</v>
      </c>
      <c r="S229" s="744">
        <v>0.22</v>
      </c>
      <c r="T229" s="787"/>
      <c r="U229" s="118"/>
      <c r="V229" s="4" t="s">
        <v>333</v>
      </c>
      <c r="W229" s="10" t="s">
        <v>371</v>
      </c>
      <c r="X229" s="341">
        <v>0.32</v>
      </c>
      <c r="Y229" s="344">
        <v>0.39</v>
      </c>
      <c r="Z229" s="345">
        <v>0.46</v>
      </c>
    </row>
    <row r="230" spans="1:26" x14ac:dyDescent="0.15">
      <c r="A230" s="1224"/>
      <c r="B230" s="458">
        <v>44854</v>
      </c>
      <c r="C230" s="449" t="str">
        <f t="shared" si="24"/>
        <v>(木)</v>
      </c>
      <c r="D230" s="742" t="s">
        <v>318</v>
      </c>
      <c r="E230" s="673">
        <v>0</v>
      </c>
      <c r="F230" s="674">
        <v>16.8</v>
      </c>
      <c r="G230" s="13">
        <v>20.3</v>
      </c>
      <c r="H230" s="310">
        <v>20.399999999999999</v>
      </c>
      <c r="I230" s="14">
        <v>3.6</v>
      </c>
      <c r="J230" s="308">
        <v>3.4</v>
      </c>
      <c r="K230" s="13">
        <v>7.8</v>
      </c>
      <c r="L230" s="308">
        <v>7.84</v>
      </c>
      <c r="M230" s="14">
        <v>22.8</v>
      </c>
      <c r="N230" s="310">
        <v>22.9</v>
      </c>
      <c r="O230" s="846">
        <v>84.8</v>
      </c>
      <c r="P230" s="691">
        <v>94.2</v>
      </c>
      <c r="Q230" s="743">
        <v>9.1999999999999993</v>
      </c>
      <c r="R230" s="677">
        <v>153</v>
      </c>
      <c r="S230" s="744">
        <v>0.14000000000000001</v>
      </c>
      <c r="T230" s="787"/>
      <c r="U230" s="118"/>
      <c r="V230" s="4" t="s">
        <v>216</v>
      </c>
      <c r="W230" s="10" t="s">
        <v>371</v>
      </c>
      <c r="X230" s="365">
        <v>0.62</v>
      </c>
      <c r="Y230" s="344">
        <v>0.63</v>
      </c>
      <c r="Z230" s="345">
        <v>0.83</v>
      </c>
    </row>
    <row r="231" spans="1:26" x14ac:dyDescent="0.15">
      <c r="A231" s="1224"/>
      <c r="B231" s="458">
        <v>44855</v>
      </c>
      <c r="C231" s="449" t="str">
        <f t="shared" si="24"/>
        <v>(金)</v>
      </c>
      <c r="D231" s="742" t="s">
        <v>318</v>
      </c>
      <c r="E231" s="673">
        <v>0</v>
      </c>
      <c r="F231" s="674">
        <v>19.899999999999999</v>
      </c>
      <c r="G231" s="13">
        <v>20.100000000000001</v>
      </c>
      <c r="H231" s="310">
        <v>20.3</v>
      </c>
      <c r="I231" s="14">
        <v>3.6</v>
      </c>
      <c r="J231" s="308">
        <v>3.7</v>
      </c>
      <c r="K231" s="13">
        <v>7.82</v>
      </c>
      <c r="L231" s="308">
        <v>7.82</v>
      </c>
      <c r="M231" s="14">
        <v>22.7</v>
      </c>
      <c r="N231" s="310">
        <v>22.9</v>
      </c>
      <c r="O231" s="846">
        <v>83.7</v>
      </c>
      <c r="P231" s="691">
        <v>94.2</v>
      </c>
      <c r="Q231" s="743">
        <v>9.4</v>
      </c>
      <c r="R231" s="677">
        <v>182</v>
      </c>
      <c r="S231" s="744">
        <v>0.26</v>
      </c>
      <c r="T231" s="787"/>
      <c r="U231" s="118"/>
      <c r="V231" s="4" t="s">
        <v>217</v>
      </c>
      <c r="W231" s="10" t="s">
        <v>371</v>
      </c>
      <c r="X231" s="365">
        <v>7.0000000000000007E-2</v>
      </c>
      <c r="Y231" s="344">
        <v>5.6000000000000001E-2</v>
      </c>
      <c r="Z231" s="345">
        <v>0.13</v>
      </c>
    </row>
    <row r="232" spans="1:26" x14ac:dyDescent="0.15">
      <c r="A232" s="1224"/>
      <c r="B232" s="458">
        <v>44856</v>
      </c>
      <c r="C232" s="449" t="str">
        <f t="shared" si="24"/>
        <v>(土)</v>
      </c>
      <c r="D232" s="742" t="s">
        <v>318</v>
      </c>
      <c r="E232" s="673">
        <v>0</v>
      </c>
      <c r="F232" s="674">
        <v>20</v>
      </c>
      <c r="G232" s="13">
        <v>20.100000000000001</v>
      </c>
      <c r="H232" s="310">
        <v>20.2</v>
      </c>
      <c r="I232" s="14">
        <v>4</v>
      </c>
      <c r="J232" s="308">
        <v>3.8</v>
      </c>
      <c r="K232" s="13">
        <v>7.82</v>
      </c>
      <c r="L232" s="308">
        <v>7.82</v>
      </c>
      <c r="M232" s="14">
        <v>22.7</v>
      </c>
      <c r="N232" s="310">
        <v>22.6</v>
      </c>
      <c r="O232" s="846" t="s">
        <v>24</v>
      </c>
      <c r="P232" s="691" t="s">
        <v>24</v>
      </c>
      <c r="Q232" s="743" t="s">
        <v>24</v>
      </c>
      <c r="R232" s="677" t="s">
        <v>24</v>
      </c>
      <c r="S232" s="744" t="s">
        <v>24</v>
      </c>
      <c r="T232" s="787"/>
      <c r="U232" s="118"/>
      <c r="V232" s="4" t="s">
        <v>218</v>
      </c>
      <c r="W232" s="10" t="s">
        <v>371</v>
      </c>
      <c r="X232" s="382">
        <v>17.600000000000001</v>
      </c>
      <c r="Y232" s="342">
        <v>17.600000000000001</v>
      </c>
      <c r="Z232" s="343">
        <v>18.5</v>
      </c>
    </row>
    <row r="233" spans="1:26" x14ac:dyDescent="0.15">
      <c r="A233" s="1224"/>
      <c r="B233" s="458">
        <v>44857</v>
      </c>
      <c r="C233" s="449" t="str">
        <f t="shared" si="24"/>
        <v>(日)</v>
      </c>
      <c r="D233" s="742" t="s">
        <v>318</v>
      </c>
      <c r="E233" s="673">
        <v>0</v>
      </c>
      <c r="F233" s="674">
        <v>20.8</v>
      </c>
      <c r="G233" s="13">
        <v>20.100000000000001</v>
      </c>
      <c r="H233" s="310">
        <v>20.3</v>
      </c>
      <c r="I233" s="14">
        <v>3.6</v>
      </c>
      <c r="J233" s="308">
        <v>3.9</v>
      </c>
      <c r="K233" s="13">
        <v>7.92</v>
      </c>
      <c r="L233" s="308">
        <v>7.88</v>
      </c>
      <c r="M233" s="14">
        <v>22.5</v>
      </c>
      <c r="N233" s="310">
        <v>22.5</v>
      </c>
      <c r="O233" s="846" t="s">
        <v>24</v>
      </c>
      <c r="P233" s="691" t="s">
        <v>24</v>
      </c>
      <c r="Q233" s="743" t="s">
        <v>24</v>
      </c>
      <c r="R233" s="677" t="s">
        <v>24</v>
      </c>
      <c r="S233" s="744" t="s">
        <v>24</v>
      </c>
      <c r="T233" s="787"/>
      <c r="U233" s="118"/>
      <c r="V233" s="4" t="s">
        <v>17</v>
      </c>
      <c r="W233" s="10" t="s">
        <v>371</v>
      </c>
      <c r="X233" s="341">
        <v>30.9</v>
      </c>
      <c r="Y233" s="342">
        <v>31.2</v>
      </c>
      <c r="Z233" s="343">
        <v>36.799999999999997</v>
      </c>
    </row>
    <row r="234" spans="1:26" x14ac:dyDescent="0.15">
      <c r="A234" s="1224"/>
      <c r="B234" s="458">
        <v>44858</v>
      </c>
      <c r="C234" s="449" t="str">
        <f t="shared" si="24"/>
        <v>(月)</v>
      </c>
      <c r="D234" s="742" t="s">
        <v>317</v>
      </c>
      <c r="E234" s="673">
        <v>0</v>
      </c>
      <c r="F234" s="674">
        <v>12.5</v>
      </c>
      <c r="G234" s="13">
        <v>19.899999999999999</v>
      </c>
      <c r="H234" s="310">
        <v>20</v>
      </c>
      <c r="I234" s="14">
        <v>4.4000000000000004</v>
      </c>
      <c r="J234" s="308">
        <v>4.9000000000000004</v>
      </c>
      <c r="K234" s="13">
        <v>7.89</v>
      </c>
      <c r="L234" s="308">
        <v>7.77</v>
      </c>
      <c r="M234" s="14">
        <v>22.9</v>
      </c>
      <c r="N234" s="310">
        <v>22.8</v>
      </c>
      <c r="O234" s="846">
        <v>85</v>
      </c>
      <c r="P234" s="691">
        <v>95.2</v>
      </c>
      <c r="Q234" s="743">
        <v>9.5</v>
      </c>
      <c r="R234" s="677">
        <v>190</v>
      </c>
      <c r="S234" s="744">
        <v>0.28999999999999998</v>
      </c>
      <c r="T234" s="787"/>
      <c r="U234" s="118"/>
      <c r="V234" s="4" t="s">
        <v>219</v>
      </c>
      <c r="W234" s="10" t="s">
        <v>205</v>
      </c>
      <c r="X234" s="341">
        <v>7</v>
      </c>
      <c r="Y234" s="346">
        <v>6</v>
      </c>
      <c r="Z234" s="347">
        <v>10</v>
      </c>
    </row>
    <row r="235" spans="1:26" x14ac:dyDescent="0.15">
      <c r="A235" s="1224"/>
      <c r="B235" s="458">
        <v>44859</v>
      </c>
      <c r="C235" s="449" t="str">
        <f t="shared" si="24"/>
        <v>(火)</v>
      </c>
      <c r="D235" s="742" t="s">
        <v>317</v>
      </c>
      <c r="E235" s="673">
        <v>3</v>
      </c>
      <c r="F235" s="674">
        <v>12.7</v>
      </c>
      <c r="G235" s="13">
        <v>19.5</v>
      </c>
      <c r="H235" s="310">
        <v>19.5</v>
      </c>
      <c r="I235" s="14">
        <v>5</v>
      </c>
      <c r="J235" s="308">
        <v>4.9000000000000004</v>
      </c>
      <c r="K235" s="13">
        <v>7.88</v>
      </c>
      <c r="L235" s="308">
        <v>7.9</v>
      </c>
      <c r="M235" s="14">
        <v>22.6</v>
      </c>
      <c r="N235" s="310">
        <v>22.9</v>
      </c>
      <c r="O235" s="846">
        <v>85.4</v>
      </c>
      <c r="P235" s="691">
        <v>94</v>
      </c>
      <c r="Q235" s="743">
        <v>9.4</v>
      </c>
      <c r="R235" s="677">
        <v>190</v>
      </c>
      <c r="S235" s="744">
        <v>0.19</v>
      </c>
      <c r="T235" s="787"/>
      <c r="U235" s="118"/>
      <c r="V235" s="4" t="s">
        <v>220</v>
      </c>
      <c r="W235" s="10" t="s">
        <v>371</v>
      </c>
      <c r="X235" s="341">
        <v>3</v>
      </c>
      <c r="Y235" s="346">
        <v>2</v>
      </c>
      <c r="Z235" s="347">
        <v>11.4</v>
      </c>
    </row>
    <row r="236" spans="1:26" x14ac:dyDescent="0.15">
      <c r="A236" s="1224"/>
      <c r="B236" s="458">
        <v>44860</v>
      </c>
      <c r="C236" s="449" t="str">
        <f t="shared" si="24"/>
        <v>(水)</v>
      </c>
      <c r="D236" s="742" t="s">
        <v>318</v>
      </c>
      <c r="E236" s="673">
        <v>0</v>
      </c>
      <c r="F236" s="674">
        <v>15.8</v>
      </c>
      <c r="G236" s="13">
        <v>18.7</v>
      </c>
      <c r="H236" s="310">
        <v>18.899999999999999</v>
      </c>
      <c r="I236" s="14">
        <v>6.2</v>
      </c>
      <c r="J236" s="308">
        <v>5.2</v>
      </c>
      <c r="K236" s="13">
        <v>7.89</v>
      </c>
      <c r="L236" s="308">
        <v>7.94</v>
      </c>
      <c r="M236" s="14">
        <v>23.1</v>
      </c>
      <c r="N236" s="310">
        <v>23.2</v>
      </c>
      <c r="O236" s="846">
        <v>85.4</v>
      </c>
      <c r="P236" s="691">
        <v>97</v>
      </c>
      <c r="Q236" s="743">
        <v>9.5</v>
      </c>
      <c r="R236" s="677">
        <v>186</v>
      </c>
      <c r="S236" s="744">
        <v>0.2</v>
      </c>
      <c r="T236" s="787"/>
      <c r="U236" s="118"/>
      <c r="V236" s="397"/>
      <c r="W236" s="398"/>
      <c r="X236" s="403"/>
      <c r="Y236" s="404"/>
      <c r="Z236" s="405"/>
    </row>
    <row r="237" spans="1:26" x14ac:dyDescent="0.15">
      <c r="A237" s="1224"/>
      <c r="B237" s="458">
        <v>44861</v>
      </c>
      <c r="C237" s="449" t="str">
        <f t="shared" si="24"/>
        <v>(木)</v>
      </c>
      <c r="D237" s="742" t="s">
        <v>318</v>
      </c>
      <c r="E237" s="673">
        <v>0</v>
      </c>
      <c r="F237" s="674">
        <v>15.5</v>
      </c>
      <c r="G237" s="13">
        <v>18.399999999999999</v>
      </c>
      <c r="H237" s="310">
        <v>18.600000000000001</v>
      </c>
      <c r="I237" s="14">
        <v>4.9000000000000004</v>
      </c>
      <c r="J237" s="308">
        <v>4.8</v>
      </c>
      <c r="K237" s="13">
        <v>7.94</v>
      </c>
      <c r="L237" s="308">
        <v>7.98</v>
      </c>
      <c r="M237" s="14">
        <v>22.9</v>
      </c>
      <c r="N237" s="310">
        <v>23.1</v>
      </c>
      <c r="O237" s="846">
        <v>85.2</v>
      </c>
      <c r="P237" s="691">
        <v>94.2</v>
      </c>
      <c r="Q237" s="743">
        <v>9.5</v>
      </c>
      <c r="R237" s="677">
        <v>175</v>
      </c>
      <c r="S237" s="744">
        <v>0.17</v>
      </c>
      <c r="T237" s="787"/>
      <c r="U237" s="118"/>
      <c r="V237" s="397"/>
      <c r="W237" s="398"/>
      <c r="X237" s="403"/>
      <c r="Y237" s="404"/>
      <c r="Z237" s="405"/>
    </row>
    <row r="238" spans="1:26" x14ac:dyDescent="0.15">
      <c r="A238" s="1224"/>
      <c r="B238" s="458">
        <v>44862</v>
      </c>
      <c r="C238" s="449" t="str">
        <f t="shared" si="24"/>
        <v>(金)</v>
      </c>
      <c r="D238" s="742" t="s">
        <v>317</v>
      </c>
      <c r="E238" s="673">
        <v>0</v>
      </c>
      <c r="F238" s="674">
        <v>14.7</v>
      </c>
      <c r="G238" s="13">
        <v>18.2</v>
      </c>
      <c r="H238" s="310">
        <v>18.399999999999999</v>
      </c>
      <c r="I238" s="14">
        <v>5</v>
      </c>
      <c r="J238" s="308">
        <v>4.9000000000000004</v>
      </c>
      <c r="K238" s="13">
        <v>7.98</v>
      </c>
      <c r="L238" s="308">
        <v>8</v>
      </c>
      <c r="M238" s="14">
        <v>22.9</v>
      </c>
      <c r="N238" s="310">
        <v>23.2</v>
      </c>
      <c r="O238" s="846">
        <v>86</v>
      </c>
      <c r="P238" s="691">
        <v>95</v>
      </c>
      <c r="Q238" s="743">
        <v>9.5</v>
      </c>
      <c r="R238" s="677">
        <v>196</v>
      </c>
      <c r="S238" s="744">
        <v>0.13</v>
      </c>
      <c r="T238" s="787"/>
      <c r="U238" s="118"/>
      <c r="V238" s="400"/>
      <c r="W238" s="401"/>
      <c r="X238" s="406"/>
      <c r="Y238" s="407"/>
      <c r="Z238" s="408"/>
    </row>
    <row r="239" spans="1:26" x14ac:dyDescent="0.15">
      <c r="A239" s="1224"/>
      <c r="B239" s="458">
        <v>44863</v>
      </c>
      <c r="C239" s="449" t="str">
        <f t="shared" si="24"/>
        <v>(土)</v>
      </c>
      <c r="D239" s="742" t="s">
        <v>318</v>
      </c>
      <c r="E239" s="673">
        <v>0</v>
      </c>
      <c r="F239" s="674">
        <v>17.5</v>
      </c>
      <c r="G239" s="13">
        <v>17.8</v>
      </c>
      <c r="H239" s="310">
        <v>18.100000000000001</v>
      </c>
      <c r="I239" s="14">
        <v>5.7</v>
      </c>
      <c r="J239" s="308">
        <v>5.5</v>
      </c>
      <c r="K239" s="13">
        <v>7.96</v>
      </c>
      <c r="L239" s="308">
        <v>8</v>
      </c>
      <c r="M239" s="14">
        <v>23.4</v>
      </c>
      <c r="N239" s="310">
        <v>23.1</v>
      </c>
      <c r="O239" s="846" t="s">
        <v>24</v>
      </c>
      <c r="P239" s="691" t="s">
        <v>24</v>
      </c>
      <c r="Q239" s="743" t="s">
        <v>24</v>
      </c>
      <c r="R239" s="677" t="s">
        <v>24</v>
      </c>
      <c r="S239" s="744" t="s">
        <v>24</v>
      </c>
      <c r="T239" s="787"/>
      <c r="U239" s="118"/>
      <c r="V239" s="11" t="s">
        <v>23</v>
      </c>
      <c r="W239" s="117" t="s">
        <v>24</v>
      </c>
      <c r="X239" s="117"/>
      <c r="Y239" s="117"/>
      <c r="Z239" s="812" t="s">
        <v>24</v>
      </c>
    </row>
    <row r="240" spans="1:26" x14ac:dyDescent="0.15">
      <c r="A240" s="1224"/>
      <c r="B240" s="458">
        <v>44864</v>
      </c>
      <c r="C240" s="449" t="str">
        <f t="shared" si="24"/>
        <v>(日)</v>
      </c>
      <c r="D240" s="742" t="s">
        <v>318</v>
      </c>
      <c r="E240" s="673">
        <v>0</v>
      </c>
      <c r="F240" s="674">
        <v>15.8</v>
      </c>
      <c r="G240" s="13">
        <v>17.5</v>
      </c>
      <c r="H240" s="310">
        <v>17.7</v>
      </c>
      <c r="I240" s="14">
        <v>5.8</v>
      </c>
      <c r="J240" s="308">
        <v>5.7</v>
      </c>
      <c r="K240" s="13">
        <v>7.97</v>
      </c>
      <c r="L240" s="308">
        <v>7.97</v>
      </c>
      <c r="M240" s="14">
        <v>24.1</v>
      </c>
      <c r="N240" s="310">
        <v>23.1</v>
      </c>
      <c r="O240" s="846" t="s">
        <v>24</v>
      </c>
      <c r="P240" s="691" t="s">
        <v>24</v>
      </c>
      <c r="Q240" s="743" t="s">
        <v>24</v>
      </c>
      <c r="R240" s="677" t="s">
        <v>24</v>
      </c>
      <c r="S240" s="744" t="s">
        <v>24</v>
      </c>
      <c r="T240" s="787"/>
      <c r="U240" s="118"/>
      <c r="V240" s="985" t="s">
        <v>360</v>
      </c>
      <c r="W240" s="986"/>
      <c r="X240" s="986"/>
      <c r="Y240" s="986"/>
      <c r="Z240" s="987"/>
    </row>
    <row r="241" spans="1:26" x14ac:dyDescent="0.15">
      <c r="A241" s="1224"/>
      <c r="B241" s="458">
        <v>44865</v>
      </c>
      <c r="C241" s="449" t="str">
        <f t="shared" si="24"/>
        <v>(月)</v>
      </c>
      <c r="D241" s="761" t="s">
        <v>318</v>
      </c>
      <c r="E241" s="700">
        <v>0</v>
      </c>
      <c r="F241" s="746">
        <v>16.8</v>
      </c>
      <c r="G241" s="498">
        <v>17.2</v>
      </c>
      <c r="H241" s="409">
        <v>17.5</v>
      </c>
      <c r="I241" s="748">
        <v>6.6</v>
      </c>
      <c r="J241" s="747">
        <v>6</v>
      </c>
      <c r="K241" s="498">
        <v>7.94</v>
      </c>
      <c r="L241" s="409">
        <v>7.96</v>
      </c>
      <c r="M241" s="748">
        <v>23.6</v>
      </c>
      <c r="N241" s="747">
        <v>24.3</v>
      </c>
      <c r="O241" s="900">
        <v>89.6</v>
      </c>
      <c r="P241" s="1009">
        <v>104.1</v>
      </c>
      <c r="Q241" s="750">
        <v>9.9</v>
      </c>
      <c r="R241" s="751">
        <v>208</v>
      </c>
      <c r="S241" s="752">
        <v>0.25</v>
      </c>
      <c r="T241" s="726"/>
      <c r="U241" s="118"/>
      <c r="V241" s="985" t="s">
        <v>399</v>
      </c>
      <c r="W241" s="986"/>
      <c r="X241" s="986"/>
      <c r="Y241" s="986"/>
      <c r="Z241" s="987"/>
    </row>
    <row r="242" spans="1:26" s="1" customFormat="1" ht="13.5" customHeight="1" x14ac:dyDescent="0.15">
      <c r="A242" s="1224"/>
      <c r="B242" s="1155" t="s">
        <v>274</v>
      </c>
      <c r="C242" s="1155"/>
      <c r="D242" s="679"/>
      <c r="E242" s="663">
        <f>MAX(E211:E241)</f>
        <v>43.5</v>
      </c>
      <c r="F242" s="680">
        <f t="shared" ref="F242:T242" si="25">IF(COUNT(F211:F241)=0,"",MAX(F211:F241))</f>
        <v>25.8</v>
      </c>
      <c r="G242" s="12">
        <f t="shared" si="25"/>
        <v>24.2</v>
      </c>
      <c r="H242" s="307">
        <f t="shared" si="25"/>
        <v>24.4</v>
      </c>
      <c r="I242" s="665">
        <f t="shared" si="25"/>
        <v>6.6</v>
      </c>
      <c r="J242" s="666">
        <f t="shared" si="25"/>
        <v>6</v>
      </c>
      <c r="K242" s="12">
        <f t="shared" si="25"/>
        <v>7.98</v>
      </c>
      <c r="L242" s="307">
        <f t="shared" si="25"/>
        <v>8</v>
      </c>
      <c r="M242" s="665">
        <f t="shared" si="25"/>
        <v>25.8</v>
      </c>
      <c r="N242" s="666">
        <f t="shared" si="25"/>
        <v>25.8</v>
      </c>
      <c r="O242" s="838">
        <f t="shared" si="25"/>
        <v>89.6</v>
      </c>
      <c r="P242" s="682">
        <f t="shared" si="25"/>
        <v>104.1</v>
      </c>
      <c r="Q242" s="728">
        <f t="shared" si="25"/>
        <v>10</v>
      </c>
      <c r="R242" s="684">
        <f t="shared" si="25"/>
        <v>208</v>
      </c>
      <c r="S242" s="685">
        <f t="shared" si="25"/>
        <v>0.3</v>
      </c>
      <c r="T242" s="686" t="str">
        <f t="shared" si="25"/>
        <v/>
      </c>
      <c r="U242" s="161"/>
      <c r="V242" s="988"/>
      <c r="W242" s="989"/>
      <c r="X242" s="989"/>
      <c r="Y242" s="989"/>
      <c r="Z242" s="990"/>
    </row>
    <row r="243" spans="1:26" s="1" customFormat="1" ht="13.5" customHeight="1" x14ac:dyDescent="0.15">
      <c r="A243" s="1224"/>
      <c r="B243" s="1156" t="s">
        <v>275</v>
      </c>
      <c r="C243" s="1156"/>
      <c r="D243" s="687"/>
      <c r="E243" s="688">
        <f>MIN(E211:E241)</f>
        <v>0</v>
      </c>
      <c r="F243" s="689">
        <f t="shared" ref="F243:S243" si="26">IF(COUNT(F211:F241)=0,"",MIN(F211:F241))</f>
        <v>12.3</v>
      </c>
      <c r="G243" s="13">
        <f t="shared" si="26"/>
        <v>17.2</v>
      </c>
      <c r="H243" s="308">
        <f t="shared" si="26"/>
        <v>17.5</v>
      </c>
      <c r="I243" s="14">
        <f t="shared" si="26"/>
        <v>2.7</v>
      </c>
      <c r="J243" s="310">
        <f t="shared" si="26"/>
        <v>1.7</v>
      </c>
      <c r="K243" s="13">
        <f t="shared" si="26"/>
        <v>7.53</v>
      </c>
      <c r="L243" s="308">
        <f t="shared" si="26"/>
        <v>7.57</v>
      </c>
      <c r="M243" s="14">
        <f t="shared" si="26"/>
        <v>21.3</v>
      </c>
      <c r="N243" s="310">
        <f t="shared" si="26"/>
        <v>21.7</v>
      </c>
      <c r="O243" s="846">
        <f t="shared" si="26"/>
        <v>80.3</v>
      </c>
      <c r="P243" s="691">
        <f t="shared" si="26"/>
        <v>90.4</v>
      </c>
      <c r="Q243" s="692">
        <f t="shared" si="26"/>
        <v>8.6999999999999993</v>
      </c>
      <c r="R243" s="693">
        <f t="shared" si="26"/>
        <v>141</v>
      </c>
      <c r="S243" s="694">
        <f t="shared" si="26"/>
        <v>0.13</v>
      </c>
      <c r="T243" s="695"/>
      <c r="U243" s="161"/>
      <c r="V243" s="988"/>
      <c r="W243" s="989"/>
      <c r="X243" s="989"/>
      <c r="Y243" s="989"/>
      <c r="Z243" s="990"/>
    </row>
    <row r="244" spans="1:26" s="1" customFormat="1" ht="13.5" customHeight="1" x14ac:dyDescent="0.15">
      <c r="A244" s="1224"/>
      <c r="B244" s="1156" t="s">
        <v>276</v>
      </c>
      <c r="C244" s="1156"/>
      <c r="D244" s="687"/>
      <c r="E244" s="696"/>
      <c r="F244" s="697">
        <f t="shared" ref="F244:S244" si="27">IF(COUNT(F211:F241)=0,"",AVERAGE(F211:F241))</f>
        <v>18.525806451612901</v>
      </c>
      <c r="G244" s="418">
        <f t="shared" si="27"/>
        <v>20.970967741935489</v>
      </c>
      <c r="H244" s="719">
        <f t="shared" si="27"/>
        <v>21.119354838709679</v>
      </c>
      <c r="I244" s="720">
        <f t="shared" si="27"/>
        <v>4.5</v>
      </c>
      <c r="J244" s="721">
        <f t="shared" si="27"/>
        <v>3.8483870967741942</v>
      </c>
      <c r="K244" s="418">
        <f t="shared" si="27"/>
        <v>7.7751612903225791</v>
      </c>
      <c r="L244" s="719">
        <f t="shared" si="27"/>
        <v>7.7693548387096767</v>
      </c>
      <c r="M244" s="720">
        <f t="shared" si="27"/>
        <v>23.264516129032259</v>
      </c>
      <c r="N244" s="721">
        <f t="shared" si="27"/>
        <v>23.287096774193547</v>
      </c>
      <c r="O244" s="888">
        <f t="shared" si="27"/>
        <v>84.955000000000013</v>
      </c>
      <c r="P244" s="1007">
        <f t="shared" si="27"/>
        <v>94.875000000000014</v>
      </c>
      <c r="Q244" s="730">
        <f t="shared" si="27"/>
        <v>9.3800000000000008</v>
      </c>
      <c r="R244" s="731">
        <f t="shared" si="27"/>
        <v>173.85</v>
      </c>
      <c r="S244" s="732">
        <f t="shared" si="27"/>
        <v>0.21050000000000005</v>
      </c>
      <c r="T244" s="733"/>
      <c r="U244" s="161"/>
      <c r="V244" s="988"/>
      <c r="W244" s="989"/>
      <c r="X244" s="989"/>
      <c r="Y244" s="989"/>
      <c r="Z244" s="990"/>
    </row>
    <row r="245" spans="1:26" s="1" customFormat="1" ht="13.5" customHeight="1" x14ac:dyDescent="0.15">
      <c r="A245" s="1225"/>
      <c r="B245" s="1157" t="s">
        <v>277</v>
      </c>
      <c r="C245" s="1157"/>
      <c r="D245" s="699"/>
      <c r="E245" s="700">
        <f>SUM(E211:E241)</f>
        <v>110</v>
      </c>
      <c r="F245" s="701"/>
      <c r="G245" s="701"/>
      <c r="H245" s="734"/>
      <c r="I245" s="701"/>
      <c r="J245" s="734"/>
      <c r="K245" s="704"/>
      <c r="L245" s="705"/>
      <c r="M245" s="735"/>
      <c r="N245" s="736"/>
      <c r="O245" s="873"/>
      <c r="P245" s="709"/>
      <c r="Q245" s="738"/>
      <c r="R245" s="711"/>
      <c r="S245" s="712"/>
      <c r="T245" s="1008">
        <f>SUM(T211:T241)</f>
        <v>0</v>
      </c>
      <c r="U245" s="161"/>
      <c r="V245" s="827"/>
      <c r="W245" s="828"/>
      <c r="X245" s="828"/>
      <c r="Y245" s="828"/>
      <c r="Z245" s="829"/>
    </row>
    <row r="246" spans="1:26" ht="13.5" customHeight="1" x14ac:dyDescent="0.15">
      <c r="A246" s="1223" t="s">
        <v>268</v>
      </c>
      <c r="B246" s="540">
        <v>44866</v>
      </c>
      <c r="C246" s="448" t="str">
        <f>IF(B246="","",IF(WEEKDAY(B246)=1,"(日)",IF(WEEKDAY(B246)=2,"(月)",IF(WEEKDAY(B246)=3,"(火)",IF(WEEKDAY(B246)=4,"(水)",IF(WEEKDAY(B246)=5,"(木)",IF(WEEKDAY(B246)=6,"(金)","(土)")))))))</f>
        <v>(火)</v>
      </c>
      <c r="D246" s="740" t="s">
        <v>317</v>
      </c>
      <c r="E246" s="663"/>
      <c r="F246" s="664">
        <v>15.5</v>
      </c>
      <c r="G246" s="12">
        <v>17.2</v>
      </c>
      <c r="H246" s="666">
        <v>17.399999999999999</v>
      </c>
      <c r="I246" s="665">
        <v>5.9</v>
      </c>
      <c r="J246" s="307">
        <v>5.6</v>
      </c>
      <c r="K246" s="12">
        <v>7.95</v>
      </c>
      <c r="L246" s="307">
        <v>7.99</v>
      </c>
      <c r="M246" s="665">
        <v>24.7</v>
      </c>
      <c r="N246" s="666">
        <v>24.8</v>
      </c>
      <c r="O246" s="838">
        <v>91.7</v>
      </c>
      <c r="P246" s="682">
        <v>104.3</v>
      </c>
      <c r="Q246" s="728">
        <v>9.9</v>
      </c>
      <c r="R246" s="671">
        <v>157</v>
      </c>
      <c r="S246" s="741">
        <v>0.2</v>
      </c>
      <c r="T246" s="1005" t="s">
        <v>24</v>
      </c>
      <c r="U246" s="122" t="s">
        <v>24</v>
      </c>
      <c r="V246" s="463" t="s">
        <v>344</v>
      </c>
      <c r="W246" s="467"/>
      <c r="X246" s="465">
        <v>44867</v>
      </c>
      <c r="Y246" s="470"/>
      <c r="Z246" s="471"/>
    </row>
    <row r="247" spans="1:26" x14ac:dyDescent="0.15">
      <c r="A247" s="1224"/>
      <c r="B247" s="458">
        <v>44867</v>
      </c>
      <c r="C247" s="449" t="str">
        <f t="shared" ref="C247:C275" si="28">IF(B247="","",IF(WEEKDAY(B247)=1,"(日)",IF(WEEKDAY(B247)=2,"(月)",IF(WEEKDAY(B247)=3,"(火)",IF(WEEKDAY(B247)=4,"(水)",IF(WEEKDAY(B247)=5,"(木)",IF(WEEKDAY(B247)=6,"(金)","(土)")))))))</f>
        <v>(水)</v>
      </c>
      <c r="D247" s="742" t="s">
        <v>318</v>
      </c>
      <c r="E247" s="673"/>
      <c r="F247" s="674">
        <v>19</v>
      </c>
      <c r="G247" s="13">
        <v>17.100000000000001</v>
      </c>
      <c r="H247" s="310">
        <v>17.3</v>
      </c>
      <c r="I247" s="14">
        <v>6.5</v>
      </c>
      <c r="J247" s="308">
        <v>6.1</v>
      </c>
      <c r="K247" s="13">
        <v>8.06</v>
      </c>
      <c r="L247" s="308">
        <v>8.06</v>
      </c>
      <c r="M247" s="14">
        <v>25</v>
      </c>
      <c r="N247" s="310">
        <v>25</v>
      </c>
      <c r="O247" s="846">
        <v>91.9</v>
      </c>
      <c r="P247" s="691">
        <v>105.1</v>
      </c>
      <c r="Q247" s="743">
        <v>10.1</v>
      </c>
      <c r="R247" s="677">
        <v>176</v>
      </c>
      <c r="S247" s="744">
        <v>0.33</v>
      </c>
      <c r="T247" s="787">
        <v>80</v>
      </c>
      <c r="U247" s="122" t="s">
        <v>24</v>
      </c>
      <c r="V247" s="468" t="s">
        <v>2</v>
      </c>
      <c r="W247" s="469" t="s">
        <v>363</v>
      </c>
      <c r="X247" s="513">
        <v>19</v>
      </c>
      <c r="Y247" s="480"/>
      <c r="Z247" s="473"/>
    </row>
    <row r="248" spans="1:26" x14ac:dyDescent="0.15">
      <c r="A248" s="1224"/>
      <c r="B248" s="458">
        <v>44868</v>
      </c>
      <c r="C248" s="449" t="str">
        <f t="shared" si="28"/>
        <v>(木)</v>
      </c>
      <c r="D248" s="742" t="s">
        <v>318</v>
      </c>
      <c r="E248" s="673"/>
      <c r="F248" s="674">
        <v>20.8</v>
      </c>
      <c r="G248" s="13">
        <v>16.899999999999999</v>
      </c>
      <c r="H248" s="310">
        <v>17.2</v>
      </c>
      <c r="I248" s="14">
        <v>7.4</v>
      </c>
      <c r="J248" s="308">
        <v>6.8</v>
      </c>
      <c r="K248" s="13">
        <v>8.14</v>
      </c>
      <c r="L248" s="308">
        <v>8.1199999999999992</v>
      </c>
      <c r="M248" s="14">
        <v>25.3</v>
      </c>
      <c r="N248" s="310">
        <v>24.5</v>
      </c>
      <c r="O248" s="846" t="s">
        <v>24</v>
      </c>
      <c r="P248" s="691" t="s">
        <v>24</v>
      </c>
      <c r="Q248" s="743" t="s">
        <v>24</v>
      </c>
      <c r="R248" s="677" t="s">
        <v>24</v>
      </c>
      <c r="S248" s="744" t="s">
        <v>24</v>
      </c>
      <c r="T248" s="787" t="s">
        <v>24</v>
      </c>
      <c r="U248" s="122" t="s">
        <v>24</v>
      </c>
      <c r="V248" s="6" t="s">
        <v>19</v>
      </c>
      <c r="W248" s="7" t="s">
        <v>20</v>
      </c>
      <c r="X248" s="45" t="s">
        <v>21</v>
      </c>
      <c r="Y248" s="335" t="s">
        <v>22</v>
      </c>
      <c r="Z248" s="332" t="s">
        <v>324</v>
      </c>
    </row>
    <row r="249" spans="1:26" x14ac:dyDescent="0.15">
      <c r="A249" s="1224"/>
      <c r="B249" s="458">
        <v>44869</v>
      </c>
      <c r="C249" s="449" t="str">
        <f t="shared" si="28"/>
        <v>(金)</v>
      </c>
      <c r="D249" s="742" t="s">
        <v>317</v>
      </c>
      <c r="E249" s="673"/>
      <c r="F249" s="674">
        <v>18.8</v>
      </c>
      <c r="G249" s="13">
        <v>16.899999999999999</v>
      </c>
      <c r="H249" s="310">
        <v>17.2</v>
      </c>
      <c r="I249" s="14">
        <v>7.1</v>
      </c>
      <c r="J249" s="308">
        <v>6.6</v>
      </c>
      <c r="K249" s="13">
        <v>8.1199999999999992</v>
      </c>
      <c r="L249" s="308">
        <v>8.11</v>
      </c>
      <c r="M249" s="14">
        <v>25.3</v>
      </c>
      <c r="N249" s="310">
        <v>25.3</v>
      </c>
      <c r="O249" s="846">
        <v>94</v>
      </c>
      <c r="P249" s="691">
        <v>105.9</v>
      </c>
      <c r="Q249" s="743">
        <v>10.9</v>
      </c>
      <c r="R249" s="677">
        <v>185</v>
      </c>
      <c r="S249" s="744">
        <v>0.24</v>
      </c>
      <c r="T249" s="787" t="s">
        <v>24</v>
      </c>
      <c r="U249" s="122" t="s">
        <v>24</v>
      </c>
      <c r="V249" s="3" t="s">
        <v>203</v>
      </c>
      <c r="W249" s="9" t="s">
        <v>11</v>
      </c>
      <c r="X249" s="410">
        <v>17.100000000000001</v>
      </c>
      <c r="Y249" s="336">
        <v>17.3</v>
      </c>
      <c r="Z249" s="384">
        <v>16</v>
      </c>
    </row>
    <row r="250" spans="1:26" x14ac:dyDescent="0.15">
      <c r="A250" s="1224"/>
      <c r="B250" s="458">
        <v>44870</v>
      </c>
      <c r="C250" s="449" t="str">
        <f t="shared" si="28"/>
        <v>(土)</v>
      </c>
      <c r="D250" s="742" t="s">
        <v>317</v>
      </c>
      <c r="E250" s="673"/>
      <c r="F250" s="674">
        <v>13.8</v>
      </c>
      <c r="G250" s="13">
        <v>16.8</v>
      </c>
      <c r="H250" s="310">
        <v>17</v>
      </c>
      <c r="I250" s="14">
        <v>6.4</v>
      </c>
      <c r="J250" s="308">
        <v>6.7</v>
      </c>
      <c r="K250" s="13">
        <v>8.1</v>
      </c>
      <c r="L250" s="308">
        <v>8.1</v>
      </c>
      <c r="M250" s="14">
        <v>23.2</v>
      </c>
      <c r="N250" s="310">
        <v>23.4</v>
      </c>
      <c r="O250" s="846" t="s">
        <v>24</v>
      </c>
      <c r="P250" s="691" t="s">
        <v>24</v>
      </c>
      <c r="Q250" s="743" t="s">
        <v>24</v>
      </c>
      <c r="R250" s="677" t="s">
        <v>24</v>
      </c>
      <c r="S250" s="744" t="s">
        <v>24</v>
      </c>
      <c r="T250" s="787" t="s">
        <v>24</v>
      </c>
      <c r="U250" s="122" t="s">
        <v>24</v>
      </c>
      <c r="V250" s="4" t="s">
        <v>204</v>
      </c>
      <c r="W250" s="10" t="s">
        <v>205</v>
      </c>
      <c r="X250" s="411">
        <v>6.5</v>
      </c>
      <c r="Y250" s="337">
        <v>6.1</v>
      </c>
      <c r="Z250" s="343">
        <v>10.6</v>
      </c>
    </row>
    <row r="251" spans="1:26" x14ac:dyDescent="0.15">
      <c r="A251" s="1224"/>
      <c r="B251" s="458">
        <v>44871</v>
      </c>
      <c r="C251" s="449" t="str">
        <f t="shared" si="28"/>
        <v>(日)</v>
      </c>
      <c r="D251" s="742" t="s">
        <v>318</v>
      </c>
      <c r="E251" s="673"/>
      <c r="F251" s="674">
        <v>14.9</v>
      </c>
      <c r="G251" s="13">
        <v>16.899999999999999</v>
      </c>
      <c r="H251" s="310">
        <v>17.100000000000001</v>
      </c>
      <c r="I251" s="14">
        <v>6.9</v>
      </c>
      <c r="J251" s="308">
        <v>6.5</v>
      </c>
      <c r="K251" s="13">
        <v>8.2100000000000009</v>
      </c>
      <c r="L251" s="308">
        <v>8.09</v>
      </c>
      <c r="M251" s="14">
        <v>24.7</v>
      </c>
      <c r="N251" s="310">
        <v>25.1</v>
      </c>
      <c r="O251" s="846" t="s">
        <v>24</v>
      </c>
      <c r="P251" s="691" t="s">
        <v>24</v>
      </c>
      <c r="Q251" s="743" t="s">
        <v>24</v>
      </c>
      <c r="R251" s="677" t="s">
        <v>24</v>
      </c>
      <c r="S251" s="744" t="s">
        <v>24</v>
      </c>
      <c r="T251" s="787" t="s">
        <v>24</v>
      </c>
      <c r="U251" s="122" t="s">
        <v>24</v>
      </c>
      <c r="V251" s="4" t="s">
        <v>12</v>
      </c>
      <c r="W251" s="10"/>
      <c r="X251" s="411">
        <v>8.06</v>
      </c>
      <c r="Y251" s="337">
        <v>8.06</v>
      </c>
      <c r="Z251" s="343">
        <v>8.6199999999999992</v>
      </c>
    </row>
    <row r="252" spans="1:26" x14ac:dyDescent="0.15">
      <c r="A252" s="1224"/>
      <c r="B252" s="458">
        <v>44872</v>
      </c>
      <c r="C252" s="449" t="str">
        <f t="shared" si="28"/>
        <v>(月)</v>
      </c>
      <c r="D252" s="742" t="s">
        <v>318</v>
      </c>
      <c r="E252" s="673"/>
      <c r="F252" s="674">
        <v>14.3</v>
      </c>
      <c r="G252" s="13">
        <v>16.7</v>
      </c>
      <c r="H252" s="310">
        <v>16.899999999999999</v>
      </c>
      <c r="I252" s="14">
        <v>6.7</v>
      </c>
      <c r="J252" s="308">
        <v>7</v>
      </c>
      <c r="K252" s="13">
        <v>8.33</v>
      </c>
      <c r="L252" s="308">
        <v>8.1</v>
      </c>
      <c r="M252" s="14">
        <v>24.3</v>
      </c>
      <c r="N252" s="310">
        <v>24.6</v>
      </c>
      <c r="O252" s="846">
        <v>89.4</v>
      </c>
      <c r="P252" s="691">
        <v>102.3</v>
      </c>
      <c r="Q252" s="743">
        <v>10.4</v>
      </c>
      <c r="R252" s="677">
        <v>186</v>
      </c>
      <c r="S252" s="744">
        <v>0.17</v>
      </c>
      <c r="T252" s="787">
        <v>330</v>
      </c>
      <c r="U252" s="122" t="s">
        <v>24</v>
      </c>
      <c r="V252" s="4" t="s">
        <v>206</v>
      </c>
      <c r="W252" s="10" t="s">
        <v>13</v>
      </c>
      <c r="X252" s="411">
        <v>25</v>
      </c>
      <c r="Y252" s="337">
        <v>25</v>
      </c>
      <c r="Z252" s="343">
        <v>30.5</v>
      </c>
    </row>
    <row r="253" spans="1:26" x14ac:dyDescent="0.15">
      <c r="A253" s="1224"/>
      <c r="B253" s="458">
        <v>44873</v>
      </c>
      <c r="C253" s="449" t="str">
        <f t="shared" si="28"/>
        <v>(火)</v>
      </c>
      <c r="D253" s="742" t="s">
        <v>318</v>
      </c>
      <c r="E253" s="673"/>
      <c r="F253" s="674">
        <v>16.899999999999999</v>
      </c>
      <c r="G253" s="13">
        <v>16.5</v>
      </c>
      <c r="H253" s="310">
        <v>16.8</v>
      </c>
      <c r="I253" s="14">
        <v>6.8</v>
      </c>
      <c r="J253" s="308">
        <v>6.6</v>
      </c>
      <c r="K253" s="13">
        <v>8.26</v>
      </c>
      <c r="L253" s="308">
        <v>8.23</v>
      </c>
      <c r="M253" s="14">
        <v>25</v>
      </c>
      <c r="N253" s="310">
        <v>25.1</v>
      </c>
      <c r="O253" s="846">
        <v>93.2</v>
      </c>
      <c r="P253" s="691">
        <v>104.9</v>
      </c>
      <c r="Q253" s="743">
        <v>10.5</v>
      </c>
      <c r="R253" s="677">
        <v>199</v>
      </c>
      <c r="S253" s="744">
        <v>0.31</v>
      </c>
      <c r="T253" s="787" t="s">
        <v>24</v>
      </c>
      <c r="U253" s="122" t="s">
        <v>24</v>
      </c>
      <c r="V253" s="4" t="s">
        <v>207</v>
      </c>
      <c r="W253" s="10" t="s">
        <v>371</v>
      </c>
      <c r="X253" s="387">
        <v>90.9</v>
      </c>
      <c r="Y253" s="338">
        <v>91.9</v>
      </c>
      <c r="Z253" s="347">
        <v>107.7</v>
      </c>
    </row>
    <row r="254" spans="1:26" x14ac:dyDescent="0.15">
      <c r="A254" s="1224"/>
      <c r="B254" s="458">
        <v>44874</v>
      </c>
      <c r="C254" s="449" t="str">
        <f t="shared" si="28"/>
        <v>(水)</v>
      </c>
      <c r="D254" s="742" t="s">
        <v>318</v>
      </c>
      <c r="E254" s="673"/>
      <c r="F254" s="674">
        <v>16</v>
      </c>
      <c r="G254" s="13">
        <v>16.5</v>
      </c>
      <c r="H254" s="310">
        <v>16.7</v>
      </c>
      <c r="I254" s="14">
        <v>6.9</v>
      </c>
      <c r="J254" s="308">
        <v>6.9</v>
      </c>
      <c r="K254" s="13">
        <v>8.3800000000000008</v>
      </c>
      <c r="L254" s="308">
        <v>8.16</v>
      </c>
      <c r="M254" s="14">
        <v>24.8</v>
      </c>
      <c r="N254" s="310">
        <v>25.2</v>
      </c>
      <c r="O254" s="846">
        <v>95.1</v>
      </c>
      <c r="P254" s="691">
        <v>104.9</v>
      </c>
      <c r="Q254" s="743">
        <v>10.199999999999999</v>
      </c>
      <c r="R254" s="677">
        <v>192</v>
      </c>
      <c r="S254" s="744">
        <v>0.16</v>
      </c>
      <c r="T254" s="787">
        <v>240</v>
      </c>
      <c r="U254" s="122" t="s">
        <v>24</v>
      </c>
      <c r="V254" s="4" t="s">
        <v>208</v>
      </c>
      <c r="W254" s="10" t="s">
        <v>371</v>
      </c>
      <c r="X254" s="387">
        <v>106.3</v>
      </c>
      <c r="Y254" s="338">
        <v>105.1</v>
      </c>
      <c r="Z254" s="347">
        <v>124.1</v>
      </c>
    </row>
    <row r="255" spans="1:26" x14ac:dyDescent="0.15">
      <c r="A255" s="1224"/>
      <c r="B255" s="458">
        <v>44875</v>
      </c>
      <c r="C255" s="449" t="str">
        <f t="shared" si="28"/>
        <v>(木)</v>
      </c>
      <c r="D255" s="742" t="s">
        <v>318</v>
      </c>
      <c r="E255" s="673"/>
      <c r="F255" s="674">
        <v>18</v>
      </c>
      <c r="G255" s="13">
        <v>16.3</v>
      </c>
      <c r="H255" s="310">
        <v>16.600000000000001</v>
      </c>
      <c r="I255" s="14">
        <v>6.5</v>
      </c>
      <c r="J255" s="308">
        <v>6.4</v>
      </c>
      <c r="K255" s="13">
        <v>8.1</v>
      </c>
      <c r="L255" s="308">
        <v>8.08</v>
      </c>
      <c r="M255" s="14">
        <v>25.6</v>
      </c>
      <c r="N255" s="310">
        <v>25.5</v>
      </c>
      <c r="O255" s="846">
        <v>95.3</v>
      </c>
      <c r="P255" s="691">
        <v>107.3</v>
      </c>
      <c r="Q255" s="743">
        <v>10.5</v>
      </c>
      <c r="R255" s="677">
        <v>188</v>
      </c>
      <c r="S255" s="744">
        <v>0.11</v>
      </c>
      <c r="T255" s="787" t="s">
        <v>24</v>
      </c>
      <c r="U255" s="122" t="s">
        <v>24</v>
      </c>
      <c r="V255" s="4" t="s">
        <v>209</v>
      </c>
      <c r="W255" s="10" t="s">
        <v>371</v>
      </c>
      <c r="X255" s="341">
        <v>72.400000000000006</v>
      </c>
      <c r="Y255" s="338">
        <v>72.2</v>
      </c>
      <c r="Z255" s="347">
        <v>84</v>
      </c>
    </row>
    <row r="256" spans="1:26" x14ac:dyDescent="0.15">
      <c r="A256" s="1224"/>
      <c r="B256" s="458">
        <v>44876</v>
      </c>
      <c r="C256" s="449" t="str">
        <f t="shared" si="28"/>
        <v>(金)</v>
      </c>
      <c r="D256" s="742" t="s">
        <v>318</v>
      </c>
      <c r="E256" s="673"/>
      <c r="F256" s="674">
        <v>18.5</v>
      </c>
      <c r="G256" s="13">
        <v>16.2</v>
      </c>
      <c r="H256" s="310">
        <v>16.399999999999999</v>
      </c>
      <c r="I256" s="14">
        <v>6.2</v>
      </c>
      <c r="J256" s="308">
        <v>5.9</v>
      </c>
      <c r="K256" s="13">
        <v>8.0399999999999991</v>
      </c>
      <c r="L256" s="308">
        <v>8.0399999999999991</v>
      </c>
      <c r="M256" s="14">
        <v>25.8</v>
      </c>
      <c r="N256" s="310">
        <v>26.1</v>
      </c>
      <c r="O256" s="846">
        <v>98</v>
      </c>
      <c r="P256" s="691">
        <v>110.9</v>
      </c>
      <c r="Q256" s="743">
        <v>10.7</v>
      </c>
      <c r="R256" s="677">
        <v>197</v>
      </c>
      <c r="S256" s="744">
        <v>0.18</v>
      </c>
      <c r="T256" s="787" t="s">
        <v>24</v>
      </c>
      <c r="U256" s="122" t="s">
        <v>24</v>
      </c>
      <c r="V256" s="4" t="s">
        <v>210</v>
      </c>
      <c r="W256" s="10" t="s">
        <v>371</v>
      </c>
      <c r="X256" s="341">
        <v>33.9</v>
      </c>
      <c r="Y256" s="338">
        <v>32.9</v>
      </c>
      <c r="Z256" s="347">
        <v>40.1</v>
      </c>
    </row>
    <row r="257" spans="1:26" x14ac:dyDescent="0.15">
      <c r="A257" s="1224"/>
      <c r="B257" s="458">
        <v>44877</v>
      </c>
      <c r="C257" s="449" t="str">
        <f t="shared" si="28"/>
        <v>(土)</v>
      </c>
      <c r="D257" s="742" t="s">
        <v>318</v>
      </c>
      <c r="E257" s="673"/>
      <c r="F257" s="674">
        <v>18.600000000000001</v>
      </c>
      <c r="G257" s="13">
        <v>16.3</v>
      </c>
      <c r="H257" s="310">
        <v>16.399999999999999</v>
      </c>
      <c r="I257" s="14">
        <v>5.5</v>
      </c>
      <c r="J257" s="308">
        <v>5.6</v>
      </c>
      <c r="K257" s="13">
        <v>8.06</v>
      </c>
      <c r="L257" s="308">
        <v>8.09</v>
      </c>
      <c r="M257" s="14">
        <v>26.2</v>
      </c>
      <c r="N257" s="310">
        <v>26.1</v>
      </c>
      <c r="O257" s="846" t="s">
        <v>24</v>
      </c>
      <c r="P257" s="691" t="s">
        <v>24</v>
      </c>
      <c r="Q257" s="743" t="s">
        <v>24</v>
      </c>
      <c r="R257" s="677" t="s">
        <v>24</v>
      </c>
      <c r="S257" s="744" t="s">
        <v>24</v>
      </c>
      <c r="T257" s="787" t="s">
        <v>24</v>
      </c>
      <c r="U257" s="122" t="s">
        <v>24</v>
      </c>
      <c r="V257" s="4" t="s">
        <v>211</v>
      </c>
      <c r="W257" s="10" t="s">
        <v>371</v>
      </c>
      <c r="X257" s="341">
        <v>9.9</v>
      </c>
      <c r="Y257" s="339">
        <v>10.1</v>
      </c>
      <c r="Z257" s="385">
        <v>10.4</v>
      </c>
    </row>
    <row r="258" spans="1:26" x14ac:dyDescent="0.15">
      <c r="A258" s="1224"/>
      <c r="B258" s="458">
        <v>44878</v>
      </c>
      <c r="C258" s="449" t="str">
        <f t="shared" si="28"/>
        <v>(日)</v>
      </c>
      <c r="D258" s="742" t="s">
        <v>318</v>
      </c>
      <c r="E258" s="673">
        <v>1</v>
      </c>
      <c r="F258" s="674">
        <v>22.1</v>
      </c>
      <c r="G258" s="13">
        <v>16.2</v>
      </c>
      <c r="H258" s="310">
        <v>16.5</v>
      </c>
      <c r="I258" s="14">
        <v>5.4</v>
      </c>
      <c r="J258" s="308">
        <v>5.3</v>
      </c>
      <c r="K258" s="13">
        <v>8.06</v>
      </c>
      <c r="L258" s="308">
        <v>8.0500000000000007</v>
      </c>
      <c r="M258" s="14">
        <v>26.4</v>
      </c>
      <c r="N258" s="310">
        <v>26</v>
      </c>
      <c r="O258" s="846" t="s">
        <v>24</v>
      </c>
      <c r="P258" s="691" t="s">
        <v>24</v>
      </c>
      <c r="Q258" s="743" t="s">
        <v>24</v>
      </c>
      <c r="R258" s="677" t="s">
        <v>24</v>
      </c>
      <c r="S258" s="744" t="s">
        <v>24</v>
      </c>
      <c r="T258" s="787" t="s">
        <v>24</v>
      </c>
      <c r="U258" s="122" t="s">
        <v>24</v>
      </c>
      <c r="V258" s="4" t="s">
        <v>212</v>
      </c>
      <c r="W258" s="10" t="s">
        <v>371</v>
      </c>
      <c r="X258" s="341">
        <v>151</v>
      </c>
      <c r="Y258" s="340">
        <v>176</v>
      </c>
      <c r="Z258" s="386">
        <v>205</v>
      </c>
    </row>
    <row r="259" spans="1:26" x14ac:dyDescent="0.15">
      <c r="A259" s="1224"/>
      <c r="B259" s="458">
        <v>44879</v>
      </c>
      <c r="C259" s="449" t="str">
        <f t="shared" si="28"/>
        <v>(月)</v>
      </c>
      <c r="D259" s="742" t="s">
        <v>318</v>
      </c>
      <c r="E259" s="673"/>
      <c r="F259" s="674">
        <v>16</v>
      </c>
      <c r="G259" s="13">
        <v>16.2</v>
      </c>
      <c r="H259" s="310">
        <v>16.399999999999999</v>
      </c>
      <c r="I259" s="14">
        <v>5.0999999999999996</v>
      </c>
      <c r="J259" s="308">
        <v>5</v>
      </c>
      <c r="K259" s="13">
        <v>8.01</v>
      </c>
      <c r="L259" s="308">
        <v>7.99</v>
      </c>
      <c r="M259" s="14">
        <v>26.5</v>
      </c>
      <c r="N259" s="310">
        <v>26.4</v>
      </c>
      <c r="O259" s="846">
        <v>102</v>
      </c>
      <c r="P259" s="691">
        <v>112.1</v>
      </c>
      <c r="Q259" s="743">
        <v>11</v>
      </c>
      <c r="R259" s="677">
        <v>204</v>
      </c>
      <c r="S259" s="744">
        <v>0.13</v>
      </c>
      <c r="T259" s="787" t="s">
        <v>24</v>
      </c>
      <c r="U259" s="122" t="s">
        <v>24</v>
      </c>
      <c r="V259" s="4" t="s">
        <v>213</v>
      </c>
      <c r="W259" s="10" t="s">
        <v>371</v>
      </c>
      <c r="X259" s="341">
        <v>0.32</v>
      </c>
      <c r="Y259" s="16">
        <v>0.33</v>
      </c>
      <c r="Z259" s="345">
        <v>0.66</v>
      </c>
    </row>
    <row r="260" spans="1:26" x14ac:dyDescent="0.15">
      <c r="A260" s="1224"/>
      <c r="B260" s="458">
        <v>44880</v>
      </c>
      <c r="C260" s="449" t="str">
        <f t="shared" si="28"/>
        <v>(火)</v>
      </c>
      <c r="D260" s="742" t="s">
        <v>319</v>
      </c>
      <c r="E260" s="673">
        <v>6</v>
      </c>
      <c r="F260" s="674">
        <v>11.3</v>
      </c>
      <c r="G260" s="13">
        <v>16.2</v>
      </c>
      <c r="H260" s="310">
        <v>16.3</v>
      </c>
      <c r="I260" s="14">
        <v>5.4</v>
      </c>
      <c r="J260" s="308">
        <v>5.0999999999999996</v>
      </c>
      <c r="K260" s="13">
        <v>8.02</v>
      </c>
      <c r="L260" s="308">
        <v>8.02</v>
      </c>
      <c r="M260" s="14">
        <v>26.6</v>
      </c>
      <c r="N260" s="310">
        <v>26.6</v>
      </c>
      <c r="O260" s="846">
        <v>101.4</v>
      </c>
      <c r="P260" s="691">
        <v>112.9</v>
      </c>
      <c r="Q260" s="743">
        <v>11.4</v>
      </c>
      <c r="R260" s="677">
        <v>202</v>
      </c>
      <c r="S260" s="744">
        <v>0.17</v>
      </c>
      <c r="T260" s="787" t="s">
        <v>24</v>
      </c>
      <c r="U260" s="122" t="s">
        <v>24</v>
      </c>
      <c r="V260" s="4" t="s">
        <v>14</v>
      </c>
      <c r="W260" s="10" t="s">
        <v>371</v>
      </c>
      <c r="X260" s="341">
        <v>3.6</v>
      </c>
      <c r="Y260" s="342">
        <v>3.4</v>
      </c>
      <c r="Z260" s="343">
        <v>3.9</v>
      </c>
    </row>
    <row r="261" spans="1:26" x14ac:dyDescent="0.15">
      <c r="A261" s="1224"/>
      <c r="B261" s="458">
        <v>44881</v>
      </c>
      <c r="C261" s="449" t="str">
        <f t="shared" si="28"/>
        <v>(水)</v>
      </c>
      <c r="D261" s="742" t="s">
        <v>318</v>
      </c>
      <c r="E261" s="673"/>
      <c r="F261" s="1011" t="s">
        <v>412</v>
      </c>
      <c r="G261" s="13">
        <v>16.100000000000001</v>
      </c>
      <c r="H261" s="310">
        <v>16.3</v>
      </c>
      <c r="I261" s="14">
        <v>6.7</v>
      </c>
      <c r="J261" s="308">
        <v>6.3</v>
      </c>
      <c r="K261" s="13">
        <v>8.39</v>
      </c>
      <c r="L261" s="308">
        <v>8.1199999999999992</v>
      </c>
      <c r="M261" s="14">
        <v>25.3</v>
      </c>
      <c r="N261" s="310">
        <v>25.9</v>
      </c>
      <c r="O261" s="846">
        <v>97.4</v>
      </c>
      <c r="P261" s="691">
        <v>109.1</v>
      </c>
      <c r="Q261" s="743">
        <v>10.5</v>
      </c>
      <c r="R261" s="677">
        <v>199</v>
      </c>
      <c r="S261" s="744">
        <v>0.16</v>
      </c>
      <c r="T261" s="787">
        <v>160</v>
      </c>
      <c r="U261" s="122" t="s">
        <v>24</v>
      </c>
      <c r="V261" s="4" t="s">
        <v>15</v>
      </c>
      <c r="W261" s="10" t="s">
        <v>371</v>
      </c>
      <c r="X261" s="382">
        <v>0.9</v>
      </c>
      <c r="Y261" s="342">
        <v>0.9</v>
      </c>
      <c r="Z261" s="343">
        <v>2</v>
      </c>
    </row>
    <row r="262" spans="1:26" x14ac:dyDescent="0.15">
      <c r="A262" s="1224"/>
      <c r="B262" s="458">
        <v>44882</v>
      </c>
      <c r="C262" s="449" t="str">
        <f t="shared" si="28"/>
        <v>(木)</v>
      </c>
      <c r="D262" s="742" t="s">
        <v>318</v>
      </c>
      <c r="E262" s="673"/>
      <c r="F262" s="674">
        <v>13.5</v>
      </c>
      <c r="G262" s="13">
        <v>15.9</v>
      </c>
      <c r="H262" s="310">
        <v>16.100000000000001</v>
      </c>
      <c r="I262" s="14">
        <v>6.9</v>
      </c>
      <c r="J262" s="308">
        <v>7</v>
      </c>
      <c r="K262" s="13">
        <v>8.42</v>
      </c>
      <c r="L262" s="308">
        <v>8.3000000000000007</v>
      </c>
      <c r="M262" s="14">
        <v>25.3</v>
      </c>
      <c r="N262" s="310">
        <v>25.4</v>
      </c>
      <c r="O262" s="846">
        <v>96.8</v>
      </c>
      <c r="P262" s="691">
        <v>107.5</v>
      </c>
      <c r="Q262" s="743">
        <v>11</v>
      </c>
      <c r="R262" s="677">
        <v>191</v>
      </c>
      <c r="S262" s="744">
        <v>0.14000000000000001</v>
      </c>
      <c r="T262" s="787">
        <v>410</v>
      </c>
      <c r="U262" s="122" t="s">
        <v>24</v>
      </c>
      <c r="V262" s="4" t="s">
        <v>214</v>
      </c>
      <c r="W262" s="10" t="s">
        <v>371</v>
      </c>
      <c r="X262" s="341">
        <v>8.5</v>
      </c>
      <c r="Y262" s="342">
        <v>8.9</v>
      </c>
      <c r="Z262" s="343">
        <v>12.9</v>
      </c>
    </row>
    <row r="263" spans="1:26" x14ac:dyDescent="0.15">
      <c r="A263" s="1224"/>
      <c r="B263" s="458">
        <v>44883</v>
      </c>
      <c r="C263" s="449" t="str">
        <f t="shared" si="28"/>
        <v>(金)</v>
      </c>
      <c r="D263" s="742" t="s">
        <v>318</v>
      </c>
      <c r="E263" s="673"/>
      <c r="F263" s="674">
        <v>15.6</v>
      </c>
      <c r="G263" s="13">
        <v>15.8</v>
      </c>
      <c r="H263" s="310">
        <v>16.100000000000001</v>
      </c>
      <c r="I263" s="14">
        <v>6.9</v>
      </c>
      <c r="J263" s="308">
        <v>7</v>
      </c>
      <c r="K263" s="13">
        <v>8.3699999999999992</v>
      </c>
      <c r="L263" s="308">
        <v>8.27</v>
      </c>
      <c r="M263" s="14">
        <v>25.6</v>
      </c>
      <c r="N263" s="310">
        <v>25.6</v>
      </c>
      <c r="O263" s="846">
        <v>97.2</v>
      </c>
      <c r="P263" s="691">
        <v>108.9</v>
      </c>
      <c r="Q263" s="743">
        <v>11.7</v>
      </c>
      <c r="R263" s="677">
        <v>183</v>
      </c>
      <c r="S263" s="744">
        <v>0.12</v>
      </c>
      <c r="T263" s="787">
        <v>240</v>
      </c>
      <c r="U263" s="122" t="s">
        <v>24</v>
      </c>
      <c r="V263" s="4" t="s">
        <v>215</v>
      </c>
      <c r="W263" s="10" t="s">
        <v>371</v>
      </c>
      <c r="X263" s="365">
        <v>5.1999999999999998E-2</v>
      </c>
      <c r="Y263" s="344">
        <v>4.2999999999999997E-2</v>
      </c>
      <c r="Z263" s="345">
        <v>5.8000000000000003E-2</v>
      </c>
    </row>
    <row r="264" spans="1:26" x14ac:dyDescent="0.15">
      <c r="A264" s="1224"/>
      <c r="B264" s="458">
        <v>44884</v>
      </c>
      <c r="C264" s="449" t="str">
        <f t="shared" si="28"/>
        <v>(土)</v>
      </c>
      <c r="D264" s="742" t="s">
        <v>318</v>
      </c>
      <c r="E264" s="673"/>
      <c r="F264" s="674">
        <v>16</v>
      </c>
      <c r="G264" s="13">
        <v>15.7</v>
      </c>
      <c r="H264" s="310">
        <v>15.9</v>
      </c>
      <c r="I264" s="14">
        <v>7.2</v>
      </c>
      <c r="J264" s="308">
        <v>7.2</v>
      </c>
      <c r="K264" s="13">
        <v>8.44</v>
      </c>
      <c r="L264" s="308">
        <v>8.2899999999999991</v>
      </c>
      <c r="M264" s="14">
        <v>25.5</v>
      </c>
      <c r="N264" s="310">
        <v>25.7</v>
      </c>
      <c r="O264" s="846" t="s">
        <v>24</v>
      </c>
      <c r="P264" s="691" t="s">
        <v>24</v>
      </c>
      <c r="Q264" s="743" t="s">
        <v>24</v>
      </c>
      <c r="R264" s="677" t="s">
        <v>24</v>
      </c>
      <c r="S264" s="744" t="s">
        <v>24</v>
      </c>
      <c r="T264" s="787">
        <v>240</v>
      </c>
      <c r="U264" s="122" t="s">
        <v>24</v>
      </c>
      <c r="V264" s="4" t="s">
        <v>333</v>
      </c>
      <c r="W264" s="10" t="s">
        <v>371</v>
      </c>
      <c r="X264" s="341">
        <v>0.31</v>
      </c>
      <c r="Y264" s="344">
        <v>0.32</v>
      </c>
      <c r="Z264" s="345">
        <v>0.34</v>
      </c>
    </row>
    <row r="265" spans="1:26" x14ac:dyDescent="0.15">
      <c r="A265" s="1224"/>
      <c r="B265" s="458">
        <v>44885</v>
      </c>
      <c r="C265" s="449" t="str">
        <f t="shared" si="28"/>
        <v>(日)</v>
      </c>
      <c r="D265" s="742" t="s">
        <v>317</v>
      </c>
      <c r="E265" s="673">
        <v>8.5</v>
      </c>
      <c r="F265" s="674">
        <v>13.3</v>
      </c>
      <c r="G265" s="13">
        <v>15.6</v>
      </c>
      <c r="H265" s="310">
        <v>15.7</v>
      </c>
      <c r="I265" s="14">
        <v>7.2</v>
      </c>
      <c r="J265" s="308">
        <v>7</v>
      </c>
      <c r="K265" s="13">
        <v>8.2899999999999991</v>
      </c>
      <c r="L265" s="308">
        <v>8.27</v>
      </c>
      <c r="M265" s="14">
        <v>26</v>
      </c>
      <c r="N265" s="310">
        <v>25.8</v>
      </c>
      <c r="O265" s="846" t="s">
        <v>24</v>
      </c>
      <c r="P265" s="691" t="s">
        <v>24</v>
      </c>
      <c r="Q265" s="743" t="s">
        <v>24</v>
      </c>
      <c r="R265" s="677" t="s">
        <v>24</v>
      </c>
      <c r="S265" s="744" t="s">
        <v>24</v>
      </c>
      <c r="T265" s="787">
        <v>80</v>
      </c>
      <c r="U265" s="122" t="s">
        <v>24</v>
      </c>
      <c r="V265" s="4" t="s">
        <v>216</v>
      </c>
      <c r="W265" s="10" t="s">
        <v>371</v>
      </c>
      <c r="X265" s="365">
        <v>0.85</v>
      </c>
      <c r="Y265" s="344">
        <v>0.78</v>
      </c>
      <c r="Z265" s="345">
        <v>0.97</v>
      </c>
    </row>
    <row r="266" spans="1:26" x14ac:dyDescent="0.15">
      <c r="A266" s="1224"/>
      <c r="B266" s="458">
        <v>44886</v>
      </c>
      <c r="C266" s="449" t="str">
        <f t="shared" si="28"/>
        <v>(月)</v>
      </c>
      <c r="D266" s="742" t="s">
        <v>319</v>
      </c>
      <c r="E266" s="673">
        <v>6</v>
      </c>
      <c r="F266" s="674">
        <v>12.6</v>
      </c>
      <c r="G266" s="13">
        <v>15.3</v>
      </c>
      <c r="H266" s="310">
        <v>15.5</v>
      </c>
      <c r="I266" s="14">
        <v>7.2</v>
      </c>
      <c r="J266" s="308">
        <v>6.8</v>
      </c>
      <c r="K266" s="13">
        <v>8.24</v>
      </c>
      <c r="L266" s="308">
        <v>8.2200000000000006</v>
      </c>
      <c r="M266" s="14">
        <v>26.4</v>
      </c>
      <c r="N266" s="310">
        <v>26.4</v>
      </c>
      <c r="O266" s="846">
        <v>99.9</v>
      </c>
      <c r="P266" s="691">
        <v>111.7</v>
      </c>
      <c r="Q266" s="743">
        <v>11.5</v>
      </c>
      <c r="R266" s="677">
        <v>196</v>
      </c>
      <c r="S266" s="744">
        <v>0.22</v>
      </c>
      <c r="T266" s="787">
        <v>80</v>
      </c>
      <c r="U266" s="122" t="s">
        <v>24</v>
      </c>
      <c r="V266" s="4" t="s">
        <v>217</v>
      </c>
      <c r="W266" s="10" t="s">
        <v>371</v>
      </c>
      <c r="X266" s="365">
        <v>7.6999999999999999E-2</v>
      </c>
      <c r="Y266" s="344">
        <v>6.6000000000000003E-2</v>
      </c>
      <c r="Z266" s="345">
        <v>0.10100000000000001</v>
      </c>
    </row>
    <row r="267" spans="1:26" x14ac:dyDescent="0.15">
      <c r="A267" s="1224"/>
      <c r="B267" s="458">
        <v>44887</v>
      </c>
      <c r="C267" s="449" t="str">
        <f t="shared" si="28"/>
        <v>(火)</v>
      </c>
      <c r="D267" s="742" t="s">
        <v>318</v>
      </c>
      <c r="E267" s="673"/>
      <c r="F267" s="674">
        <v>16.3</v>
      </c>
      <c r="G267" s="13">
        <v>15.3</v>
      </c>
      <c r="H267" s="310">
        <v>15.5</v>
      </c>
      <c r="I267" s="14">
        <v>7.4</v>
      </c>
      <c r="J267" s="308">
        <v>7.2</v>
      </c>
      <c r="K267" s="13">
        <v>8.39</v>
      </c>
      <c r="L267" s="308">
        <v>8.19</v>
      </c>
      <c r="M267" s="14">
        <v>25.9</v>
      </c>
      <c r="N267" s="310">
        <v>26</v>
      </c>
      <c r="O267" s="846">
        <v>97.6</v>
      </c>
      <c r="P267" s="691">
        <v>110.1</v>
      </c>
      <c r="Q267" s="743">
        <v>11.2</v>
      </c>
      <c r="R267" s="677">
        <v>179</v>
      </c>
      <c r="S267" s="744">
        <v>0.36</v>
      </c>
      <c r="T267" s="787">
        <v>410</v>
      </c>
      <c r="U267" s="122" t="s">
        <v>24</v>
      </c>
      <c r="V267" s="4" t="s">
        <v>218</v>
      </c>
      <c r="W267" s="10" t="s">
        <v>371</v>
      </c>
      <c r="X267" s="382">
        <v>19.399999999999999</v>
      </c>
      <c r="Y267" s="342">
        <v>19.3</v>
      </c>
      <c r="Z267" s="343">
        <v>22.3</v>
      </c>
    </row>
    <row r="268" spans="1:26" x14ac:dyDescent="0.15">
      <c r="A268" s="1224"/>
      <c r="B268" s="458">
        <v>44888</v>
      </c>
      <c r="C268" s="449" t="str">
        <f t="shared" si="28"/>
        <v>(水)</v>
      </c>
      <c r="D268" s="742" t="s">
        <v>319</v>
      </c>
      <c r="E268" s="673">
        <v>38.5</v>
      </c>
      <c r="F268" s="674">
        <v>12.3</v>
      </c>
      <c r="G268" s="13">
        <v>15.2</v>
      </c>
      <c r="H268" s="310">
        <v>15.3</v>
      </c>
      <c r="I268" s="14">
        <v>6.9</v>
      </c>
      <c r="J268" s="308">
        <v>6.8</v>
      </c>
      <c r="K268" s="13">
        <v>8.16</v>
      </c>
      <c r="L268" s="308">
        <v>8.17</v>
      </c>
      <c r="M268" s="14">
        <v>26.4</v>
      </c>
      <c r="N268" s="310">
        <v>26.2</v>
      </c>
      <c r="O268" s="846" t="s">
        <v>24</v>
      </c>
      <c r="P268" s="691" t="s">
        <v>24</v>
      </c>
      <c r="Q268" s="743" t="s">
        <v>24</v>
      </c>
      <c r="R268" s="677" t="s">
        <v>24</v>
      </c>
      <c r="S268" s="744" t="s">
        <v>24</v>
      </c>
      <c r="T268" s="787" t="s">
        <v>24</v>
      </c>
      <c r="U268" s="122" t="s">
        <v>24</v>
      </c>
      <c r="V268" s="4" t="s">
        <v>17</v>
      </c>
      <c r="W268" s="10" t="s">
        <v>371</v>
      </c>
      <c r="X268" s="341">
        <v>29.3</v>
      </c>
      <c r="Y268" s="342">
        <v>28.9</v>
      </c>
      <c r="Z268" s="343">
        <v>35.6</v>
      </c>
    </row>
    <row r="269" spans="1:26" x14ac:dyDescent="0.15">
      <c r="A269" s="1224"/>
      <c r="B269" s="458">
        <v>44889</v>
      </c>
      <c r="C269" s="449" t="str">
        <f t="shared" si="28"/>
        <v>(木)</v>
      </c>
      <c r="D269" s="742" t="s">
        <v>318</v>
      </c>
      <c r="E269" s="673"/>
      <c r="F269" s="674">
        <v>17.600000000000001</v>
      </c>
      <c r="G269" s="13">
        <v>15.1</v>
      </c>
      <c r="H269" s="310">
        <v>15.3</v>
      </c>
      <c r="I269" s="14">
        <v>7.2</v>
      </c>
      <c r="J269" s="308">
        <v>7.2</v>
      </c>
      <c r="K269" s="13">
        <v>8.26</v>
      </c>
      <c r="L269" s="308">
        <v>8.19</v>
      </c>
      <c r="M269" s="14">
        <v>26</v>
      </c>
      <c r="N269" s="310">
        <v>26.5</v>
      </c>
      <c r="O269" s="846">
        <v>99.9</v>
      </c>
      <c r="P269" s="691">
        <v>111.3</v>
      </c>
      <c r="Q269" s="743">
        <v>11.2</v>
      </c>
      <c r="R269" s="677">
        <v>189</v>
      </c>
      <c r="S269" s="744">
        <v>0.12</v>
      </c>
      <c r="T269" s="787" t="s">
        <v>24</v>
      </c>
      <c r="U269" s="122" t="s">
        <v>24</v>
      </c>
      <c r="V269" s="4" t="s">
        <v>219</v>
      </c>
      <c r="W269" s="10" t="s">
        <v>205</v>
      </c>
      <c r="X269" s="341">
        <v>5</v>
      </c>
      <c r="Y269" s="346">
        <v>4</v>
      </c>
      <c r="Z269" s="347">
        <v>7</v>
      </c>
    </row>
    <row r="270" spans="1:26" x14ac:dyDescent="0.15">
      <c r="A270" s="1224"/>
      <c r="B270" s="458">
        <v>44890</v>
      </c>
      <c r="C270" s="449" t="str">
        <f t="shared" si="28"/>
        <v>(金)</v>
      </c>
      <c r="D270" s="742" t="s">
        <v>318</v>
      </c>
      <c r="E270" s="673"/>
      <c r="F270" s="674">
        <v>16</v>
      </c>
      <c r="G270" s="13">
        <v>15.1</v>
      </c>
      <c r="H270" s="310">
        <v>15.3</v>
      </c>
      <c r="I270" s="14">
        <v>7.2</v>
      </c>
      <c r="J270" s="308">
        <v>7.3</v>
      </c>
      <c r="K270" s="13">
        <v>8.32</v>
      </c>
      <c r="L270" s="308">
        <v>8.27</v>
      </c>
      <c r="M270" s="14">
        <v>26</v>
      </c>
      <c r="N270" s="310">
        <v>26.1</v>
      </c>
      <c r="O270" s="846">
        <v>96.8</v>
      </c>
      <c r="P270" s="691">
        <v>110.1</v>
      </c>
      <c r="Q270" s="743">
        <v>11</v>
      </c>
      <c r="R270" s="677">
        <v>201</v>
      </c>
      <c r="S270" s="744">
        <v>0.14000000000000001</v>
      </c>
      <c r="T270" s="787">
        <v>80</v>
      </c>
      <c r="U270" s="122" t="s">
        <v>24</v>
      </c>
      <c r="V270" s="4" t="s">
        <v>220</v>
      </c>
      <c r="W270" s="10" t="s">
        <v>371</v>
      </c>
      <c r="X270" s="341">
        <v>4.4000000000000004</v>
      </c>
      <c r="Y270" s="346">
        <v>4</v>
      </c>
      <c r="Z270" s="347">
        <v>11</v>
      </c>
    </row>
    <row r="271" spans="1:26" x14ac:dyDescent="0.15">
      <c r="A271" s="1224"/>
      <c r="B271" s="458">
        <v>44891</v>
      </c>
      <c r="C271" s="449" t="str">
        <f t="shared" si="28"/>
        <v>(土)</v>
      </c>
      <c r="D271" s="742" t="s">
        <v>317</v>
      </c>
      <c r="E271" s="673">
        <v>6</v>
      </c>
      <c r="F271" s="674">
        <v>11.4</v>
      </c>
      <c r="G271" s="13">
        <v>15.1</v>
      </c>
      <c r="H271" s="310">
        <v>15.2</v>
      </c>
      <c r="I271" s="14">
        <v>6.8</v>
      </c>
      <c r="J271" s="308">
        <v>6.9</v>
      </c>
      <c r="K271" s="13">
        <v>8.25</v>
      </c>
      <c r="L271" s="308">
        <v>8.24</v>
      </c>
      <c r="M271" s="14">
        <v>23.8</v>
      </c>
      <c r="N271" s="310">
        <v>23.9</v>
      </c>
      <c r="O271" s="846" t="s">
        <v>24</v>
      </c>
      <c r="P271" s="691" t="s">
        <v>24</v>
      </c>
      <c r="Q271" s="743" t="s">
        <v>24</v>
      </c>
      <c r="R271" s="677" t="s">
        <v>24</v>
      </c>
      <c r="S271" s="744" t="s">
        <v>414</v>
      </c>
      <c r="T271" s="787" t="s">
        <v>24</v>
      </c>
      <c r="U271" s="122" t="s">
        <v>24</v>
      </c>
      <c r="V271" s="397"/>
      <c r="W271" s="398"/>
      <c r="X271" s="403"/>
      <c r="Y271" s="404"/>
      <c r="Z271" s="405"/>
    </row>
    <row r="272" spans="1:26" x14ac:dyDescent="0.15">
      <c r="A272" s="1224"/>
      <c r="B272" s="458">
        <v>44892</v>
      </c>
      <c r="C272" s="449" t="str">
        <f t="shared" si="28"/>
        <v>(日)</v>
      </c>
      <c r="D272" s="742" t="s">
        <v>318</v>
      </c>
      <c r="E272" s="673"/>
      <c r="F272" s="674">
        <v>15.4</v>
      </c>
      <c r="G272" s="13">
        <v>15</v>
      </c>
      <c r="H272" s="310">
        <v>15.2</v>
      </c>
      <c r="I272" s="14">
        <v>7.5</v>
      </c>
      <c r="J272" s="308">
        <v>7.2</v>
      </c>
      <c r="K272" s="13">
        <v>8.32</v>
      </c>
      <c r="L272" s="308">
        <v>8.15</v>
      </c>
      <c r="M272" s="14">
        <v>25.7</v>
      </c>
      <c r="N272" s="310">
        <v>26</v>
      </c>
      <c r="O272" s="846" t="s">
        <v>24</v>
      </c>
      <c r="P272" s="691" t="s">
        <v>24</v>
      </c>
      <c r="Q272" s="743" t="s">
        <v>24</v>
      </c>
      <c r="R272" s="677" t="s">
        <v>24</v>
      </c>
      <c r="S272" s="744" t="s">
        <v>24</v>
      </c>
      <c r="T272" s="787" t="s">
        <v>24</v>
      </c>
      <c r="U272" s="122" t="s">
        <v>24</v>
      </c>
      <c r="V272" s="397"/>
      <c r="W272" s="398"/>
      <c r="X272" s="403"/>
      <c r="Y272" s="404"/>
      <c r="Z272" s="405"/>
    </row>
    <row r="273" spans="1:26" x14ac:dyDescent="0.15">
      <c r="A273" s="1224"/>
      <c r="B273" s="458">
        <v>44893</v>
      </c>
      <c r="C273" s="449" t="str">
        <f t="shared" si="28"/>
        <v>(月)</v>
      </c>
      <c r="D273" s="742" t="s">
        <v>317</v>
      </c>
      <c r="E273" s="673"/>
      <c r="F273" s="674">
        <v>12.3</v>
      </c>
      <c r="G273" s="13">
        <v>14.9</v>
      </c>
      <c r="H273" s="310">
        <v>15</v>
      </c>
      <c r="I273" s="14">
        <v>7.4</v>
      </c>
      <c r="J273" s="308">
        <v>7.4</v>
      </c>
      <c r="K273" s="13">
        <v>8.33</v>
      </c>
      <c r="L273" s="308">
        <v>8.27</v>
      </c>
      <c r="M273" s="14">
        <v>25.9</v>
      </c>
      <c r="N273" s="310">
        <v>25.9</v>
      </c>
      <c r="O273" s="846">
        <v>97.4</v>
      </c>
      <c r="P273" s="691">
        <v>111.3</v>
      </c>
      <c r="Q273" s="743">
        <v>11.1</v>
      </c>
      <c r="R273" s="677">
        <v>167</v>
      </c>
      <c r="S273" s="744">
        <v>0.14000000000000001</v>
      </c>
      <c r="T273" s="787">
        <v>240</v>
      </c>
      <c r="U273" s="122" t="s">
        <v>24</v>
      </c>
      <c r="V273" s="400"/>
      <c r="W273" s="401"/>
      <c r="X273" s="406"/>
      <c r="Y273" s="407"/>
      <c r="Z273" s="408"/>
    </row>
    <row r="274" spans="1:26" x14ac:dyDescent="0.15">
      <c r="A274" s="1224"/>
      <c r="B274" s="458">
        <v>44894</v>
      </c>
      <c r="C274" s="449" t="str">
        <f t="shared" si="28"/>
        <v>(火)</v>
      </c>
      <c r="D274" s="742" t="s">
        <v>317</v>
      </c>
      <c r="E274" s="673">
        <v>3</v>
      </c>
      <c r="F274" s="674">
        <v>21.1</v>
      </c>
      <c r="G274" s="13">
        <v>14.9</v>
      </c>
      <c r="H274" s="310">
        <v>15.2</v>
      </c>
      <c r="I274" s="14">
        <v>7.7</v>
      </c>
      <c r="J274" s="308">
        <v>7.4</v>
      </c>
      <c r="K274" s="13">
        <v>8.34</v>
      </c>
      <c r="L274" s="308">
        <v>8.18</v>
      </c>
      <c r="M274" s="14">
        <v>25.8</v>
      </c>
      <c r="N274" s="310">
        <v>25.9</v>
      </c>
      <c r="O274" s="846">
        <v>98</v>
      </c>
      <c r="P274" s="691">
        <v>109.1</v>
      </c>
      <c r="Q274" s="743">
        <v>10.8</v>
      </c>
      <c r="R274" s="677">
        <v>207</v>
      </c>
      <c r="S274" s="744">
        <v>0.11</v>
      </c>
      <c r="T274" s="787">
        <v>490</v>
      </c>
      <c r="U274" s="122" t="s">
        <v>24</v>
      </c>
      <c r="V274" s="11" t="s">
        <v>23</v>
      </c>
      <c r="W274" s="117" t="s">
        <v>24</v>
      </c>
      <c r="X274" s="117"/>
      <c r="Y274" s="117"/>
      <c r="Z274" s="812" t="s">
        <v>24</v>
      </c>
    </row>
    <row r="275" spans="1:26" x14ac:dyDescent="0.15">
      <c r="A275" s="1224"/>
      <c r="B275" s="458">
        <v>44895</v>
      </c>
      <c r="C275" s="449" t="str">
        <f t="shared" si="28"/>
        <v>(水)</v>
      </c>
      <c r="D275" s="745" t="s">
        <v>318</v>
      </c>
      <c r="E275" s="700">
        <v>30.5</v>
      </c>
      <c r="F275" s="746">
        <v>18.399999999999999</v>
      </c>
      <c r="G275" s="498">
        <v>15.1</v>
      </c>
      <c r="H275" s="747">
        <v>15.5</v>
      </c>
      <c r="I275" s="748">
        <v>7.2</v>
      </c>
      <c r="J275" s="409">
        <v>7.6</v>
      </c>
      <c r="K275" s="498">
        <v>8.3000000000000007</v>
      </c>
      <c r="L275" s="409">
        <v>8.19</v>
      </c>
      <c r="M275" s="748">
        <v>25.5</v>
      </c>
      <c r="N275" s="747">
        <v>25.8</v>
      </c>
      <c r="O275" s="900">
        <v>99.5</v>
      </c>
      <c r="P275" s="1009">
        <v>110.1</v>
      </c>
      <c r="Q275" s="750">
        <v>10.7</v>
      </c>
      <c r="R275" s="751">
        <v>168</v>
      </c>
      <c r="S275" s="752">
        <v>0.14000000000000001</v>
      </c>
      <c r="T275" s="1010">
        <v>240</v>
      </c>
      <c r="U275" s="122" t="s">
        <v>24</v>
      </c>
      <c r="V275" s="985" t="s">
        <v>360</v>
      </c>
      <c r="W275" s="986"/>
      <c r="X275" s="986"/>
      <c r="Y275" s="986"/>
      <c r="Z275" s="987"/>
    </row>
    <row r="276" spans="1:26" s="1" customFormat="1" ht="13.5" customHeight="1" x14ac:dyDescent="0.15">
      <c r="A276" s="1224"/>
      <c r="B276" s="1155" t="s">
        <v>274</v>
      </c>
      <c r="C276" s="1155"/>
      <c r="D276" s="679"/>
      <c r="E276" s="663">
        <f>MAX(E246:E275)</f>
        <v>38.5</v>
      </c>
      <c r="F276" s="680">
        <f t="shared" ref="F276:T276" si="29">IF(COUNT(F246:F275)=0,"",MAX(F246:F275))</f>
        <v>22.1</v>
      </c>
      <c r="G276" s="12">
        <f t="shared" si="29"/>
        <v>17.2</v>
      </c>
      <c r="H276" s="307">
        <f t="shared" si="29"/>
        <v>17.399999999999999</v>
      </c>
      <c r="I276" s="665">
        <f t="shared" si="29"/>
        <v>7.7</v>
      </c>
      <c r="J276" s="666">
        <f t="shared" si="29"/>
        <v>7.6</v>
      </c>
      <c r="K276" s="12">
        <f t="shared" si="29"/>
        <v>8.44</v>
      </c>
      <c r="L276" s="307">
        <f t="shared" si="29"/>
        <v>8.3000000000000007</v>
      </c>
      <c r="M276" s="665">
        <f t="shared" si="29"/>
        <v>26.6</v>
      </c>
      <c r="N276" s="666">
        <f t="shared" si="29"/>
        <v>26.6</v>
      </c>
      <c r="O276" s="681">
        <f t="shared" si="29"/>
        <v>102</v>
      </c>
      <c r="P276" s="682">
        <f t="shared" si="29"/>
        <v>112.9</v>
      </c>
      <c r="Q276" s="728">
        <f t="shared" si="29"/>
        <v>11.7</v>
      </c>
      <c r="R276" s="684">
        <f t="shared" si="29"/>
        <v>207</v>
      </c>
      <c r="S276" s="685">
        <f t="shared" si="29"/>
        <v>0.36</v>
      </c>
      <c r="T276" s="686">
        <f t="shared" si="29"/>
        <v>490</v>
      </c>
      <c r="U276" s="161"/>
      <c r="V276" s="985" t="s">
        <v>399</v>
      </c>
      <c r="W276" s="986"/>
      <c r="X276" s="986"/>
      <c r="Y276" s="986"/>
      <c r="Z276" s="987"/>
    </row>
    <row r="277" spans="1:26" s="1" customFormat="1" ht="13.5" customHeight="1" x14ac:dyDescent="0.15">
      <c r="A277" s="1224"/>
      <c r="B277" s="1156" t="s">
        <v>275</v>
      </c>
      <c r="C277" s="1156"/>
      <c r="D277" s="687"/>
      <c r="E277" s="688"/>
      <c r="F277" s="689">
        <f t="shared" ref="F277:S277" si="30">IF(COUNT(F246:F275)=0,"",MIN(F246:F275))</f>
        <v>11.3</v>
      </c>
      <c r="G277" s="13">
        <f t="shared" si="30"/>
        <v>14.9</v>
      </c>
      <c r="H277" s="308">
        <f t="shared" si="30"/>
        <v>15</v>
      </c>
      <c r="I277" s="14">
        <f t="shared" si="30"/>
        <v>5.0999999999999996</v>
      </c>
      <c r="J277" s="334">
        <f t="shared" si="30"/>
        <v>5</v>
      </c>
      <c r="K277" s="13">
        <f t="shared" si="30"/>
        <v>7.95</v>
      </c>
      <c r="L277" s="689">
        <f t="shared" si="30"/>
        <v>7.99</v>
      </c>
      <c r="M277" s="14">
        <f t="shared" si="30"/>
        <v>23.2</v>
      </c>
      <c r="N277" s="334">
        <f t="shared" si="30"/>
        <v>23.4</v>
      </c>
      <c r="O277" s="690">
        <f t="shared" si="30"/>
        <v>89.4</v>
      </c>
      <c r="P277" s="691">
        <f t="shared" si="30"/>
        <v>102.3</v>
      </c>
      <c r="Q277" s="692">
        <f t="shared" si="30"/>
        <v>9.9</v>
      </c>
      <c r="R277" s="693">
        <f t="shared" si="30"/>
        <v>157</v>
      </c>
      <c r="S277" s="694">
        <f t="shared" si="30"/>
        <v>0.11</v>
      </c>
      <c r="T277" s="695"/>
      <c r="U277" s="161"/>
      <c r="V277" s="988"/>
      <c r="W277" s="989"/>
      <c r="X277" s="989"/>
      <c r="Y277" s="989"/>
      <c r="Z277" s="990"/>
    </row>
    <row r="278" spans="1:26" s="1" customFormat="1" ht="13.5" customHeight="1" x14ac:dyDescent="0.15">
      <c r="A278" s="1224"/>
      <c r="B278" s="1156" t="s">
        <v>276</v>
      </c>
      <c r="C278" s="1156"/>
      <c r="D278" s="687"/>
      <c r="E278" s="696"/>
      <c r="F278" s="697">
        <f t="shared" ref="F278:S278" si="31">IF(COUNT(F246:F275)=0,"",AVERAGE(F246:F275))</f>
        <v>16.07931034482759</v>
      </c>
      <c r="G278" s="13">
        <f t="shared" si="31"/>
        <v>15.966666666666669</v>
      </c>
      <c r="H278" s="689">
        <f t="shared" si="31"/>
        <v>16.176666666666669</v>
      </c>
      <c r="I278" s="14">
        <f t="shared" si="31"/>
        <v>6.7366666666666664</v>
      </c>
      <c r="J278" s="334">
        <f t="shared" si="31"/>
        <v>6.6133333333333333</v>
      </c>
      <c r="K278" s="13">
        <f t="shared" si="31"/>
        <v>8.2219999999999995</v>
      </c>
      <c r="L278" s="689">
        <f t="shared" si="31"/>
        <v>8.1516666666666673</v>
      </c>
      <c r="M278" s="14">
        <f t="shared" si="31"/>
        <v>25.483333333333331</v>
      </c>
      <c r="N278" s="334">
        <f t="shared" si="31"/>
        <v>25.56</v>
      </c>
      <c r="O278" s="690">
        <f t="shared" si="31"/>
        <v>96.625</v>
      </c>
      <c r="P278" s="691">
        <f t="shared" si="31"/>
        <v>108.48999999999998</v>
      </c>
      <c r="Q278" s="692">
        <f t="shared" si="31"/>
        <v>10.815</v>
      </c>
      <c r="R278" s="698">
        <f t="shared" si="31"/>
        <v>188.3</v>
      </c>
      <c r="S278" s="694">
        <f t="shared" si="31"/>
        <v>0.18250000000000005</v>
      </c>
      <c r="T278" s="695"/>
      <c r="U278" s="161"/>
      <c r="V278" s="988"/>
      <c r="W278" s="989"/>
      <c r="X278" s="989"/>
      <c r="Y278" s="989"/>
      <c r="Z278" s="990"/>
    </row>
    <row r="279" spans="1:26" s="1" customFormat="1" ht="13.5" customHeight="1" x14ac:dyDescent="0.15">
      <c r="A279" s="1225"/>
      <c r="B279" s="1157" t="s">
        <v>277</v>
      </c>
      <c r="C279" s="1157"/>
      <c r="D279" s="699"/>
      <c r="E279" s="700">
        <f>SUM(E246:E275)</f>
        <v>99.5</v>
      </c>
      <c r="F279" s="701"/>
      <c r="G279" s="702"/>
      <c r="H279" s="703"/>
      <c r="I279" s="702"/>
      <c r="J279" s="703"/>
      <c r="K279" s="704"/>
      <c r="L279" s="705"/>
      <c r="M279" s="706"/>
      <c r="N279" s="707"/>
      <c r="O279" s="708"/>
      <c r="P279" s="709"/>
      <c r="Q279" s="710"/>
      <c r="R279" s="711"/>
      <c r="S279" s="712"/>
      <c r="T279" s="1006">
        <f>SUM(T246:T275)</f>
        <v>3320</v>
      </c>
      <c r="U279" s="161"/>
      <c r="V279" s="991"/>
      <c r="W279" s="992"/>
      <c r="X279" s="992"/>
      <c r="Y279" s="992"/>
      <c r="Z279" s="993"/>
    </row>
    <row r="280" spans="1:26" ht="13.5" customHeight="1" x14ac:dyDescent="0.15">
      <c r="A280" s="1223" t="s">
        <v>269</v>
      </c>
      <c r="B280" s="540">
        <v>44896</v>
      </c>
      <c r="C280" s="448" t="str">
        <f>IF(B280="","",IF(WEEKDAY(B280)=1,"(日)",IF(WEEKDAY(B280)=2,"(月)",IF(WEEKDAY(B280)=3,"(火)",IF(WEEKDAY(B280)=4,"(水)",IF(WEEKDAY(B280)=5,"(木)",IF(WEEKDAY(B280)=6,"(金)","(土)")))))))</f>
        <v>(木)</v>
      </c>
      <c r="D280" s="740" t="s">
        <v>317</v>
      </c>
      <c r="E280" s="663"/>
      <c r="F280" s="664">
        <v>10.1</v>
      </c>
      <c r="G280" s="12">
        <v>14.9</v>
      </c>
      <c r="H280" s="666">
        <v>15</v>
      </c>
      <c r="I280" s="665">
        <v>7.5</v>
      </c>
      <c r="J280" s="307">
        <v>7.2</v>
      </c>
      <c r="K280" s="12">
        <v>8.2200000000000006</v>
      </c>
      <c r="L280" s="307">
        <v>8.2200000000000006</v>
      </c>
      <c r="M280" s="665">
        <v>25.8</v>
      </c>
      <c r="N280" s="666">
        <v>25.9</v>
      </c>
      <c r="O280" s="838">
        <v>99.9</v>
      </c>
      <c r="P280" s="682">
        <v>110.9</v>
      </c>
      <c r="Q280" s="728">
        <v>10.1</v>
      </c>
      <c r="R280" s="671">
        <v>226</v>
      </c>
      <c r="S280" s="741">
        <v>0.08</v>
      </c>
      <c r="T280" s="1005" t="s">
        <v>24</v>
      </c>
      <c r="U280" s="122"/>
      <c r="V280" s="463" t="s">
        <v>344</v>
      </c>
      <c r="W280" s="467"/>
      <c r="X280" s="465">
        <v>44903</v>
      </c>
      <c r="Y280" s="470"/>
      <c r="Z280" s="471"/>
    </row>
    <row r="281" spans="1:26" x14ac:dyDescent="0.15">
      <c r="A281" s="1224"/>
      <c r="B281" s="539">
        <v>44897</v>
      </c>
      <c r="C281" s="449" t="str">
        <f t="shared" ref="C281:C310" si="32">IF(B281="","",IF(WEEKDAY(B281)=1,"(日)",IF(WEEKDAY(B281)=2,"(月)",IF(WEEKDAY(B281)=3,"(火)",IF(WEEKDAY(B281)=4,"(水)",IF(WEEKDAY(B281)=5,"(木)",IF(WEEKDAY(B281)=6,"(金)","(土)")))))))</f>
        <v>(金)</v>
      </c>
      <c r="D281" s="742" t="s">
        <v>317</v>
      </c>
      <c r="E281" s="673"/>
      <c r="F281" s="674">
        <v>10.1</v>
      </c>
      <c r="G281" s="13">
        <v>14.8</v>
      </c>
      <c r="H281" s="310">
        <v>14.9</v>
      </c>
      <c r="I281" s="14">
        <v>7.5</v>
      </c>
      <c r="J281" s="308">
        <v>7.4</v>
      </c>
      <c r="K281" s="13">
        <v>8.3000000000000007</v>
      </c>
      <c r="L281" s="308">
        <v>8.24</v>
      </c>
      <c r="M281" s="14">
        <v>25.7</v>
      </c>
      <c r="N281" s="310">
        <v>25.8</v>
      </c>
      <c r="O281" s="846">
        <v>98</v>
      </c>
      <c r="P281" s="691">
        <v>110.7</v>
      </c>
      <c r="Q281" s="743">
        <v>9.6</v>
      </c>
      <c r="R281" s="677">
        <v>199</v>
      </c>
      <c r="S281" s="744">
        <v>0.09</v>
      </c>
      <c r="T281" s="1012">
        <v>160</v>
      </c>
      <c r="U281" s="122"/>
      <c r="V281" s="468" t="s">
        <v>2</v>
      </c>
      <c r="W281" s="469" t="s">
        <v>363</v>
      </c>
      <c r="X281" s="480">
        <v>11.9</v>
      </c>
      <c r="Y281" s="480"/>
      <c r="Z281" s="473"/>
    </row>
    <row r="282" spans="1:26" x14ac:dyDescent="0.15">
      <c r="A282" s="1224"/>
      <c r="B282" s="539">
        <v>44898</v>
      </c>
      <c r="C282" s="449" t="str">
        <f t="shared" si="32"/>
        <v>(土)</v>
      </c>
      <c r="D282" s="742" t="s">
        <v>318</v>
      </c>
      <c r="E282" s="673"/>
      <c r="F282" s="674">
        <v>9.4</v>
      </c>
      <c r="G282" s="13">
        <v>14.5</v>
      </c>
      <c r="H282" s="310">
        <v>14.7</v>
      </c>
      <c r="I282" s="14">
        <v>7.6</v>
      </c>
      <c r="J282" s="308">
        <v>7.4</v>
      </c>
      <c r="K282" s="13">
        <v>8.27</v>
      </c>
      <c r="L282" s="308">
        <v>8.2899999999999991</v>
      </c>
      <c r="M282" s="14">
        <v>25.6</v>
      </c>
      <c r="N282" s="310">
        <v>25.4</v>
      </c>
      <c r="O282" s="846" t="s">
        <v>24</v>
      </c>
      <c r="P282" s="691" t="s">
        <v>24</v>
      </c>
      <c r="Q282" s="743" t="s">
        <v>24</v>
      </c>
      <c r="R282" s="677" t="s">
        <v>24</v>
      </c>
      <c r="S282" s="744" t="s">
        <v>24</v>
      </c>
      <c r="T282" s="787" t="s">
        <v>24</v>
      </c>
      <c r="U282" s="122"/>
      <c r="V282" s="6" t="s">
        <v>19</v>
      </c>
      <c r="W282" s="7" t="s">
        <v>20</v>
      </c>
      <c r="X282" s="45" t="s">
        <v>21</v>
      </c>
      <c r="Y282" s="335" t="s">
        <v>22</v>
      </c>
      <c r="Z282" s="332" t="s">
        <v>324</v>
      </c>
    </row>
    <row r="283" spans="1:26" x14ac:dyDescent="0.15">
      <c r="A283" s="1224"/>
      <c r="B283" s="539">
        <v>44899</v>
      </c>
      <c r="C283" s="449" t="str">
        <f t="shared" si="32"/>
        <v>(日)</v>
      </c>
      <c r="D283" s="742" t="s">
        <v>318</v>
      </c>
      <c r="E283" s="673"/>
      <c r="F283" s="674">
        <v>11.8</v>
      </c>
      <c r="G283" s="13">
        <v>14.3</v>
      </c>
      <c r="H283" s="310">
        <v>14.5</v>
      </c>
      <c r="I283" s="14">
        <v>7.5</v>
      </c>
      <c r="J283" s="308">
        <v>7.5</v>
      </c>
      <c r="K283" s="13">
        <v>8.27</v>
      </c>
      <c r="L283" s="308">
        <v>8.2799999999999994</v>
      </c>
      <c r="M283" s="14">
        <v>25.6</v>
      </c>
      <c r="N283" s="310">
        <v>25.4</v>
      </c>
      <c r="O283" s="846" t="s">
        <v>24</v>
      </c>
      <c r="P283" s="691" t="s">
        <v>24</v>
      </c>
      <c r="Q283" s="743" t="s">
        <v>24</v>
      </c>
      <c r="R283" s="677" t="s">
        <v>24</v>
      </c>
      <c r="S283" s="744" t="s">
        <v>24</v>
      </c>
      <c r="T283" s="787">
        <v>80</v>
      </c>
      <c r="U283" s="122"/>
      <c r="V283" s="3" t="s">
        <v>203</v>
      </c>
      <c r="W283" s="9" t="s">
        <v>11</v>
      </c>
      <c r="X283" s="410">
        <v>13.1</v>
      </c>
      <c r="Y283" s="336">
        <v>13.3</v>
      </c>
      <c r="Z283" s="384">
        <v>10.3</v>
      </c>
    </row>
    <row r="284" spans="1:26" x14ac:dyDescent="0.15">
      <c r="A284" s="1224"/>
      <c r="B284" s="539">
        <v>44900</v>
      </c>
      <c r="C284" s="449" t="str">
        <f t="shared" si="32"/>
        <v>(月)</v>
      </c>
      <c r="D284" s="742" t="s">
        <v>317</v>
      </c>
      <c r="E284" s="673">
        <v>16.5</v>
      </c>
      <c r="F284" s="674">
        <v>8.6999999999999993</v>
      </c>
      <c r="G284" s="13">
        <v>14.1</v>
      </c>
      <c r="H284" s="310">
        <v>14.2</v>
      </c>
      <c r="I284" s="14">
        <v>7.5</v>
      </c>
      <c r="J284" s="308">
        <v>7.6</v>
      </c>
      <c r="K284" s="13">
        <v>8.2100000000000009</v>
      </c>
      <c r="L284" s="308">
        <v>8.24</v>
      </c>
      <c r="M284" s="14">
        <v>25.5</v>
      </c>
      <c r="N284" s="310">
        <v>25.6</v>
      </c>
      <c r="O284" s="846">
        <v>96.8</v>
      </c>
      <c r="P284" s="691">
        <v>107.9</v>
      </c>
      <c r="Q284" s="743">
        <v>9.5</v>
      </c>
      <c r="R284" s="677">
        <v>202</v>
      </c>
      <c r="S284" s="744">
        <v>0.13</v>
      </c>
      <c r="T284" s="787" t="s">
        <v>24</v>
      </c>
      <c r="U284" s="122"/>
      <c r="V284" s="4" t="s">
        <v>204</v>
      </c>
      <c r="W284" s="10" t="s">
        <v>205</v>
      </c>
      <c r="X284" s="411">
        <v>7.9</v>
      </c>
      <c r="Y284" s="337">
        <v>7.8</v>
      </c>
      <c r="Z284" s="343">
        <v>35.5</v>
      </c>
    </row>
    <row r="285" spans="1:26" x14ac:dyDescent="0.15">
      <c r="A285" s="1224"/>
      <c r="B285" s="539">
        <v>44901</v>
      </c>
      <c r="C285" s="449" t="str">
        <f t="shared" si="32"/>
        <v>(火)</v>
      </c>
      <c r="D285" s="742" t="s">
        <v>319</v>
      </c>
      <c r="E285" s="673">
        <v>15</v>
      </c>
      <c r="F285" s="674">
        <v>5.6</v>
      </c>
      <c r="G285" s="13">
        <v>13.7</v>
      </c>
      <c r="H285" s="310">
        <v>13.8</v>
      </c>
      <c r="I285" s="14">
        <v>7.5</v>
      </c>
      <c r="J285" s="308">
        <v>7.3</v>
      </c>
      <c r="K285" s="13">
        <v>8.24</v>
      </c>
      <c r="L285" s="308">
        <v>8.24</v>
      </c>
      <c r="M285" s="14">
        <v>25.6</v>
      </c>
      <c r="N285" s="310">
        <v>25.6</v>
      </c>
      <c r="O285" s="846">
        <v>97.8</v>
      </c>
      <c r="P285" s="691">
        <v>109.1</v>
      </c>
      <c r="Q285" s="743">
        <v>9.5</v>
      </c>
      <c r="R285" s="677">
        <v>196</v>
      </c>
      <c r="S285" s="744">
        <v>0.12</v>
      </c>
      <c r="T285" s="787" t="s">
        <v>24</v>
      </c>
      <c r="U285" s="122"/>
      <c r="V285" s="4" t="s">
        <v>12</v>
      </c>
      <c r="W285" s="10"/>
      <c r="X285" s="411">
        <v>8.27</v>
      </c>
      <c r="Y285" s="337">
        <v>8.25</v>
      </c>
      <c r="Z285" s="343">
        <v>7.83</v>
      </c>
    </row>
    <row r="286" spans="1:26" x14ac:dyDescent="0.15">
      <c r="A286" s="1224"/>
      <c r="B286" s="539">
        <v>44902</v>
      </c>
      <c r="C286" s="449" t="str">
        <f t="shared" si="32"/>
        <v>(水)</v>
      </c>
      <c r="D286" s="742" t="s">
        <v>318</v>
      </c>
      <c r="E286" s="673"/>
      <c r="F286" s="674">
        <v>10.3</v>
      </c>
      <c r="G286" s="13">
        <v>13.4</v>
      </c>
      <c r="H286" s="310">
        <v>13.5</v>
      </c>
      <c r="I286" s="14">
        <v>8.1</v>
      </c>
      <c r="J286" s="308">
        <v>7.5</v>
      </c>
      <c r="K286" s="13">
        <v>8.24</v>
      </c>
      <c r="L286" s="308">
        <v>8.24</v>
      </c>
      <c r="M286" s="14">
        <v>25.6</v>
      </c>
      <c r="N286" s="310">
        <v>25.6</v>
      </c>
      <c r="O286" s="846">
        <v>97.8</v>
      </c>
      <c r="P286" s="691">
        <v>108.3</v>
      </c>
      <c r="Q286" s="743">
        <v>9.5</v>
      </c>
      <c r="R286" s="677">
        <v>203</v>
      </c>
      <c r="S286" s="744">
        <v>0.12</v>
      </c>
      <c r="T286" s="787" t="s">
        <v>24</v>
      </c>
      <c r="U286" s="122"/>
      <c r="V286" s="4" t="s">
        <v>206</v>
      </c>
      <c r="W286" s="10" t="s">
        <v>13</v>
      </c>
      <c r="X286" s="411">
        <v>25.5</v>
      </c>
      <c r="Y286" s="337">
        <v>25.5</v>
      </c>
      <c r="Z286" s="343">
        <v>23.2</v>
      </c>
    </row>
    <row r="287" spans="1:26" x14ac:dyDescent="0.15">
      <c r="A287" s="1224"/>
      <c r="B287" s="539">
        <v>44903</v>
      </c>
      <c r="C287" s="449" t="str">
        <f t="shared" si="32"/>
        <v>(木)</v>
      </c>
      <c r="D287" s="742" t="s">
        <v>318</v>
      </c>
      <c r="E287" s="673"/>
      <c r="F287" s="674">
        <v>11.9</v>
      </c>
      <c r="G287" s="13">
        <v>13.1</v>
      </c>
      <c r="H287" s="310">
        <v>13.3</v>
      </c>
      <c r="I287" s="14">
        <v>7.9</v>
      </c>
      <c r="J287" s="308">
        <v>7.8</v>
      </c>
      <c r="K287" s="13">
        <v>8.27</v>
      </c>
      <c r="L287" s="308">
        <v>8.25</v>
      </c>
      <c r="M287" s="14">
        <v>25.5</v>
      </c>
      <c r="N287" s="310">
        <v>25.5</v>
      </c>
      <c r="O287" s="846">
        <v>97.2</v>
      </c>
      <c r="P287" s="691">
        <v>106.1</v>
      </c>
      <c r="Q287" s="743">
        <v>9.8000000000000007</v>
      </c>
      <c r="R287" s="677">
        <v>211</v>
      </c>
      <c r="S287" s="744">
        <v>0.17</v>
      </c>
      <c r="T287" s="787" t="s">
        <v>24</v>
      </c>
      <c r="U287" s="122"/>
      <c r="V287" s="4" t="s">
        <v>207</v>
      </c>
      <c r="W287" s="10" t="s">
        <v>371</v>
      </c>
      <c r="X287" s="387">
        <v>95.3</v>
      </c>
      <c r="Y287" s="338">
        <v>97.2</v>
      </c>
      <c r="Z287" s="347">
        <v>84.6</v>
      </c>
    </row>
    <row r="288" spans="1:26" x14ac:dyDescent="0.15">
      <c r="A288" s="1224"/>
      <c r="B288" s="539">
        <v>44904</v>
      </c>
      <c r="C288" s="449" t="str">
        <f t="shared" si="32"/>
        <v>(金)</v>
      </c>
      <c r="D288" s="742" t="s">
        <v>317</v>
      </c>
      <c r="E288" s="673"/>
      <c r="F288" s="674">
        <v>9.9</v>
      </c>
      <c r="G288" s="13">
        <v>13</v>
      </c>
      <c r="H288" s="310">
        <v>13.1</v>
      </c>
      <c r="I288" s="14">
        <v>7.6</v>
      </c>
      <c r="J288" s="308">
        <v>7.6</v>
      </c>
      <c r="K288" s="13">
        <v>8.27</v>
      </c>
      <c r="L288" s="308">
        <v>8.2200000000000006</v>
      </c>
      <c r="M288" s="14">
        <v>25.4</v>
      </c>
      <c r="N288" s="310">
        <v>25.4</v>
      </c>
      <c r="O288" s="846">
        <v>94.7</v>
      </c>
      <c r="P288" s="691">
        <v>108.1</v>
      </c>
      <c r="Q288" s="743">
        <v>10.9</v>
      </c>
      <c r="R288" s="677">
        <v>195</v>
      </c>
      <c r="S288" s="744">
        <v>0.12</v>
      </c>
      <c r="T288" s="787">
        <v>80</v>
      </c>
      <c r="U288" s="122"/>
      <c r="V288" s="4" t="s">
        <v>208</v>
      </c>
      <c r="W288" s="10" t="s">
        <v>371</v>
      </c>
      <c r="X288" s="387">
        <v>107.1</v>
      </c>
      <c r="Y288" s="338">
        <v>106.1</v>
      </c>
      <c r="Z288" s="347">
        <v>98.2</v>
      </c>
    </row>
    <row r="289" spans="1:26" x14ac:dyDescent="0.15">
      <c r="A289" s="1224"/>
      <c r="B289" s="539">
        <v>44905</v>
      </c>
      <c r="C289" s="449" t="str">
        <f t="shared" si="32"/>
        <v>(土)</v>
      </c>
      <c r="D289" s="742" t="s">
        <v>318</v>
      </c>
      <c r="E289" s="673"/>
      <c r="F289" s="674">
        <v>10.9</v>
      </c>
      <c r="G289" s="13">
        <v>12.9</v>
      </c>
      <c r="H289" s="310">
        <v>13</v>
      </c>
      <c r="I289" s="14">
        <v>7.7</v>
      </c>
      <c r="J289" s="308">
        <v>7.6</v>
      </c>
      <c r="K289" s="13">
        <v>8.1999999999999993</v>
      </c>
      <c r="L289" s="308">
        <v>8.19</v>
      </c>
      <c r="M289" s="14">
        <v>25.4</v>
      </c>
      <c r="N289" s="310">
        <v>25.4</v>
      </c>
      <c r="O289" s="846" t="s">
        <v>24</v>
      </c>
      <c r="P289" s="691" t="s">
        <v>24</v>
      </c>
      <c r="Q289" s="743" t="s">
        <v>24</v>
      </c>
      <c r="R289" s="677" t="s">
        <v>24</v>
      </c>
      <c r="S289" s="744" t="s">
        <v>24</v>
      </c>
      <c r="T289" s="787" t="s">
        <v>24</v>
      </c>
      <c r="U289" s="122"/>
      <c r="V289" s="4" t="s">
        <v>209</v>
      </c>
      <c r="W289" s="10" t="s">
        <v>371</v>
      </c>
      <c r="X289" s="341">
        <v>74.8</v>
      </c>
      <c r="Y289" s="338">
        <v>74.400000000000006</v>
      </c>
      <c r="Z289" s="347">
        <v>69.2</v>
      </c>
    </row>
    <row r="290" spans="1:26" x14ac:dyDescent="0.15">
      <c r="A290" s="1224"/>
      <c r="B290" s="539">
        <v>44906</v>
      </c>
      <c r="C290" s="449" t="str">
        <f t="shared" si="32"/>
        <v>(日)</v>
      </c>
      <c r="D290" s="742" t="s">
        <v>318</v>
      </c>
      <c r="E290" s="673"/>
      <c r="F290" s="674">
        <v>9.5</v>
      </c>
      <c r="G290" s="13">
        <v>12.7</v>
      </c>
      <c r="H290" s="310">
        <v>12.8</v>
      </c>
      <c r="I290" s="14">
        <v>7.7</v>
      </c>
      <c r="J290" s="308">
        <v>7.6</v>
      </c>
      <c r="K290" s="13">
        <v>8.2200000000000006</v>
      </c>
      <c r="L290" s="308">
        <v>8.19</v>
      </c>
      <c r="M290" s="14">
        <v>25.4</v>
      </c>
      <c r="N290" s="310">
        <v>25.3</v>
      </c>
      <c r="O290" s="846" t="s">
        <v>24</v>
      </c>
      <c r="P290" s="691" t="s">
        <v>24</v>
      </c>
      <c r="Q290" s="743" t="s">
        <v>24</v>
      </c>
      <c r="R290" s="677" t="s">
        <v>24</v>
      </c>
      <c r="S290" s="744" t="s">
        <v>24</v>
      </c>
      <c r="T290" s="787" t="s">
        <v>24</v>
      </c>
      <c r="U290" s="122"/>
      <c r="V290" s="4" t="s">
        <v>210</v>
      </c>
      <c r="W290" s="10" t="s">
        <v>371</v>
      </c>
      <c r="X290" s="341">
        <v>32.299999999999997</v>
      </c>
      <c r="Y290" s="338">
        <v>31.7</v>
      </c>
      <c r="Z290" s="347">
        <v>29</v>
      </c>
    </row>
    <row r="291" spans="1:26" x14ac:dyDescent="0.15">
      <c r="A291" s="1224"/>
      <c r="B291" s="539">
        <v>44907</v>
      </c>
      <c r="C291" s="449" t="str">
        <f t="shared" si="32"/>
        <v>(月)</v>
      </c>
      <c r="D291" s="742" t="s">
        <v>318</v>
      </c>
      <c r="E291" s="673"/>
      <c r="F291" s="674">
        <v>10.1</v>
      </c>
      <c r="G291" s="13">
        <v>12.5</v>
      </c>
      <c r="H291" s="310">
        <v>12.6</v>
      </c>
      <c r="I291" s="14">
        <v>7.5</v>
      </c>
      <c r="J291" s="308">
        <v>7.4</v>
      </c>
      <c r="K291" s="13">
        <v>8.17</v>
      </c>
      <c r="L291" s="308">
        <v>8.15</v>
      </c>
      <c r="M291" s="14">
        <v>25.3</v>
      </c>
      <c r="N291" s="310">
        <v>25.4</v>
      </c>
      <c r="O291" s="846">
        <v>96.3</v>
      </c>
      <c r="P291" s="691">
        <v>106.9</v>
      </c>
      <c r="Q291" s="743">
        <v>10.8</v>
      </c>
      <c r="R291" s="677">
        <v>191</v>
      </c>
      <c r="S291" s="744">
        <v>0.13</v>
      </c>
      <c r="T291" s="787" t="s">
        <v>24</v>
      </c>
      <c r="U291" s="122"/>
      <c r="V291" s="4" t="s">
        <v>211</v>
      </c>
      <c r="W291" s="10" t="s">
        <v>371</v>
      </c>
      <c r="X291" s="341">
        <v>9.8000000000000007</v>
      </c>
      <c r="Y291" s="339">
        <v>9.8000000000000007</v>
      </c>
      <c r="Z291" s="385">
        <v>10.1</v>
      </c>
    </row>
    <row r="292" spans="1:26" x14ac:dyDescent="0.15">
      <c r="A292" s="1224"/>
      <c r="B292" s="539">
        <v>44908</v>
      </c>
      <c r="C292" s="449" t="str">
        <f t="shared" si="32"/>
        <v>(火)</v>
      </c>
      <c r="D292" s="742" t="s">
        <v>319</v>
      </c>
      <c r="E292" s="673">
        <v>2.5</v>
      </c>
      <c r="F292" s="674">
        <v>6.6</v>
      </c>
      <c r="G292" s="13">
        <v>12.3</v>
      </c>
      <c r="H292" s="310">
        <v>12.4</v>
      </c>
      <c r="I292" s="14">
        <v>7.4</v>
      </c>
      <c r="J292" s="308">
        <v>7.4</v>
      </c>
      <c r="K292" s="13">
        <v>8.19</v>
      </c>
      <c r="L292" s="308">
        <v>8.1199999999999992</v>
      </c>
      <c r="M292" s="14">
        <v>25.4</v>
      </c>
      <c r="N292" s="310">
        <v>25.4</v>
      </c>
      <c r="O292" s="846">
        <v>94.7</v>
      </c>
      <c r="P292" s="691">
        <v>107.1</v>
      </c>
      <c r="Q292" s="743">
        <v>11.3</v>
      </c>
      <c r="R292" s="677">
        <v>186</v>
      </c>
      <c r="S292" s="744">
        <v>0.19</v>
      </c>
      <c r="T292" s="787">
        <v>160</v>
      </c>
      <c r="U292" s="122"/>
      <c r="V292" s="4" t="s">
        <v>212</v>
      </c>
      <c r="W292" s="10" t="s">
        <v>371</v>
      </c>
      <c r="X292" s="341">
        <v>192</v>
      </c>
      <c r="Y292" s="340">
        <v>211</v>
      </c>
      <c r="Z292" s="386">
        <v>190</v>
      </c>
    </row>
    <row r="293" spans="1:26" x14ac:dyDescent="0.15">
      <c r="A293" s="1224"/>
      <c r="B293" s="539">
        <v>44909</v>
      </c>
      <c r="C293" s="449" t="str">
        <f t="shared" si="32"/>
        <v>(水)</v>
      </c>
      <c r="D293" s="742" t="s">
        <v>318</v>
      </c>
      <c r="E293" s="673"/>
      <c r="F293" s="674">
        <v>13.6</v>
      </c>
      <c r="G293" s="13">
        <v>12.2</v>
      </c>
      <c r="H293" s="310">
        <v>12.3</v>
      </c>
      <c r="I293" s="14">
        <v>7.8</v>
      </c>
      <c r="J293" s="308">
        <v>7.3</v>
      </c>
      <c r="K293" s="13">
        <v>8.17</v>
      </c>
      <c r="L293" s="308">
        <v>8.19</v>
      </c>
      <c r="M293" s="14">
        <v>25.4</v>
      </c>
      <c r="N293" s="310">
        <v>25.4</v>
      </c>
      <c r="O293" s="846">
        <v>95.7</v>
      </c>
      <c r="P293" s="691">
        <v>106.1</v>
      </c>
      <c r="Q293" s="743">
        <v>11.1</v>
      </c>
      <c r="R293" s="677">
        <v>187</v>
      </c>
      <c r="S293" s="744">
        <v>0.15</v>
      </c>
      <c r="T293" s="787" t="s">
        <v>24</v>
      </c>
      <c r="U293" s="122"/>
      <c r="V293" s="4" t="s">
        <v>213</v>
      </c>
      <c r="W293" s="10" t="s">
        <v>371</v>
      </c>
      <c r="X293" s="341">
        <v>0.26</v>
      </c>
      <c r="Y293" s="16">
        <v>0.17</v>
      </c>
      <c r="Z293" s="345">
        <v>0.84</v>
      </c>
    </row>
    <row r="294" spans="1:26" x14ac:dyDescent="0.15">
      <c r="A294" s="1224"/>
      <c r="B294" s="539">
        <v>44910</v>
      </c>
      <c r="C294" s="449" t="str">
        <f t="shared" si="32"/>
        <v>(木)</v>
      </c>
      <c r="D294" s="742" t="s">
        <v>317</v>
      </c>
      <c r="E294" s="673"/>
      <c r="F294" s="674">
        <v>8.4</v>
      </c>
      <c r="G294" s="13">
        <v>11.9</v>
      </c>
      <c r="H294" s="310">
        <v>12</v>
      </c>
      <c r="I294" s="14">
        <v>7.5</v>
      </c>
      <c r="J294" s="308">
        <v>7.4</v>
      </c>
      <c r="K294" s="13">
        <v>8.1199999999999992</v>
      </c>
      <c r="L294" s="308">
        <v>8.18</v>
      </c>
      <c r="M294" s="14">
        <v>25.5</v>
      </c>
      <c r="N294" s="310">
        <v>25.4</v>
      </c>
      <c r="O294" s="846">
        <v>95.3</v>
      </c>
      <c r="P294" s="691">
        <v>109.1</v>
      </c>
      <c r="Q294" s="743">
        <v>11.7</v>
      </c>
      <c r="R294" s="677">
        <v>180</v>
      </c>
      <c r="S294" s="744">
        <v>0.22</v>
      </c>
      <c r="T294" s="787" t="s">
        <v>24</v>
      </c>
      <c r="U294" s="122"/>
      <c r="V294" s="4" t="s">
        <v>14</v>
      </c>
      <c r="W294" s="10" t="s">
        <v>371</v>
      </c>
      <c r="X294" s="341">
        <v>4</v>
      </c>
      <c r="Y294" s="342">
        <v>3.8</v>
      </c>
      <c r="Z294" s="343">
        <v>2</v>
      </c>
    </row>
    <row r="295" spans="1:26" x14ac:dyDescent="0.15">
      <c r="A295" s="1224"/>
      <c r="B295" s="539">
        <v>44911</v>
      </c>
      <c r="C295" s="449" t="str">
        <f t="shared" si="32"/>
        <v>(金)</v>
      </c>
      <c r="D295" s="742" t="s">
        <v>318</v>
      </c>
      <c r="E295" s="673"/>
      <c r="F295" s="674">
        <v>11.2</v>
      </c>
      <c r="G295" s="13">
        <v>11.6</v>
      </c>
      <c r="H295" s="310">
        <v>11.8</v>
      </c>
      <c r="I295" s="14">
        <v>7.2</v>
      </c>
      <c r="J295" s="308">
        <v>7.4</v>
      </c>
      <c r="K295" s="13">
        <v>8.26</v>
      </c>
      <c r="L295" s="308">
        <v>8.25</v>
      </c>
      <c r="M295" s="14">
        <v>25.6</v>
      </c>
      <c r="N295" s="310">
        <v>25.4</v>
      </c>
      <c r="O295" s="846">
        <v>96.8</v>
      </c>
      <c r="P295" s="691">
        <v>107.5</v>
      </c>
      <c r="Q295" s="743">
        <v>10.5</v>
      </c>
      <c r="R295" s="677">
        <v>208</v>
      </c>
      <c r="S295" s="744">
        <v>0.21</v>
      </c>
      <c r="T295" s="787" t="s">
        <v>24</v>
      </c>
      <c r="U295" s="122"/>
      <c r="V295" s="4" t="s">
        <v>15</v>
      </c>
      <c r="W295" s="10" t="s">
        <v>371</v>
      </c>
      <c r="X295" s="382">
        <v>1.3</v>
      </c>
      <c r="Y295" s="342">
        <v>0.6</v>
      </c>
      <c r="Z295" s="343">
        <v>0.8</v>
      </c>
    </row>
    <row r="296" spans="1:26" x14ac:dyDescent="0.15">
      <c r="A296" s="1224"/>
      <c r="B296" s="539">
        <v>44912</v>
      </c>
      <c r="C296" s="449" t="str">
        <f t="shared" si="32"/>
        <v>(土)</v>
      </c>
      <c r="D296" s="742" t="s">
        <v>317</v>
      </c>
      <c r="E296" s="673">
        <v>4</v>
      </c>
      <c r="F296" s="674">
        <v>7.3</v>
      </c>
      <c r="G296" s="13">
        <v>11.5</v>
      </c>
      <c r="H296" s="310">
        <v>11.7</v>
      </c>
      <c r="I296" s="14">
        <v>7.3</v>
      </c>
      <c r="J296" s="308">
        <v>7</v>
      </c>
      <c r="K296" s="13">
        <v>8.2100000000000009</v>
      </c>
      <c r="L296" s="308">
        <v>8.23</v>
      </c>
      <c r="M296" s="14">
        <v>25.5</v>
      </c>
      <c r="N296" s="310">
        <v>25.6</v>
      </c>
      <c r="O296" s="846" t="s">
        <v>24</v>
      </c>
      <c r="P296" s="691" t="s">
        <v>24</v>
      </c>
      <c r="Q296" s="743" t="s">
        <v>24</v>
      </c>
      <c r="R296" s="677" t="s">
        <v>24</v>
      </c>
      <c r="S296" s="744" t="s">
        <v>24</v>
      </c>
      <c r="T296" s="787" t="s">
        <v>24</v>
      </c>
      <c r="U296" s="122"/>
      <c r="V296" s="4" t="s">
        <v>214</v>
      </c>
      <c r="W296" s="10" t="s">
        <v>371</v>
      </c>
      <c r="X296" s="341">
        <v>10.6</v>
      </c>
      <c r="Y296" s="342">
        <v>10.9</v>
      </c>
      <c r="Z296" s="343">
        <v>10.5</v>
      </c>
    </row>
    <row r="297" spans="1:26" x14ac:dyDescent="0.15">
      <c r="A297" s="1224"/>
      <c r="B297" s="539">
        <v>44913</v>
      </c>
      <c r="C297" s="449" t="str">
        <f t="shared" si="32"/>
        <v>(日)</v>
      </c>
      <c r="D297" s="742" t="s">
        <v>317</v>
      </c>
      <c r="E297" s="673">
        <v>0.5</v>
      </c>
      <c r="F297" s="674">
        <v>8</v>
      </c>
      <c r="G297" s="13">
        <v>11.5</v>
      </c>
      <c r="H297" s="310">
        <v>11.6</v>
      </c>
      <c r="I297" s="14">
        <v>7.1</v>
      </c>
      <c r="J297" s="308">
        <v>6.8</v>
      </c>
      <c r="K297" s="13">
        <v>8.24</v>
      </c>
      <c r="L297" s="308">
        <v>8.19</v>
      </c>
      <c r="M297" s="14">
        <v>25.4</v>
      </c>
      <c r="N297" s="310">
        <v>25.2</v>
      </c>
      <c r="O297" s="846" t="s">
        <v>24</v>
      </c>
      <c r="P297" s="691" t="s">
        <v>24</v>
      </c>
      <c r="Q297" s="743" t="s">
        <v>24</v>
      </c>
      <c r="R297" s="677" t="s">
        <v>24</v>
      </c>
      <c r="S297" s="744" t="s">
        <v>24</v>
      </c>
      <c r="T297" s="787" t="s">
        <v>24</v>
      </c>
      <c r="U297" s="122"/>
      <c r="V297" s="4" t="s">
        <v>215</v>
      </c>
      <c r="W297" s="10" t="s">
        <v>371</v>
      </c>
      <c r="X297" s="365">
        <v>2.1000000000000001E-2</v>
      </c>
      <c r="Y297" s="344">
        <v>2.1000000000000001E-2</v>
      </c>
      <c r="Z297" s="345">
        <v>6.8000000000000005E-2</v>
      </c>
    </row>
    <row r="298" spans="1:26" x14ac:dyDescent="0.15">
      <c r="A298" s="1224"/>
      <c r="B298" s="539">
        <v>44914</v>
      </c>
      <c r="C298" s="449" t="str">
        <f t="shared" si="32"/>
        <v>(月)</v>
      </c>
      <c r="D298" s="742" t="s">
        <v>318</v>
      </c>
      <c r="E298" s="673"/>
      <c r="F298" s="674">
        <v>7.8</v>
      </c>
      <c r="G298" s="13">
        <v>11</v>
      </c>
      <c r="H298" s="310">
        <v>11.1</v>
      </c>
      <c r="I298" s="14">
        <v>6.9</v>
      </c>
      <c r="J298" s="308">
        <v>6.7</v>
      </c>
      <c r="K298" s="13">
        <v>8.18</v>
      </c>
      <c r="L298" s="308">
        <v>8.19</v>
      </c>
      <c r="M298" s="14">
        <v>25.5</v>
      </c>
      <c r="N298" s="310">
        <v>25.6</v>
      </c>
      <c r="O298" s="846">
        <v>97.8</v>
      </c>
      <c r="P298" s="691">
        <v>108.1</v>
      </c>
      <c r="Q298" s="743">
        <v>10.4</v>
      </c>
      <c r="R298" s="677">
        <v>205</v>
      </c>
      <c r="S298" s="744">
        <v>0.19</v>
      </c>
      <c r="T298" s="787" t="s">
        <v>24</v>
      </c>
      <c r="U298" s="122"/>
      <c r="V298" s="4" t="s">
        <v>333</v>
      </c>
      <c r="W298" s="10" t="s">
        <v>371</v>
      </c>
      <c r="X298" s="341">
        <v>0.22</v>
      </c>
      <c r="Y298" s="344">
        <v>0.24</v>
      </c>
      <c r="Z298" s="345">
        <v>0.57999999999999996</v>
      </c>
    </row>
    <row r="299" spans="1:26" x14ac:dyDescent="0.15">
      <c r="A299" s="1224"/>
      <c r="B299" s="539">
        <v>44915</v>
      </c>
      <c r="C299" s="449" t="str">
        <f t="shared" si="32"/>
        <v>(火)</v>
      </c>
      <c r="D299" s="742" t="s">
        <v>318</v>
      </c>
      <c r="E299" s="673"/>
      <c r="F299" s="674">
        <v>6.6</v>
      </c>
      <c r="G299" s="13">
        <v>10.7</v>
      </c>
      <c r="H299" s="310">
        <v>10.9</v>
      </c>
      <c r="I299" s="14">
        <v>6.6</v>
      </c>
      <c r="J299" s="308">
        <v>6.6</v>
      </c>
      <c r="K299" s="13">
        <v>8.2200000000000006</v>
      </c>
      <c r="L299" s="308">
        <v>8.19</v>
      </c>
      <c r="M299" s="14">
        <v>25.7</v>
      </c>
      <c r="N299" s="310">
        <v>25.7</v>
      </c>
      <c r="O299" s="846">
        <v>97.8</v>
      </c>
      <c r="P299" s="691">
        <v>109.3</v>
      </c>
      <c r="Q299" s="743">
        <v>11.4</v>
      </c>
      <c r="R299" s="677">
        <v>204</v>
      </c>
      <c r="S299" s="744">
        <v>0.16</v>
      </c>
      <c r="T299" s="787" t="s">
        <v>24</v>
      </c>
      <c r="U299" s="122"/>
      <c r="V299" s="4" t="s">
        <v>216</v>
      </c>
      <c r="W299" s="10" t="s">
        <v>371</v>
      </c>
      <c r="X299" s="365">
        <v>0.77</v>
      </c>
      <c r="Y299" s="344">
        <v>0.75</v>
      </c>
      <c r="Z299" s="345">
        <v>1</v>
      </c>
    </row>
    <row r="300" spans="1:26" x14ac:dyDescent="0.15">
      <c r="A300" s="1224"/>
      <c r="B300" s="539">
        <v>44916</v>
      </c>
      <c r="C300" s="449" t="str">
        <f t="shared" si="32"/>
        <v>(水)</v>
      </c>
      <c r="D300" s="742" t="s">
        <v>317</v>
      </c>
      <c r="E300" s="673"/>
      <c r="F300" s="674">
        <v>6.7</v>
      </c>
      <c r="G300" s="13">
        <v>10.5</v>
      </c>
      <c r="H300" s="310">
        <v>10.7</v>
      </c>
      <c r="I300" s="14">
        <v>6.4</v>
      </c>
      <c r="J300" s="308">
        <v>6.3</v>
      </c>
      <c r="K300" s="13">
        <v>8.2100000000000009</v>
      </c>
      <c r="L300" s="308">
        <v>8.2100000000000009</v>
      </c>
      <c r="M300" s="14">
        <v>25.7</v>
      </c>
      <c r="N300" s="310">
        <v>25.8</v>
      </c>
      <c r="O300" s="846">
        <v>96.8</v>
      </c>
      <c r="P300" s="691">
        <v>109.1</v>
      </c>
      <c r="Q300" s="743">
        <v>11.3</v>
      </c>
      <c r="R300" s="677">
        <v>189</v>
      </c>
      <c r="S300" s="744">
        <v>0.16</v>
      </c>
      <c r="T300" s="787" t="s">
        <v>24</v>
      </c>
      <c r="U300" s="122"/>
      <c r="V300" s="4" t="s">
        <v>217</v>
      </c>
      <c r="W300" s="10" t="s">
        <v>371</v>
      </c>
      <c r="X300" s="365">
        <v>7.8E-2</v>
      </c>
      <c r="Y300" s="344">
        <v>7.6999999999999999E-2</v>
      </c>
      <c r="Z300" s="345">
        <v>0.13600000000000001</v>
      </c>
    </row>
    <row r="301" spans="1:26" x14ac:dyDescent="0.15">
      <c r="A301" s="1224"/>
      <c r="B301" s="539">
        <v>44917</v>
      </c>
      <c r="C301" s="449" t="str">
        <f t="shared" si="32"/>
        <v>(木)</v>
      </c>
      <c r="D301" s="742" t="s">
        <v>319</v>
      </c>
      <c r="E301" s="673">
        <v>15</v>
      </c>
      <c r="F301" s="674">
        <v>6.7</v>
      </c>
      <c r="G301" s="13">
        <v>10.3</v>
      </c>
      <c r="H301" s="310">
        <v>10.5</v>
      </c>
      <c r="I301" s="14">
        <v>6.4</v>
      </c>
      <c r="J301" s="308">
        <v>6.1</v>
      </c>
      <c r="K301" s="13">
        <v>8.15</v>
      </c>
      <c r="L301" s="308">
        <v>8.17</v>
      </c>
      <c r="M301" s="14">
        <v>25.9</v>
      </c>
      <c r="N301" s="310">
        <v>25.8</v>
      </c>
      <c r="O301" s="846">
        <v>97.8</v>
      </c>
      <c r="P301" s="691">
        <v>109.5</v>
      </c>
      <c r="Q301" s="743">
        <v>11.5</v>
      </c>
      <c r="R301" s="677">
        <v>187</v>
      </c>
      <c r="S301" s="744">
        <v>0.19</v>
      </c>
      <c r="T301" s="787" t="s">
        <v>24</v>
      </c>
      <c r="U301" s="122"/>
      <c r="V301" s="4" t="s">
        <v>218</v>
      </c>
      <c r="W301" s="10" t="s">
        <v>371</v>
      </c>
      <c r="X301" s="382">
        <v>20.8</v>
      </c>
      <c r="Y301" s="342">
        <v>20.8</v>
      </c>
      <c r="Z301" s="343">
        <v>18.8</v>
      </c>
    </row>
    <row r="302" spans="1:26" x14ac:dyDescent="0.15">
      <c r="A302" s="1224"/>
      <c r="B302" s="539">
        <v>44918</v>
      </c>
      <c r="C302" s="449" t="str">
        <f t="shared" si="32"/>
        <v>(金)</v>
      </c>
      <c r="D302" s="742" t="s">
        <v>318</v>
      </c>
      <c r="E302" s="673"/>
      <c r="F302" s="674">
        <v>6.9</v>
      </c>
      <c r="G302" s="13">
        <v>10</v>
      </c>
      <c r="H302" s="310">
        <v>10.199999999999999</v>
      </c>
      <c r="I302" s="14">
        <v>6.4</v>
      </c>
      <c r="J302" s="308">
        <v>6</v>
      </c>
      <c r="K302" s="13">
        <v>8.18</v>
      </c>
      <c r="L302" s="308">
        <v>8.19</v>
      </c>
      <c r="M302" s="14">
        <v>25.8</v>
      </c>
      <c r="N302" s="310">
        <v>25.8</v>
      </c>
      <c r="O302" s="846">
        <v>97.6</v>
      </c>
      <c r="P302" s="691">
        <v>111.1</v>
      </c>
      <c r="Q302" s="743">
        <v>11.5</v>
      </c>
      <c r="R302" s="677">
        <v>195</v>
      </c>
      <c r="S302" s="744">
        <v>0.16</v>
      </c>
      <c r="T302" s="787" t="s">
        <v>24</v>
      </c>
      <c r="U302" s="122"/>
      <c r="V302" s="4" t="s">
        <v>17</v>
      </c>
      <c r="W302" s="10" t="s">
        <v>371</v>
      </c>
      <c r="X302" s="341">
        <v>29.1</v>
      </c>
      <c r="Y302" s="342">
        <v>29.2</v>
      </c>
      <c r="Z302" s="343">
        <v>34.299999999999997</v>
      </c>
    </row>
    <row r="303" spans="1:26" x14ac:dyDescent="0.15">
      <c r="A303" s="1224"/>
      <c r="B303" s="539">
        <v>44919</v>
      </c>
      <c r="C303" s="449" t="str">
        <f t="shared" si="32"/>
        <v>(土)</v>
      </c>
      <c r="D303" s="742" t="s">
        <v>318</v>
      </c>
      <c r="E303" s="673"/>
      <c r="F303" s="674">
        <v>8.6999999999999993</v>
      </c>
      <c r="G303" s="13">
        <v>9.5</v>
      </c>
      <c r="H303" s="310">
        <v>9.8000000000000007</v>
      </c>
      <c r="I303" s="14">
        <v>6.3</v>
      </c>
      <c r="J303" s="308">
        <v>6.1</v>
      </c>
      <c r="K303" s="13">
        <v>8.1999999999999993</v>
      </c>
      <c r="L303" s="308">
        <v>8.2100000000000009</v>
      </c>
      <c r="M303" s="14">
        <v>25.7</v>
      </c>
      <c r="N303" s="310">
        <v>25.5</v>
      </c>
      <c r="O303" s="846" t="s">
        <v>24</v>
      </c>
      <c r="P303" s="691" t="s">
        <v>24</v>
      </c>
      <c r="Q303" s="743" t="s">
        <v>24</v>
      </c>
      <c r="R303" s="677" t="s">
        <v>24</v>
      </c>
      <c r="S303" s="744" t="s">
        <v>24</v>
      </c>
      <c r="T303" s="787" t="s">
        <v>24</v>
      </c>
      <c r="U303" s="122"/>
      <c r="V303" s="4" t="s">
        <v>219</v>
      </c>
      <c r="W303" s="10" t="s">
        <v>205</v>
      </c>
      <c r="X303" s="341">
        <v>4</v>
      </c>
      <c r="Y303" s="346">
        <v>4</v>
      </c>
      <c r="Z303" s="347">
        <v>9</v>
      </c>
    </row>
    <row r="304" spans="1:26" x14ac:dyDescent="0.15">
      <c r="A304" s="1224"/>
      <c r="B304" s="539">
        <v>44920</v>
      </c>
      <c r="C304" s="449" t="str">
        <f t="shared" si="32"/>
        <v>(日)</v>
      </c>
      <c r="D304" s="742" t="s">
        <v>318</v>
      </c>
      <c r="E304" s="673"/>
      <c r="F304" s="674">
        <v>9.8000000000000007</v>
      </c>
      <c r="G304" s="13">
        <v>9.3000000000000007</v>
      </c>
      <c r="H304" s="310">
        <v>9.5</v>
      </c>
      <c r="I304" s="14">
        <v>6.2</v>
      </c>
      <c r="J304" s="308">
        <v>5.9</v>
      </c>
      <c r="K304" s="13">
        <v>8.1999999999999993</v>
      </c>
      <c r="L304" s="308">
        <v>8.2200000000000006</v>
      </c>
      <c r="M304" s="14">
        <v>25.7</v>
      </c>
      <c r="N304" s="310">
        <v>25.6</v>
      </c>
      <c r="O304" s="846" t="s">
        <v>24</v>
      </c>
      <c r="P304" s="691" t="s">
        <v>24</v>
      </c>
      <c r="Q304" s="743" t="s">
        <v>24</v>
      </c>
      <c r="R304" s="677" t="s">
        <v>24</v>
      </c>
      <c r="S304" s="744" t="s">
        <v>24</v>
      </c>
      <c r="T304" s="787" t="s">
        <v>24</v>
      </c>
      <c r="U304" s="136"/>
      <c r="V304" s="4" t="s">
        <v>220</v>
      </c>
      <c r="W304" s="10" t="s">
        <v>371</v>
      </c>
      <c r="X304" s="341">
        <v>5</v>
      </c>
      <c r="Y304" s="346">
        <v>5</v>
      </c>
      <c r="Z304" s="347">
        <v>7</v>
      </c>
    </row>
    <row r="305" spans="1:26" x14ac:dyDescent="0.15">
      <c r="A305" s="1224"/>
      <c r="B305" s="539">
        <v>44921</v>
      </c>
      <c r="C305" s="449" t="str">
        <f t="shared" si="32"/>
        <v>(月)</v>
      </c>
      <c r="D305" s="742" t="s">
        <v>318</v>
      </c>
      <c r="E305" s="673"/>
      <c r="F305" s="674">
        <v>8.6</v>
      </c>
      <c r="G305" s="13">
        <v>9.1</v>
      </c>
      <c r="H305" s="310">
        <v>9.3000000000000007</v>
      </c>
      <c r="I305" s="14">
        <v>5.9</v>
      </c>
      <c r="J305" s="308">
        <v>5.8</v>
      </c>
      <c r="K305" s="13">
        <v>8.14</v>
      </c>
      <c r="L305" s="308">
        <v>8.17</v>
      </c>
      <c r="M305" s="14">
        <v>25.9</v>
      </c>
      <c r="N305" s="310">
        <v>25.8</v>
      </c>
      <c r="O305" s="846">
        <v>97</v>
      </c>
      <c r="P305" s="691">
        <v>110.9</v>
      </c>
      <c r="Q305" s="743">
        <v>11.2</v>
      </c>
      <c r="R305" s="677">
        <v>190</v>
      </c>
      <c r="S305" s="744">
        <v>0.2</v>
      </c>
      <c r="T305" s="787" t="s">
        <v>24</v>
      </c>
      <c r="U305" s="122"/>
      <c r="V305" s="397"/>
      <c r="W305" s="398"/>
      <c r="X305" s="403"/>
      <c r="Y305" s="404"/>
      <c r="Z305" s="405"/>
    </row>
    <row r="306" spans="1:26" x14ac:dyDescent="0.15">
      <c r="A306" s="1224"/>
      <c r="B306" s="539">
        <v>44922</v>
      </c>
      <c r="C306" s="449" t="str">
        <f t="shared" si="32"/>
        <v>(火)</v>
      </c>
      <c r="D306" s="742" t="s">
        <v>318</v>
      </c>
      <c r="E306" s="673"/>
      <c r="F306" s="674">
        <v>7.7</v>
      </c>
      <c r="G306" s="13">
        <v>8.8000000000000007</v>
      </c>
      <c r="H306" s="310">
        <v>9.1</v>
      </c>
      <c r="I306" s="14">
        <v>5.7</v>
      </c>
      <c r="J306" s="308">
        <v>5.6</v>
      </c>
      <c r="K306" s="13">
        <v>8.17</v>
      </c>
      <c r="L306" s="308">
        <v>8.17</v>
      </c>
      <c r="M306" s="14">
        <v>26</v>
      </c>
      <c r="N306" s="310">
        <v>25.9</v>
      </c>
      <c r="O306" s="846">
        <v>99.3</v>
      </c>
      <c r="P306" s="691">
        <v>110.1</v>
      </c>
      <c r="Q306" s="743">
        <v>11.2</v>
      </c>
      <c r="R306" s="677">
        <v>183</v>
      </c>
      <c r="S306" s="744">
        <v>0.2</v>
      </c>
      <c r="T306" s="787" t="s">
        <v>24</v>
      </c>
      <c r="U306" s="122"/>
      <c r="V306" s="397"/>
      <c r="W306" s="398"/>
      <c r="X306" s="403"/>
      <c r="Y306" s="404"/>
      <c r="Z306" s="405"/>
    </row>
    <row r="307" spans="1:26" x14ac:dyDescent="0.15">
      <c r="A307" s="1224"/>
      <c r="B307" s="539">
        <v>44923</v>
      </c>
      <c r="C307" s="449" t="str">
        <f t="shared" si="32"/>
        <v>(水)</v>
      </c>
      <c r="D307" s="742" t="s">
        <v>317</v>
      </c>
      <c r="E307" s="673"/>
      <c r="F307" s="674">
        <v>7.4</v>
      </c>
      <c r="G307" s="13">
        <v>8.6999999999999993</v>
      </c>
      <c r="H307" s="310">
        <v>8.9</v>
      </c>
      <c r="I307" s="14">
        <v>5.5</v>
      </c>
      <c r="J307" s="308">
        <v>5.3</v>
      </c>
      <c r="K307" s="13">
        <v>8.14</v>
      </c>
      <c r="L307" s="308">
        <v>8.15</v>
      </c>
      <c r="M307" s="14">
        <v>26</v>
      </c>
      <c r="N307" s="310">
        <v>26</v>
      </c>
      <c r="O307" s="846">
        <v>98.2</v>
      </c>
      <c r="P307" s="691">
        <v>111.3</v>
      </c>
      <c r="Q307" s="743">
        <v>11.4</v>
      </c>
      <c r="R307" s="677">
        <v>180</v>
      </c>
      <c r="S307" s="744">
        <v>0.17</v>
      </c>
      <c r="T307" s="1012" t="s">
        <v>24</v>
      </c>
      <c r="U307" s="122"/>
      <c r="V307" s="400"/>
      <c r="W307" s="401"/>
      <c r="X307" s="406"/>
      <c r="Y307" s="407"/>
      <c r="Z307" s="408"/>
    </row>
    <row r="308" spans="1:26" x14ac:dyDescent="0.15">
      <c r="A308" s="1224"/>
      <c r="B308" s="539">
        <v>44924</v>
      </c>
      <c r="C308" s="449" t="str">
        <f t="shared" si="32"/>
        <v>(木)</v>
      </c>
      <c r="D308" s="742" t="s">
        <v>318</v>
      </c>
      <c r="E308" s="673"/>
      <c r="F308" s="674">
        <v>9.6</v>
      </c>
      <c r="G308" s="13">
        <v>8.6999999999999993</v>
      </c>
      <c r="H308" s="310">
        <v>8.9</v>
      </c>
      <c r="I308" s="14">
        <v>4.8</v>
      </c>
      <c r="J308" s="308">
        <v>4.8</v>
      </c>
      <c r="K308" s="13">
        <v>8.16</v>
      </c>
      <c r="L308" s="308">
        <v>8.15</v>
      </c>
      <c r="M308" s="14">
        <v>26.1</v>
      </c>
      <c r="N308" s="310">
        <v>26.1</v>
      </c>
      <c r="O308" s="846" t="s">
        <v>24</v>
      </c>
      <c r="P308" s="691" t="s">
        <v>24</v>
      </c>
      <c r="Q308" s="743" t="s">
        <v>24</v>
      </c>
      <c r="R308" s="677" t="s">
        <v>24</v>
      </c>
      <c r="S308" s="744" t="s">
        <v>24</v>
      </c>
      <c r="T308" s="787" t="s">
        <v>24</v>
      </c>
      <c r="U308" s="122"/>
      <c r="V308" s="11" t="s">
        <v>23</v>
      </c>
      <c r="W308" s="117" t="s">
        <v>24</v>
      </c>
      <c r="X308" s="117"/>
      <c r="Y308" s="117"/>
      <c r="Z308" s="812" t="s">
        <v>24</v>
      </c>
    </row>
    <row r="309" spans="1:26" x14ac:dyDescent="0.15">
      <c r="A309" s="1224"/>
      <c r="B309" s="539">
        <v>44925</v>
      </c>
      <c r="C309" s="449" t="str">
        <f t="shared" si="32"/>
        <v>(金)</v>
      </c>
      <c r="D309" s="742" t="s">
        <v>318</v>
      </c>
      <c r="E309" s="673"/>
      <c r="F309" s="674">
        <v>8.1</v>
      </c>
      <c r="G309" s="13">
        <v>8.6</v>
      </c>
      <c r="H309" s="310">
        <v>8.8000000000000007</v>
      </c>
      <c r="I309" s="14">
        <v>4.9000000000000004</v>
      </c>
      <c r="J309" s="308">
        <v>4.8</v>
      </c>
      <c r="K309" s="13">
        <v>8.1999999999999993</v>
      </c>
      <c r="L309" s="308">
        <v>8.19</v>
      </c>
      <c r="M309" s="14">
        <v>26.1</v>
      </c>
      <c r="N309" s="310">
        <v>26.2</v>
      </c>
      <c r="O309" s="846" t="s">
        <v>24</v>
      </c>
      <c r="P309" s="691" t="s">
        <v>24</v>
      </c>
      <c r="Q309" s="743" t="s">
        <v>24</v>
      </c>
      <c r="R309" s="677" t="s">
        <v>24</v>
      </c>
      <c r="S309" s="744" t="s">
        <v>24</v>
      </c>
      <c r="T309" s="787" t="s">
        <v>24</v>
      </c>
      <c r="U309" s="122"/>
      <c r="V309" s="985" t="s">
        <v>360</v>
      </c>
      <c r="W309" s="986"/>
      <c r="X309" s="986"/>
      <c r="Y309" s="986"/>
      <c r="Z309" s="987"/>
    </row>
    <row r="310" spans="1:26" x14ac:dyDescent="0.15">
      <c r="A310" s="1224"/>
      <c r="B310" s="539">
        <v>44926</v>
      </c>
      <c r="C310" s="449" t="str">
        <f t="shared" si="32"/>
        <v>(土)</v>
      </c>
      <c r="D310" s="672" t="s">
        <v>317</v>
      </c>
      <c r="E310" s="700"/>
      <c r="F310" s="746">
        <v>5</v>
      </c>
      <c r="G310" s="498">
        <v>8.5</v>
      </c>
      <c r="H310" s="409">
        <v>8.6</v>
      </c>
      <c r="I310" s="748">
        <v>4.9000000000000004</v>
      </c>
      <c r="J310" s="747">
        <v>4.7</v>
      </c>
      <c r="K310" s="498">
        <v>8.19</v>
      </c>
      <c r="L310" s="409">
        <v>8.2100000000000009</v>
      </c>
      <c r="M310" s="748">
        <v>26.1</v>
      </c>
      <c r="N310" s="747">
        <v>26</v>
      </c>
      <c r="O310" s="900" t="s">
        <v>24</v>
      </c>
      <c r="P310" s="1009" t="s">
        <v>24</v>
      </c>
      <c r="Q310" s="750" t="s">
        <v>24</v>
      </c>
      <c r="R310" s="751" t="s">
        <v>24</v>
      </c>
      <c r="S310" s="752" t="s">
        <v>24</v>
      </c>
      <c r="T310" s="1013" t="s">
        <v>24</v>
      </c>
      <c r="U310" s="122"/>
      <c r="V310" s="985" t="s">
        <v>399</v>
      </c>
      <c r="W310" s="986"/>
      <c r="X310" s="986"/>
      <c r="Y310" s="986"/>
      <c r="Z310" s="987"/>
    </row>
    <row r="311" spans="1:26" ht="13.5" customHeight="1" x14ac:dyDescent="0.15">
      <c r="A311" s="1229"/>
      <c r="B311" s="1155" t="s">
        <v>274</v>
      </c>
      <c r="C311" s="1155"/>
      <c r="D311" s="679"/>
      <c r="E311" s="663">
        <f>MAX(E280:E310)</f>
        <v>16.5</v>
      </c>
      <c r="F311" s="680">
        <f t="shared" ref="F311:T311" si="33">IF(COUNT(F280:F310)=0,"",MAX(F280:F310))</f>
        <v>13.6</v>
      </c>
      <c r="G311" s="12">
        <f t="shared" si="33"/>
        <v>14.9</v>
      </c>
      <c r="H311" s="307">
        <f t="shared" si="33"/>
        <v>15</v>
      </c>
      <c r="I311" s="665">
        <f t="shared" si="33"/>
        <v>8.1</v>
      </c>
      <c r="J311" s="666">
        <f t="shared" si="33"/>
        <v>7.8</v>
      </c>
      <c r="K311" s="12">
        <f t="shared" si="33"/>
        <v>8.3000000000000007</v>
      </c>
      <c r="L311" s="307">
        <f t="shared" si="33"/>
        <v>8.2899999999999991</v>
      </c>
      <c r="M311" s="665">
        <f t="shared" si="33"/>
        <v>26.1</v>
      </c>
      <c r="N311" s="666">
        <f t="shared" si="33"/>
        <v>26.2</v>
      </c>
      <c r="O311" s="838">
        <f t="shared" si="33"/>
        <v>99.9</v>
      </c>
      <c r="P311" s="682">
        <f t="shared" si="33"/>
        <v>111.3</v>
      </c>
      <c r="Q311" s="728">
        <f t="shared" si="33"/>
        <v>11.7</v>
      </c>
      <c r="R311" s="684">
        <f t="shared" si="33"/>
        <v>226</v>
      </c>
      <c r="S311" s="685">
        <f t="shared" si="33"/>
        <v>0.22</v>
      </c>
      <c r="T311" s="686">
        <f t="shared" si="33"/>
        <v>160</v>
      </c>
      <c r="U311" s="122"/>
      <c r="V311" s="988"/>
      <c r="W311" s="989"/>
      <c r="X311" s="989"/>
      <c r="Y311" s="989"/>
      <c r="Z311" s="990"/>
    </row>
    <row r="312" spans="1:26" x14ac:dyDescent="0.15">
      <c r="A312" s="1229"/>
      <c r="B312" s="1156" t="s">
        <v>275</v>
      </c>
      <c r="C312" s="1156"/>
      <c r="D312" s="687"/>
      <c r="E312" s="688"/>
      <c r="F312" s="689">
        <f t="shared" ref="F312:S312" si="34">IF(COUNT(F280:F310)=0,"",MIN(F280:F310))</f>
        <v>5</v>
      </c>
      <c r="G312" s="13">
        <f t="shared" si="34"/>
        <v>8.5</v>
      </c>
      <c r="H312" s="308">
        <f t="shared" si="34"/>
        <v>8.6</v>
      </c>
      <c r="I312" s="14">
        <f t="shared" si="34"/>
        <v>4.8</v>
      </c>
      <c r="J312" s="310">
        <f t="shared" si="34"/>
        <v>4.7</v>
      </c>
      <c r="K312" s="13">
        <f t="shared" si="34"/>
        <v>8.1199999999999992</v>
      </c>
      <c r="L312" s="308">
        <f t="shared" si="34"/>
        <v>8.1199999999999992</v>
      </c>
      <c r="M312" s="14">
        <f t="shared" si="34"/>
        <v>25.3</v>
      </c>
      <c r="N312" s="310">
        <f t="shared" si="34"/>
        <v>25.2</v>
      </c>
      <c r="O312" s="846">
        <f t="shared" si="34"/>
        <v>94.7</v>
      </c>
      <c r="P312" s="691">
        <f t="shared" si="34"/>
        <v>106.1</v>
      </c>
      <c r="Q312" s="692">
        <f t="shared" si="34"/>
        <v>9.5</v>
      </c>
      <c r="R312" s="693">
        <f t="shared" si="34"/>
        <v>180</v>
      </c>
      <c r="S312" s="694">
        <f t="shared" si="34"/>
        <v>0.08</v>
      </c>
      <c r="T312" s="695"/>
      <c r="U312" s="122"/>
      <c r="V312" s="988"/>
      <c r="W312" s="989"/>
      <c r="X312" s="989"/>
      <c r="Y312" s="989"/>
      <c r="Z312" s="990"/>
    </row>
    <row r="313" spans="1:26" x14ac:dyDescent="0.15">
      <c r="A313" s="1229"/>
      <c r="B313" s="1156" t="s">
        <v>276</v>
      </c>
      <c r="C313" s="1156"/>
      <c r="D313" s="687"/>
      <c r="E313" s="696"/>
      <c r="F313" s="697">
        <f t="shared" ref="F313:S313" si="35">IF(COUNT(F280:F310)=0,"",AVERAGE(F280:F310))</f>
        <v>8.8064516129032278</v>
      </c>
      <c r="G313" s="418">
        <f t="shared" si="35"/>
        <v>11.567741935483872</v>
      </c>
      <c r="H313" s="719">
        <f t="shared" si="35"/>
        <v>11.725806451612904</v>
      </c>
      <c r="I313" s="720">
        <f t="shared" si="35"/>
        <v>6.8645161290322596</v>
      </c>
      <c r="J313" s="721">
        <f t="shared" si="35"/>
        <v>6.7064516129032272</v>
      </c>
      <c r="K313" s="418">
        <f t="shared" si="35"/>
        <v>8.2067741935483873</v>
      </c>
      <c r="L313" s="719">
        <f t="shared" si="35"/>
        <v>8.2041935483870958</v>
      </c>
      <c r="M313" s="720">
        <f t="shared" si="35"/>
        <v>25.658064516129031</v>
      </c>
      <c r="N313" s="721">
        <f t="shared" si="35"/>
        <v>25.629032258064509</v>
      </c>
      <c r="O313" s="888">
        <f t="shared" si="35"/>
        <v>97.164999999999992</v>
      </c>
      <c r="P313" s="1007">
        <f t="shared" si="35"/>
        <v>108.85999999999999</v>
      </c>
      <c r="Q313" s="730">
        <f t="shared" si="35"/>
        <v>10.709999999999999</v>
      </c>
      <c r="R313" s="731">
        <f t="shared" si="35"/>
        <v>195.85</v>
      </c>
      <c r="S313" s="732">
        <f t="shared" si="35"/>
        <v>0.15800000000000003</v>
      </c>
      <c r="T313" s="733"/>
      <c r="U313" s="122"/>
      <c r="V313" s="988"/>
      <c r="W313" s="989"/>
      <c r="X313" s="989"/>
      <c r="Y313" s="989"/>
      <c r="Z313" s="990"/>
    </row>
    <row r="314" spans="1:26" ht="13.5" customHeight="1" x14ac:dyDescent="0.15">
      <c r="A314" s="1230"/>
      <c r="B314" s="1157" t="s">
        <v>277</v>
      </c>
      <c r="C314" s="1157"/>
      <c r="D314" s="699"/>
      <c r="E314" s="700">
        <f>SUM(E280:E310)</f>
        <v>53.5</v>
      </c>
      <c r="F314" s="701"/>
      <c r="G314" s="701"/>
      <c r="H314" s="734"/>
      <c r="I314" s="701"/>
      <c r="J314" s="734"/>
      <c r="K314" s="704"/>
      <c r="L314" s="705"/>
      <c r="M314" s="735"/>
      <c r="N314" s="736"/>
      <c r="O314" s="873"/>
      <c r="P314" s="709"/>
      <c r="Q314" s="738"/>
      <c r="R314" s="711"/>
      <c r="S314" s="712"/>
      <c r="T314" s="1008">
        <f>SUM(T280:T310)</f>
        <v>480</v>
      </c>
      <c r="U314" s="122"/>
      <c r="V314" s="827"/>
      <c r="W314" s="830"/>
      <c r="X314" s="830"/>
      <c r="Y314" s="831"/>
      <c r="Z314" s="832"/>
    </row>
    <row r="315" spans="1:26" ht="17.25" x14ac:dyDescent="0.15">
      <c r="A315" s="1223" t="s">
        <v>270</v>
      </c>
      <c r="B315" s="540">
        <v>44927</v>
      </c>
      <c r="C315" s="448" t="str">
        <f>IF(B315="","",IF(WEEKDAY(B315)=1,"(日)",IF(WEEKDAY(B315)=2,"(月)",IF(WEEKDAY(B315)=3,"(火)",IF(WEEKDAY(B315)=4,"(水)",IF(WEEKDAY(B315)=5,"(木)",IF(WEEKDAY(B315)=6,"(金)","(土)")))))))</f>
        <v>(日)</v>
      </c>
      <c r="D315" s="740" t="s">
        <v>318</v>
      </c>
      <c r="E315" s="663">
        <v>0</v>
      </c>
      <c r="F315" s="664">
        <v>7.3</v>
      </c>
      <c r="G315" s="12">
        <v>8.3000000000000007</v>
      </c>
      <c r="H315" s="666">
        <v>8.5</v>
      </c>
      <c r="I315" s="665">
        <v>4.8</v>
      </c>
      <c r="J315" s="307">
        <v>4.7</v>
      </c>
      <c r="K315" s="12">
        <v>8.18</v>
      </c>
      <c r="L315" s="307">
        <v>8.1999999999999993</v>
      </c>
      <c r="M315" s="665">
        <v>26.2</v>
      </c>
      <c r="N315" s="666">
        <v>26.2</v>
      </c>
      <c r="O315" s="838" t="s">
        <v>24</v>
      </c>
      <c r="P315" s="682" t="s">
        <v>24</v>
      </c>
      <c r="Q315" s="728" t="s">
        <v>24</v>
      </c>
      <c r="R315" s="671" t="s">
        <v>24</v>
      </c>
      <c r="S315" s="741" t="s">
        <v>24</v>
      </c>
      <c r="T315" s="1005" t="s">
        <v>24</v>
      </c>
      <c r="U315" s="122"/>
      <c r="V315" s="463" t="s">
        <v>344</v>
      </c>
      <c r="W315" s="467"/>
      <c r="X315" s="465">
        <v>44931</v>
      </c>
      <c r="Y315" s="470"/>
      <c r="Z315" s="471"/>
    </row>
    <row r="316" spans="1:26" x14ac:dyDescent="0.15">
      <c r="A316" s="1229"/>
      <c r="B316" s="458">
        <v>44928</v>
      </c>
      <c r="C316" s="449" t="str">
        <f t="shared" ref="C316:C345" si="36">IF(B316="","",IF(WEEKDAY(B316)=1,"(日)",IF(WEEKDAY(B316)=2,"(月)",IF(WEEKDAY(B316)=3,"(火)",IF(WEEKDAY(B316)=4,"(水)",IF(WEEKDAY(B316)=5,"(木)",IF(WEEKDAY(B316)=6,"(金)","(土)")))))))</f>
        <v>(月)</v>
      </c>
      <c r="D316" s="768" t="s">
        <v>318</v>
      </c>
      <c r="E316" s="769">
        <v>0</v>
      </c>
      <c r="F316" s="770">
        <v>6.9</v>
      </c>
      <c r="G316" s="771">
        <v>8.3000000000000007</v>
      </c>
      <c r="H316" s="772">
        <v>8.5</v>
      </c>
      <c r="I316" s="773">
        <v>4.7</v>
      </c>
      <c r="J316" s="774">
        <v>4.5</v>
      </c>
      <c r="K316" s="771">
        <v>8.15</v>
      </c>
      <c r="L316" s="774">
        <v>8.18</v>
      </c>
      <c r="M316" s="773">
        <v>26.1</v>
      </c>
      <c r="N316" s="775">
        <v>26.1</v>
      </c>
      <c r="O316" s="941" t="s">
        <v>24</v>
      </c>
      <c r="P316" s="1014" t="s">
        <v>24</v>
      </c>
      <c r="Q316" s="778" t="s">
        <v>24</v>
      </c>
      <c r="R316" s="779" t="s">
        <v>24</v>
      </c>
      <c r="S316" s="780" t="s">
        <v>24</v>
      </c>
      <c r="T316" s="1012" t="s">
        <v>24</v>
      </c>
      <c r="U316" s="122"/>
      <c r="V316" s="468" t="s">
        <v>2</v>
      </c>
      <c r="W316" s="469" t="s">
        <v>363</v>
      </c>
      <c r="X316" s="513">
        <v>7</v>
      </c>
      <c r="Y316" s="513"/>
      <c r="Z316" s="660"/>
    </row>
    <row r="317" spans="1:26" x14ac:dyDescent="0.15">
      <c r="A317" s="1229"/>
      <c r="B317" s="458">
        <v>44929</v>
      </c>
      <c r="C317" s="449" t="str">
        <f t="shared" si="36"/>
        <v>(火)</v>
      </c>
      <c r="D317" s="742" t="s">
        <v>318</v>
      </c>
      <c r="E317" s="673">
        <v>0</v>
      </c>
      <c r="F317" s="674">
        <v>7.8</v>
      </c>
      <c r="G317" s="13">
        <v>8.1999999999999993</v>
      </c>
      <c r="H317" s="310">
        <v>8.3000000000000007</v>
      </c>
      <c r="I317" s="14">
        <v>4.2</v>
      </c>
      <c r="J317" s="308">
        <v>4.2</v>
      </c>
      <c r="K317" s="13">
        <v>8.15</v>
      </c>
      <c r="L317" s="308">
        <v>8.14</v>
      </c>
      <c r="M317" s="14">
        <v>24.8</v>
      </c>
      <c r="N317" s="310">
        <v>24.9</v>
      </c>
      <c r="O317" s="846" t="s">
        <v>24</v>
      </c>
      <c r="P317" s="691" t="s">
        <v>24</v>
      </c>
      <c r="Q317" s="743" t="s">
        <v>24</v>
      </c>
      <c r="R317" s="677" t="s">
        <v>24</v>
      </c>
      <c r="S317" s="744" t="s">
        <v>24</v>
      </c>
      <c r="T317" s="787" t="s">
        <v>24</v>
      </c>
      <c r="U317" s="122"/>
      <c r="V317" s="6" t="s">
        <v>19</v>
      </c>
      <c r="W317" s="7" t="s">
        <v>20</v>
      </c>
      <c r="X317" s="45" t="s">
        <v>21</v>
      </c>
      <c r="Y317" s="335" t="s">
        <v>22</v>
      </c>
      <c r="Z317" s="332" t="s">
        <v>324</v>
      </c>
    </row>
    <row r="318" spans="1:26" x14ac:dyDescent="0.15">
      <c r="A318" s="1229"/>
      <c r="B318" s="458">
        <v>44930</v>
      </c>
      <c r="C318" s="449" t="str">
        <f t="shared" si="36"/>
        <v>(水)</v>
      </c>
      <c r="D318" s="742" t="s">
        <v>318</v>
      </c>
      <c r="E318" s="673">
        <v>0</v>
      </c>
      <c r="F318" s="674">
        <v>7.7</v>
      </c>
      <c r="G318" s="13">
        <v>7.9</v>
      </c>
      <c r="H318" s="310">
        <v>8.1</v>
      </c>
      <c r="I318" s="14">
        <v>4.3</v>
      </c>
      <c r="J318" s="308">
        <v>4.2</v>
      </c>
      <c r="K318" s="13">
        <v>8.16</v>
      </c>
      <c r="L318" s="308">
        <v>8.17</v>
      </c>
      <c r="M318" s="14">
        <v>26.4</v>
      </c>
      <c r="N318" s="310">
        <v>26.4</v>
      </c>
      <c r="O318" s="846">
        <v>98.9</v>
      </c>
      <c r="P318" s="691">
        <v>114.1</v>
      </c>
      <c r="Q318" s="743">
        <v>11.3</v>
      </c>
      <c r="R318" s="677">
        <v>202</v>
      </c>
      <c r="S318" s="744">
        <v>0.16</v>
      </c>
      <c r="T318" s="787" t="s">
        <v>24</v>
      </c>
      <c r="U318" s="122"/>
      <c r="V318" s="3" t="s">
        <v>203</v>
      </c>
      <c r="W318" s="9" t="s">
        <v>11</v>
      </c>
      <c r="X318" s="410">
        <v>7.8</v>
      </c>
      <c r="Y318" s="336">
        <v>7.9</v>
      </c>
      <c r="Z318" s="384">
        <v>5.9</v>
      </c>
    </row>
    <row r="319" spans="1:26" x14ac:dyDescent="0.15">
      <c r="A319" s="1229"/>
      <c r="B319" s="458">
        <v>44931</v>
      </c>
      <c r="C319" s="449" t="str">
        <f t="shared" si="36"/>
        <v>(木)</v>
      </c>
      <c r="D319" s="742" t="s">
        <v>318</v>
      </c>
      <c r="E319" s="673">
        <v>0</v>
      </c>
      <c r="F319" s="674">
        <v>7</v>
      </c>
      <c r="G319" s="13">
        <v>7.8</v>
      </c>
      <c r="H319" s="310">
        <v>7.9</v>
      </c>
      <c r="I319" s="14">
        <v>4.3</v>
      </c>
      <c r="J319" s="308">
        <v>4.2</v>
      </c>
      <c r="K319" s="13">
        <v>8.11</v>
      </c>
      <c r="L319" s="308">
        <v>8.1300000000000008</v>
      </c>
      <c r="M319" s="14">
        <v>26.5</v>
      </c>
      <c r="N319" s="310">
        <v>26.5</v>
      </c>
      <c r="O319" s="846">
        <v>98</v>
      </c>
      <c r="P319" s="691">
        <v>113.3</v>
      </c>
      <c r="Q319" s="743">
        <v>11.6</v>
      </c>
      <c r="R319" s="677">
        <v>203</v>
      </c>
      <c r="S319" s="744">
        <v>0.12</v>
      </c>
      <c r="T319" s="787" t="s">
        <v>24</v>
      </c>
      <c r="U319" s="122"/>
      <c r="V319" s="4" t="s">
        <v>204</v>
      </c>
      <c r="W319" s="10" t="s">
        <v>205</v>
      </c>
      <c r="X319" s="411">
        <v>4.3</v>
      </c>
      <c r="Y319" s="337">
        <v>4.2</v>
      </c>
      <c r="Z319" s="343">
        <v>3.4</v>
      </c>
    </row>
    <row r="320" spans="1:26" x14ac:dyDescent="0.15">
      <c r="A320" s="1229"/>
      <c r="B320" s="458">
        <v>44932</v>
      </c>
      <c r="C320" s="449" t="str">
        <f t="shared" si="36"/>
        <v>(金)</v>
      </c>
      <c r="D320" s="742" t="s">
        <v>318</v>
      </c>
      <c r="E320" s="673">
        <v>0</v>
      </c>
      <c r="F320" s="674">
        <v>5</v>
      </c>
      <c r="G320" s="13">
        <v>7.6</v>
      </c>
      <c r="H320" s="310">
        <v>7.8</v>
      </c>
      <c r="I320" s="14">
        <v>4.2</v>
      </c>
      <c r="J320" s="308">
        <v>4.2</v>
      </c>
      <c r="K320" s="13">
        <v>8.1300000000000008</v>
      </c>
      <c r="L320" s="308">
        <v>8.15</v>
      </c>
      <c r="M320" s="14">
        <v>26.6</v>
      </c>
      <c r="N320" s="310">
        <v>26.6</v>
      </c>
      <c r="O320" s="846">
        <v>99.5</v>
      </c>
      <c r="P320" s="691">
        <v>113.1</v>
      </c>
      <c r="Q320" s="743">
        <v>11.7</v>
      </c>
      <c r="R320" s="677">
        <v>179</v>
      </c>
      <c r="S320" s="744">
        <v>0.1</v>
      </c>
      <c r="T320" s="787" t="s">
        <v>24</v>
      </c>
      <c r="U320" s="122"/>
      <c r="V320" s="4" t="s">
        <v>12</v>
      </c>
      <c r="W320" s="10"/>
      <c r="X320" s="411">
        <v>8.11</v>
      </c>
      <c r="Y320" s="337">
        <v>8.1300000000000008</v>
      </c>
      <c r="Z320" s="343">
        <v>8.06</v>
      </c>
    </row>
    <row r="321" spans="1:26" x14ac:dyDescent="0.15">
      <c r="A321" s="1229"/>
      <c r="B321" s="458">
        <v>44933</v>
      </c>
      <c r="C321" s="449" t="str">
        <f t="shared" si="36"/>
        <v>(土)</v>
      </c>
      <c r="D321" s="742" t="s">
        <v>318</v>
      </c>
      <c r="E321" s="673">
        <v>0</v>
      </c>
      <c r="F321" s="674">
        <v>6.8</v>
      </c>
      <c r="G321" s="13">
        <v>7.8</v>
      </c>
      <c r="H321" s="310">
        <v>8</v>
      </c>
      <c r="I321" s="14">
        <v>4.0999999999999996</v>
      </c>
      <c r="J321" s="308">
        <v>4.0999999999999996</v>
      </c>
      <c r="K321" s="13">
        <v>8.16</v>
      </c>
      <c r="L321" s="308">
        <v>8.1300000000000008</v>
      </c>
      <c r="M321" s="14">
        <v>26.6</v>
      </c>
      <c r="N321" s="310">
        <v>26.6</v>
      </c>
      <c r="O321" s="846" t="s">
        <v>24</v>
      </c>
      <c r="P321" s="691" t="s">
        <v>24</v>
      </c>
      <c r="Q321" s="743" t="s">
        <v>24</v>
      </c>
      <c r="R321" s="677" t="s">
        <v>24</v>
      </c>
      <c r="S321" s="744" t="s">
        <v>24</v>
      </c>
      <c r="T321" s="787" t="s">
        <v>24</v>
      </c>
      <c r="U321" s="122"/>
      <c r="V321" s="4" t="s">
        <v>206</v>
      </c>
      <c r="W321" s="10" t="s">
        <v>13</v>
      </c>
      <c r="X321" s="411">
        <v>26.5</v>
      </c>
      <c r="Y321" s="337">
        <v>26.5</v>
      </c>
      <c r="Z321" s="343">
        <v>30.1</v>
      </c>
    </row>
    <row r="322" spans="1:26" x14ac:dyDescent="0.15">
      <c r="A322" s="1229"/>
      <c r="B322" s="458">
        <v>44934</v>
      </c>
      <c r="C322" s="449" t="str">
        <f t="shared" si="36"/>
        <v>(日)</v>
      </c>
      <c r="D322" s="742" t="s">
        <v>318</v>
      </c>
      <c r="E322" s="673">
        <v>0</v>
      </c>
      <c r="F322" s="674">
        <v>6.6</v>
      </c>
      <c r="G322" s="13">
        <v>7.8</v>
      </c>
      <c r="H322" s="310">
        <v>7.9</v>
      </c>
      <c r="I322" s="14">
        <v>3.7</v>
      </c>
      <c r="J322" s="308">
        <v>3.8</v>
      </c>
      <c r="K322" s="13">
        <v>8.19</v>
      </c>
      <c r="L322" s="308">
        <v>8.19</v>
      </c>
      <c r="M322" s="14">
        <v>26.6</v>
      </c>
      <c r="N322" s="310">
        <v>26.5</v>
      </c>
      <c r="O322" s="846" t="s">
        <v>24</v>
      </c>
      <c r="P322" s="691" t="s">
        <v>24</v>
      </c>
      <c r="Q322" s="743" t="s">
        <v>24</v>
      </c>
      <c r="R322" s="677" t="s">
        <v>24</v>
      </c>
      <c r="S322" s="744" t="s">
        <v>24</v>
      </c>
      <c r="T322" s="787" t="s">
        <v>24</v>
      </c>
      <c r="U322" s="122"/>
      <c r="V322" s="4" t="s">
        <v>207</v>
      </c>
      <c r="W322" s="10" t="s">
        <v>371</v>
      </c>
      <c r="X322" s="387">
        <v>99.9</v>
      </c>
      <c r="Y322" s="338">
        <v>98</v>
      </c>
      <c r="Z322" s="347">
        <v>114.6</v>
      </c>
    </row>
    <row r="323" spans="1:26" x14ac:dyDescent="0.15">
      <c r="A323" s="1229"/>
      <c r="B323" s="458">
        <v>44935</v>
      </c>
      <c r="C323" s="449" t="str">
        <f t="shared" si="36"/>
        <v>(月)</v>
      </c>
      <c r="D323" s="742" t="s">
        <v>318</v>
      </c>
      <c r="E323" s="673">
        <v>0</v>
      </c>
      <c r="F323" s="674">
        <v>8.9</v>
      </c>
      <c r="G323" s="13">
        <v>7.7</v>
      </c>
      <c r="H323" s="310">
        <v>7.8</v>
      </c>
      <c r="I323" s="14">
        <v>3.7</v>
      </c>
      <c r="J323" s="308">
        <v>3.9</v>
      </c>
      <c r="K323" s="13">
        <v>8.18</v>
      </c>
      <c r="L323" s="308">
        <v>8.19</v>
      </c>
      <c r="M323" s="14">
        <v>26.6</v>
      </c>
      <c r="N323" s="310">
        <v>26.4</v>
      </c>
      <c r="O323" s="846" t="s">
        <v>24</v>
      </c>
      <c r="P323" s="691" t="s">
        <v>24</v>
      </c>
      <c r="Q323" s="743" t="s">
        <v>24</v>
      </c>
      <c r="R323" s="677" t="s">
        <v>24</v>
      </c>
      <c r="S323" s="744" t="s">
        <v>24</v>
      </c>
      <c r="T323" s="787" t="s">
        <v>24</v>
      </c>
      <c r="U323" s="122"/>
      <c r="V323" s="4" t="s">
        <v>208</v>
      </c>
      <c r="W323" s="10" t="s">
        <v>371</v>
      </c>
      <c r="X323" s="387">
        <v>113.9</v>
      </c>
      <c r="Y323" s="338">
        <v>113.3</v>
      </c>
      <c r="Z323" s="347">
        <v>130.1</v>
      </c>
    </row>
    <row r="324" spans="1:26" x14ac:dyDescent="0.15">
      <c r="A324" s="1229"/>
      <c r="B324" s="458">
        <v>44936</v>
      </c>
      <c r="C324" s="449" t="str">
        <f t="shared" si="36"/>
        <v>(火)</v>
      </c>
      <c r="D324" s="742" t="s">
        <v>318</v>
      </c>
      <c r="E324" s="673">
        <v>0</v>
      </c>
      <c r="F324" s="674">
        <v>7.2</v>
      </c>
      <c r="G324" s="13">
        <v>7.6</v>
      </c>
      <c r="H324" s="310">
        <v>7.7</v>
      </c>
      <c r="I324" s="14">
        <v>3.9</v>
      </c>
      <c r="J324" s="308">
        <v>3.8</v>
      </c>
      <c r="K324" s="13">
        <v>8.18</v>
      </c>
      <c r="L324" s="308">
        <v>8.19</v>
      </c>
      <c r="M324" s="14">
        <v>26.7</v>
      </c>
      <c r="N324" s="310">
        <v>26.7</v>
      </c>
      <c r="O324" s="846">
        <v>103.1</v>
      </c>
      <c r="P324" s="691">
        <v>112.3</v>
      </c>
      <c r="Q324" s="743">
        <v>11.3</v>
      </c>
      <c r="R324" s="677">
        <v>183</v>
      </c>
      <c r="S324" s="744">
        <v>0.09</v>
      </c>
      <c r="T324" s="787">
        <v>80</v>
      </c>
      <c r="U324" s="122"/>
      <c r="V324" s="4" t="s">
        <v>209</v>
      </c>
      <c r="W324" s="10" t="s">
        <v>371</v>
      </c>
      <c r="X324" s="341">
        <v>77</v>
      </c>
      <c r="Y324" s="338">
        <v>77.400000000000006</v>
      </c>
      <c r="Z324" s="347">
        <v>88</v>
      </c>
    </row>
    <row r="325" spans="1:26" x14ac:dyDescent="0.15">
      <c r="A325" s="1229"/>
      <c r="B325" s="458">
        <v>44937</v>
      </c>
      <c r="C325" s="449" t="str">
        <f t="shared" si="36"/>
        <v>(水)</v>
      </c>
      <c r="D325" s="742" t="s">
        <v>318</v>
      </c>
      <c r="E325" s="673">
        <v>0</v>
      </c>
      <c r="F325" s="674">
        <v>5.9</v>
      </c>
      <c r="G325" s="13">
        <v>7.4</v>
      </c>
      <c r="H325" s="310">
        <v>7.6</v>
      </c>
      <c r="I325" s="14">
        <v>4.0999999999999996</v>
      </c>
      <c r="J325" s="308">
        <v>4</v>
      </c>
      <c r="K325" s="13">
        <v>8.23</v>
      </c>
      <c r="L325" s="308">
        <v>8.17</v>
      </c>
      <c r="M325" s="14">
        <v>26.9</v>
      </c>
      <c r="N325" s="310">
        <v>26.8</v>
      </c>
      <c r="O325" s="846">
        <v>102.9</v>
      </c>
      <c r="P325" s="691">
        <v>114.3</v>
      </c>
      <c r="Q325" s="743">
        <v>11.5</v>
      </c>
      <c r="R325" s="677">
        <v>180</v>
      </c>
      <c r="S325" s="744">
        <v>0.12</v>
      </c>
      <c r="T325" s="787">
        <v>80</v>
      </c>
      <c r="U325" s="122"/>
      <c r="V325" s="4" t="s">
        <v>210</v>
      </c>
      <c r="W325" s="10" t="s">
        <v>371</v>
      </c>
      <c r="X325" s="341">
        <v>36.9</v>
      </c>
      <c r="Y325" s="338">
        <v>35.9</v>
      </c>
      <c r="Z325" s="347">
        <v>42.1</v>
      </c>
    </row>
    <row r="326" spans="1:26" x14ac:dyDescent="0.15">
      <c r="A326" s="1229"/>
      <c r="B326" s="458">
        <v>44938</v>
      </c>
      <c r="C326" s="449" t="str">
        <f t="shared" si="36"/>
        <v>(木)</v>
      </c>
      <c r="D326" s="742" t="s">
        <v>318</v>
      </c>
      <c r="E326" s="673">
        <v>0</v>
      </c>
      <c r="F326" s="674">
        <v>5.6</v>
      </c>
      <c r="G326" s="13">
        <v>7.4</v>
      </c>
      <c r="H326" s="310">
        <v>7.6</v>
      </c>
      <c r="I326" s="14">
        <v>4</v>
      </c>
      <c r="J326" s="308">
        <v>4</v>
      </c>
      <c r="K326" s="13">
        <v>8.27</v>
      </c>
      <c r="L326" s="308">
        <v>8.19</v>
      </c>
      <c r="M326" s="14">
        <v>27</v>
      </c>
      <c r="N326" s="310">
        <v>27</v>
      </c>
      <c r="O326" s="846">
        <v>101.8</v>
      </c>
      <c r="P326" s="691">
        <v>114.3</v>
      </c>
      <c r="Q326" s="743">
        <v>11.3</v>
      </c>
      <c r="R326" s="677">
        <v>190</v>
      </c>
      <c r="S326" s="744">
        <v>0.15</v>
      </c>
      <c r="T326" s="787">
        <v>80</v>
      </c>
      <c r="U326" s="122"/>
      <c r="V326" s="4" t="s">
        <v>211</v>
      </c>
      <c r="W326" s="10" t="s">
        <v>371</v>
      </c>
      <c r="X326" s="341">
        <v>11.3</v>
      </c>
      <c r="Y326" s="339">
        <v>11.6</v>
      </c>
      <c r="Z326" s="385">
        <v>13.2</v>
      </c>
    </row>
    <row r="327" spans="1:26" x14ac:dyDescent="0.15">
      <c r="A327" s="1229"/>
      <c r="B327" s="458">
        <v>44939</v>
      </c>
      <c r="C327" s="449" t="str">
        <f t="shared" si="36"/>
        <v>(金)</v>
      </c>
      <c r="D327" s="742" t="s">
        <v>318</v>
      </c>
      <c r="E327" s="673">
        <v>0</v>
      </c>
      <c r="F327" s="674">
        <v>7.6</v>
      </c>
      <c r="G327" s="13">
        <v>7.3</v>
      </c>
      <c r="H327" s="310">
        <v>7.5</v>
      </c>
      <c r="I327" s="14">
        <v>3.9</v>
      </c>
      <c r="J327" s="308">
        <v>3.9</v>
      </c>
      <c r="K327" s="13">
        <v>8.2899999999999991</v>
      </c>
      <c r="L327" s="308">
        <v>8.25</v>
      </c>
      <c r="M327" s="14">
        <v>27</v>
      </c>
      <c r="N327" s="310">
        <v>27</v>
      </c>
      <c r="O327" s="846">
        <v>99.9</v>
      </c>
      <c r="P327" s="691">
        <v>115.3</v>
      </c>
      <c r="Q327" s="743">
        <v>11.7</v>
      </c>
      <c r="R327" s="677">
        <v>202</v>
      </c>
      <c r="S327" s="744">
        <v>0.15</v>
      </c>
      <c r="T327" s="787">
        <v>160</v>
      </c>
      <c r="U327" s="122"/>
      <c r="V327" s="4" t="s">
        <v>212</v>
      </c>
      <c r="W327" s="10" t="s">
        <v>371</v>
      </c>
      <c r="X327" s="341">
        <v>193</v>
      </c>
      <c r="Y327" s="340">
        <v>203</v>
      </c>
      <c r="Z327" s="386">
        <v>224</v>
      </c>
    </row>
    <row r="328" spans="1:26" x14ac:dyDescent="0.15">
      <c r="A328" s="1229"/>
      <c r="B328" s="458">
        <v>44940</v>
      </c>
      <c r="C328" s="449" t="str">
        <f t="shared" si="36"/>
        <v>(土)</v>
      </c>
      <c r="D328" s="742" t="s">
        <v>317</v>
      </c>
      <c r="E328" s="673">
        <v>4.5</v>
      </c>
      <c r="F328" s="674">
        <v>15.3</v>
      </c>
      <c r="G328" s="13">
        <v>7.5</v>
      </c>
      <c r="H328" s="310">
        <v>7.8</v>
      </c>
      <c r="I328" s="14">
        <v>4</v>
      </c>
      <c r="J328" s="308">
        <v>3.9</v>
      </c>
      <c r="K328" s="13">
        <v>8.26</v>
      </c>
      <c r="L328" s="308">
        <v>8.18</v>
      </c>
      <c r="M328" s="14">
        <v>27.2</v>
      </c>
      <c r="N328" s="310">
        <v>26.5</v>
      </c>
      <c r="O328" s="846" t="s">
        <v>24</v>
      </c>
      <c r="P328" s="691" t="s">
        <v>24</v>
      </c>
      <c r="Q328" s="743" t="s">
        <v>24</v>
      </c>
      <c r="R328" s="677" t="s">
        <v>24</v>
      </c>
      <c r="S328" s="744" t="s">
        <v>24</v>
      </c>
      <c r="T328" s="787">
        <v>240</v>
      </c>
      <c r="U328" s="122"/>
      <c r="V328" s="4" t="s">
        <v>213</v>
      </c>
      <c r="W328" s="10" t="s">
        <v>371</v>
      </c>
      <c r="X328" s="341">
        <v>0.19</v>
      </c>
      <c r="Y328" s="16">
        <v>0.12</v>
      </c>
      <c r="Z328" s="345">
        <v>0.52</v>
      </c>
    </row>
    <row r="329" spans="1:26" x14ac:dyDescent="0.15">
      <c r="A329" s="1229"/>
      <c r="B329" s="458">
        <v>44941</v>
      </c>
      <c r="C329" s="449" t="str">
        <f t="shared" si="36"/>
        <v>(日)</v>
      </c>
      <c r="D329" s="742" t="s">
        <v>317</v>
      </c>
      <c r="E329" s="673">
        <v>4.5</v>
      </c>
      <c r="F329" s="674">
        <v>11.3</v>
      </c>
      <c r="G329" s="13">
        <v>7.6</v>
      </c>
      <c r="H329" s="310">
        <v>7.7</v>
      </c>
      <c r="I329" s="14">
        <v>3.7</v>
      </c>
      <c r="J329" s="308">
        <v>3.8</v>
      </c>
      <c r="K329" s="13">
        <v>8.2200000000000006</v>
      </c>
      <c r="L329" s="308">
        <v>8.2200000000000006</v>
      </c>
      <c r="M329" s="14">
        <v>26.9</v>
      </c>
      <c r="N329" s="310">
        <v>26.5</v>
      </c>
      <c r="O329" s="846" t="s">
        <v>24</v>
      </c>
      <c r="P329" s="691" t="s">
        <v>24</v>
      </c>
      <c r="Q329" s="743" t="s">
        <v>24</v>
      </c>
      <c r="R329" s="677" t="s">
        <v>24</v>
      </c>
      <c r="S329" s="744" t="s">
        <v>24</v>
      </c>
      <c r="T329" s="787" t="s">
        <v>24</v>
      </c>
      <c r="U329" s="136"/>
      <c r="V329" s="4" t="s">
        <v>14</v>
      </c>
      <c r="W329" s="10" t="s">
        <v>371</v>
      </c>
      <c r="X329" s="341">
        <v>3</v>
      </c>
      <c r="Y329" s="342">
        <v>3.1</v>
      </c>
      <c r="Z329" s="343">
        <v>2.5</v>
      </c>
    </row>
    <row r="330" spans="1:26" x14ac:dyDescent="0.15">
      <c r="A330" s="1229"/>
      <c r="B330" s="458">
        <v>44942</v>
      </c>
      <c r="C330" s="449" t="str">
        <f t="shared" si="36"/>
        <v>(月)</v>
      </c>
      <c r="D330" s="742" t="s">
        <v>317</v>
      </c>
      <c r="E330" s="673">
        <v>6</v>
      </c>
      <c r="F330" s="674">
        <v>7.1</v>
      </c>
      <c r="G330" s="13">
        <v>7.6</v>
      </c>
      <c r="H330" s="310">
        <v>7.7</v>
      </c>
      <c r="I330" s="14">
        <v>3.7</v>
      </c>
      <c r="J330" s="308">
        <v>3.5</v>
      </c>
      <c r="K330" s="13">
        <v>8.23</v>
      </c>
      <c r="L330" s="308">
        <v>8.23</v>
      </c>
      <c r="M330" s="14">
        <v>27.1</v>
      </c>
      <c r="N330" s="310">
        <v>27.1</v>
      </c>
      <c r="O330" s="846">
        <v>101</v>
      </c>
      <c r="P330" s="691">
        <v>114.3</v>
      </c>
      <c r="Q330" s="743">
        <v>11.6</v>
      </c>
      <c r="R330" s="677">
        <v>204</v>
      </c>
      <c r="S330" s="744">
        <v>0.12</v>
      </c>
      <c r="T330" s="787" t="s">
        <v>24</v>
      </c>
      <c r="U330" s="122"/>
      <c r="V330" s="4" t="s">
        <v>15</v>
      </c>
      <c r="W330" s="10" t="s">
        <v>371</v>
      </c>
      <c r="X330" s="382">
        <v>1</v>
      </c>
      <c r="Y330" s="342">
        <v>1.1000000000000001</v>
      </c>
      <c r="Z330" s="343">
        <v>1</v>
      </c>
    </row>
    <row r="331" spans="1:26" x14ac:dyDescent="0.15">
      <c r="A331" s="1229"/>
      <c r="B331" s="458">
        <v>44943</v>
      </c>
      <c r="C331" s="449" t="str">
        <f t="shared" si="36"/>
        <v>(火)</v>
      </c>
      <c r="D331" s="742" t="s">
        <v>317</v>
      </c>
      <c r="E331" s="673">
        <v>1.5</v>
      </c>
      <c r="F331" s="674">
        <v>4.8</v>
      </c>
      <c r="G331" s="13">
        <v>7.6</v>
      </c>
      <c r="H331" s="310">
        <v>7.8</v>
      </c>
      <c r="I331" s="14">
        <v>3.7</v>
      </c>
      <c r="J331" s="308">
        <v>3.5</v>
      </c>
      <c r="K331" s="13">
        <v>8.27</v>
      </c>
      <c r="L331" s="308">
        <v>8.25</v>
      </c>
      <c r="M331" s="14">
        <v>27.2</v>
      </c>
      <c r="N331" s="310">
        <v>27.2</v>
      </c>
      <c r="O331" s="846">
        <v>104.5</v>
      </c>
      <c r="P331" s="691">
        <v>116.5</v>
      </c>
      <c r="Q331" s="743">
        <v>11.8</v>
      </c>
      <c r="R331" s="677">
        <v>199</v>
      </c>
      <c r="S331" s="744">
        <v>0.12</v>
      </c>
      <c r="T331" s="787" t="s">
        <v>24</v>
      </c>
      <c r="U331" s="122"/>
      <c r="V331" s="4" t="s">
        <v>214</v>
      </c>
      <c r="W331" s="10" t="s">
        <v>371</v>
      </c>
      <c r="X331" s="341">
        <v>11.2</v>
      </c>
      <c r="Y331" s="342">
        <v>11.2</v>
      </c>
      <c r="Z331" s="343">
        <v>11.8</v>
      </c>
    </row>
    <row r="332" spans="1:26" x14ac:dyDescent="0.15">
      <c r="A332" s="1229"/>
      <c r="B332" s="458">
        <v>44944</v>
      </c>
      <c r="C332" s="449" t="str">
        <f t="shared" si="36"/>
        <v>(水)</v>
      </c>
      <c r="D332" s="742" t="s">
        <v>317</v>
      </c>
      <c r="E332" s="673">
        <v>0</v>
      </c>
      <c r="F332" s="674">
        <v>5.9</v>
      </c>
      <c r="G332" s="13">
        <v>7.6</v>
      </c>
      <c r="H332" s="310">
        <v>7.8</v>
      </c>
      <c r="I332" s="14">
        <v>3.6</v>
      </c>
      <c r="J332" s="308">
        <v>3.5</v>
      </c>
      <c r="K332" s="13">
        <v>8.27</v>
      </c>
      <c r="L332" s="308">
        <v>8.19</v>
      </c>
      <c r="M332" s="14">
        <v>27.2</v>
      </c>
      <c r="N332" s="310">
        <v>27.3</v>
      </c>
      <c r="O332" s="846">
        <v>100.1</v>
      </c>
      <c r="P332" s="691">
        <v>116.1</v>
      </c>
      <c r="Q332" s="743">
        <v>12</v>
      </c>
      <c r="R332" s="677">
        <v>199</v>
      </c>
      <c r="S332" s="744">
        <v>0.18</v>
      </c>
      <c r="T332" s="787">
        <v>80</v>
      </c>
      <c r="U332" s="122"/>
      <c r="V332" s="4" t="s">
        <v>215</v>
      </c>
      <c r="W332" s="10" t="s">
        <v>371</v>
      </c>
      <c r="X332" s="365">
        <v>6.0999999999999999E-2</v>
      </c>
      <c r="Y332" s="344">
        <v>2.1999999999999999E-2</v>
      </c>
      <c r="Z332" s="345">
        <v>5.5E-2</v>
      </c>
    </row>
    <row r="333" spans="1:26" x14ac:dyDescent="0.15">
      <c r="A333" s="1229"/>
      <c r="B333" s="458">
        <v>44945</v>
      </c>
      <c r="C333" s="449" t="str">
        <f t="shared" si="36"/>
        <v>(木)</v>
      </c>
      <c r="D333" s="742" t="s">
        <v>318</v>
      </c>
      <c r="E333" s="673">
        <v>0</v>
      </c>
      <c r="F333" s="674">
        <v>6.5</v>
      </c>
      <c r="G333" s="13">
        <v>7.6</v>
      </c>
      <c r="H333" s="310">
        <v>7.7</v>
      </c>
      <c r="I333" s="14">
        <v>3.6</v>
      </c>
      <c r="J333" s="308">
        <v>3.5</v>
      </c>
      <c r="K333" s="13">
        <v>8.24</v>
      </c>
      <c r="L333" s="308">
        <v>8.18</v>
      </c>
      <c r="M333" s="14">
        <v>27.2</v>
      </c>
      <c r="N333" s="310">
        <v>27.2</v>
      </c>
      <c r="O333" s="846">
        <v>102.6</v>
      </c>
      <c r="P333" s="691">
        <v>116.7</v>
      </c>
      <c r="Q333" s="743">
        <v>11.8</v>
      </c>
      <c r="R333" s="677">
        <v>200</v>
      </c>
      <c r="S333" s="744">
        <v>0.23</v>
      </c>
      <c r="T333" s="787">
        <v>160</v>
      </c>
      <c r="U333" s="122"/>
      <c r="V333" s="4" t="s">
        <v>333</v>
      </c>
      <c r="W333" s="10" t="s">
        <v>371</v>
      </c>
      <c r="X333" s="341">
        <v>0.46</v>
      </c>
      <c r="Y333" s="344">
        <v>0.37</v>
      </c>
      <c r="Z333" s="345">
        <v>0.61</v>
      </c>
    </row>
    <row r="334" spans="1:26" x14ac:dyDescent="0.15">
      <c r="A334" s="1229"/>
      <c r="B334" s="458">
        <v>44946</v>
      </c>
      <c r="C334" s="449" t="str">
        <f t="shared" si="36"/>
        <v>(金)</v>
      </c>
      <c r="D334" s="742" t="s">
        <v>318</v>
      </c>
      <c r="E334" s="673">
        <v>1.5</v>
      </c>
      <c r="F334" s="674">
        <v>8.1</v>
      </c>
      <c r="G334" s="13">
        <v>7.6</v>
      </c>
      <c r="H334" s="310">
        <v>7.8</v>
      </c>
      <c r="I334" s="14">
        <v>3.6</v>
      </c>
      <c r="J334" s="308">
        <v>3.5</v>
      </c>
      <c r="K334" s="13">
        <v>8.27</v>
      </c>
      <c r="L334" s="308">
        <v>8.19</v>
      </c>
      <c r="M334" s="14">
        <v>27.3</v>
      </c>
      <c r="N334" s="310">
        <v>27.3</v>
      </c>
      <c r="O334" s="846">
        <v>103.1</v>
      </c>
      <c r="P334" s="691">
        <v>116.1</v>
      </c>
      <c r="Q334" s="743">
        <v>12.2</v>
      </c>
      <c r="R334" s="677">
        <v>219</v>
      </c>
      <c r="S334" s="744">
        <v>0.17</v>
      </c>
      <c r="T334" s="787">
        <v>80</v>
      </c>
      <c r="U334" s="122"/>
      <c r="V334" s="4" t="s">
        <v>216</v>
      </c>
      <c r="W334" s="10" t="s">
        <v>371</v>
      </c>
      <c r="X334" s="365">
        <v>0.73</v>
      </c>
      <c r="Y334" s="344">
        <v>0.69</v>
      </c>
      <c r="Z334" s="345">
        <v>0.95</v>
      </c>
    </row>
    <row r="335" spans="1:26" x14ac:dyDescent="0.15">
      <c r="A335" s="1229"/>
      <c r="B335" s="458">
        <v>44947</v>
      </c>
      <c r="C335" s="449" t="str">
        <f t="shared" si="36"/>
        <v>(土)</v>
      </c>
      <c r="D335" s="742" t="s">
        <v>318</v>
      </c>
      <c r="E335" s="673">
        <v>0</v>
      </c>
      <c r="F335" s="674">
        <v>5.8</v>
      </c>
      <c r="G335" s="13">
        <v>7.6</v>
      </c>
      <c r="H335" s="310">
        <v>7.7</v>
      </c>
      <c r="I335" s="14">
        <v>3.7</v>
      </c>
      <c r="J335" s="308">
        <v>3.6</v>
      </c>
      <c r="K335" s="13">
        <v>8.3000000000000007</v>
      </c>
      <c r="L335" s="308">
        <v>8.2200000000000006</v>
      </c>
      <c r="M335" s="14">
        <v>27.4</v>
      </c>
      <c r="N335" s="310">
        <v>27.6</v>
      </c>
      <c r="O335" s="846" t="s">
        <v>24</v>
      </c>
      <c r="P335" s="691" t="s">
        <v>24</v>
      </c>
      <c r="Q335" s="743" t="s">
        <v>24</v>
      </c>
      <c r="R335" s="677" t="s">
        <v>24</v>
      </c>
      <c r="S335" s="744" t="s">
        <v>24</v>
      </c>
      <c r="T335" s="787">
        <v>240</v>
      </c>
      <c r="U335" s="122"/>
      <c r="V335" s="4" t="s">
        <v>217</v>
      </c>
      <c r="W335" s="10" t="s">
        <v>371</v>
      </c>
      <c r="X335" s="365">
        <v>7.1999999999999995E-2</v>
      </c>
      <c r="Y335" s="344">
        <v>9.0999999999999998E-2</v>
      </c>
      <c r="Z335" s="345">
        <v>0.108</v>
      </c>
    </row>
    <row r="336" spans="1:26" x14ac:dyDescent="0.15">
      <c r="A336" s="1229"/>
      <c r="B336" s="458">
        <v>44948</v>
      </c>
      <c r="C336" s="449" t="str">
        <f t="shared" si="36"/>
        <v>(日)</v>
      </c>
      <c r="D336" s="742" t="s">
        <v>317</v>
      </c>
      <c r="E336" s="673">
        <v>0</v>
      </c>
      <c r="F336" s="674">
        <v>4.4000000000000004</v>
      </c>
      <c r="G336" s="13">
        <v>7.5</v>
      </c>
      <c r="H336" s="310">
        <v>7.7</v>
      </c>
      <c r="I336" s="14">
        <v>3.5</v>
      </c>
      <c r="J336" s="308">
        <v>3.6</v>
      </c>
      <c r="K336" s="13">
        <v>8.32</v>
      </c>
      <c r="L336" s="308">
        <v>8.25</v>
      </c>
      <c r="M336" s="14">
        <v>26</v>
      </c>
      <c r="N336" s="310">
        <v>27</v>
      </c>
      <c r="O336" s="846" t="s">
        <v>24</v>
      </c>
      <c r="P336" s="691" t="s">
        <v>24</v>
      </c>
      <c r="Q336" s="743" t="s">
        <v>24</v>
      </c>
      <c r="R336" s="677" t="s">
        <v>24</v>
      </c>
      <c r="S336" s="744" t="s">
        <v>24</v>
      </c>
      <c r="T336" s="787">
        <v>160</v>
      </c>
      <c r="U336" s="122"/>
      <c r="V336" s="4" t="s">
        <v>218</v>
      </c>
      <c r="W336" s="10" t="s">
        <v>371</v>
      </c>
      <c r="X336" s="382">
        <v>22.4</v>
      </c>
      <c r="Y336" s="342">
        <v>22.6</v>
      </c>
      <c r="Z336" s="343">
        <v>24.8</v>
      </c>
    </row>
    <row r="337" spans="1:26" x14ac:dyDescent="0.15">
      <c r="A337" s="1229"/>
      <c r="B337" s="458">
        <v>44949</v>
      </c>
      <c r="C337" s="449" t="str">
        <f t="shared" si="36"/>
        <v>(月)</v>
      </c>
      <c r="D337" s="742" t="s">
        <v>319</v>
      </c>
      <c r="E337" s="673">
        <v>2.5</v>
      </c>
      <c r="F337" s="674">
        <v>3.4</v>
      </c>
      <c r="G337" s="13">
        <v>7.4</v>
      </c>
      <c r="H337" s="310">
        <v>7.5</v>
      </c>
      <c r="I337" s="14">
        <v>3.8</v>
      </c>
      <c r="J337" s="308">
        <v>3.8</v>
      </c>
      <c r="K337" s="13">
        <v>8.33</v>
      </c>
      <c r="L337" s="308">
        <v>8.23</v>
      </c>
      <c r="M337" s="14">
        <v>27.6</v>
      </c>
      <c r="N337" s="310">
        <v>27.5</v>
      </c>
      <c r="O337" s="846">
        <v>104.8</v>
      </c>
      <c r="P337" s="691">
        <v>117.1</v>
      </c>
      <c r="Q337" s="743">
        <v>12</v>
      </c>
      <c r="R337" s="677">
        <v>227</v>
      </c>
      <c r="S337" s="744">
        <v>0.16</v>
      </c>
      <c r="T337" s="787">
        <v>240</v>
      </c>
      <c r="U337" s="122"/>
      <c r="V337" s="4" t="s">
        <v>17</v>
      </c>
      <c r="W337" s="10" t="s">
        <v>371</v>
      </c>
      <c r="X337" s="341">
        <v>31.5</v>
      </c>
      <c r="Y337" s="342">
        <v>31.1</v>
      </c>
      <c r="Z337" s="343">
        <v>37.299999999999997</v>
      </c>
    </row>
    <row r="338" spans="1:26" x14ac:dyDescent="0.15">
      <c r="A338" s="1229"/>
      <c r="B338" s="458">
        <v>44950</v>
      </c>
      <c r="C338" s="449" t="str">
        <f t="shared" si="36"/>
        <v>(火)</v>
      </c>
      <c r="D338" s="742" t="s">
        <v>319</v>
      </c>
      <c r="E338" s="673">
        <v>3.5</v>
      </c>
      <c r="F338" s="674">
        <v>4.8</v>
      </c>
      <c r="G338" s="13">
        <v>7.4</v>
      </c>
      <c r="H338" s="310">
        <v>7.5</v>
      </c>
      <c r="I338" s="14">
        <v>3.8</v>
      </c>
      <c r="J338" s="308">
        <v>3.8</v>
      </c>
      <c r="K338" s="13">
        <v>8.31</v>
      </c>
      <c r="L338" s="308">
        <v>8.23</v>
      </c>
      <c r="M338" s="14">
        <v>27.6</v>
      </c>
      <c r="N338" s="310">
        <v>27.7</v>
      </c>
      <c r="O338" s="846">
        <v>105.4</v>
      </c>
      <c r="P338" s="691">
        <v>119.1</v>
      </c>
      <c r="Q338" s="743">
        <v>11.6</v>
      </c>
      <c r="R338" s="677">
        <v>227</v>
      </c>
      <c r="S338" s="744">
        <v>0.13</v>
      </c>
      <c r="T338" s="787">
        <v>240</v>
      </c>
      <c r="U338" s="122"/>
      <c r="V338" s="4" t="s">
        <v>219</v>
      </c>
      <c r="W338" s="10" t="s">
        <v>205</v>
      </c>
      <c r="X338" s="341">
        <v>3</v>
      </c>
      <c r="Y338" s="346">
        <v>3</v>
      </c>
      <c r="Z338" s="347">
        <v>5</v>
      </c>
    </row>
    <row r="339" spans="1:26" x14ac:dyDescent="0.15">
      <c r="A339" s="1229"/>
      <c r="B339" s="458">
        <v>44951</v>
      </c>
      <c r="C339" s="449" t="str">
        <f t="shared" si="36"/>
        <v>(水)</v>
      </c>
      <c r="D339" s="742" t="s">
        <v>318</v>
      </c>
      <c r="E339" s="673">
        <v>0</v>
      </c>
      <c r="F339" s="674">
        <v>0.1</v>
      </c>
      <c r="G339" s="13">
        <v>7.1</v>
      </c>
      <c r="H339" s="310">
        <v>7.2</v>
      </c>
      <c r="I339" s="14">
        <v>4.2</v>
      </c>
      <c r="J339" s="308">
        <v>4.0999999999999996</v>
      </c>
      <c r="K339" s="13">
        <v>8.36</v>
      </c>
      <c r="L339" s="308">
        <v>8.27</v>
      </c>
      <c r="M339" s="14">
        <v>27.7</v>
      </c>
      <c r="N339" s="310">
        <v>27.7</v>
      </c>
      <c r="O339" s="846">
        <v>105.2</v>
      </c>
      <c r="P339" s="691">
        <v>119.3</v>
      </c>
      <c r="Q339" s="743">
        <v>12</v>
      </c>
      <c r="R339" s="677">
        <v>205</v>
      </c>
      <c r="S339" s="744">
        <v>0.11</v>
      </c>
      <c r="T339" s="787">
        <v>330</v>
      </c>
      <c r="U339" s="122"/>
      <c r="V339" s="4" t="s">
        <v>220</v>
      </c>
      <c r="W339" s="10" t="s">
        <v>371</v>
      </c>
      <c r="X339" s="341">
        <v>2</v>
      </c>
      <c r="Y339" s="346">
        <v>2</v>
      </c>
      <c r="Z339" s="347">
        <v>3</v>
      </c>
    </row>
    <row r="340" spans="1:26" x14ac:dyDescent="0.15">
      <c r="A340" s="1229"/>
      <c r="B340" s="458">
        <v>44952</v>
      </c>
      <c r="C340" s="449" t="str">
        <f t="shared" si="36"/>
        <v>(木)</v>
      </c>
      <c r="D340" s="742" t="s">
        <v>318</v>
      </c>
      <c r="E340" s="673">
        <v>0</v>
      </c>
      <c r="F340" s="674">
        <v>4.4000000000000004</v>
      </c>
      <c r="G340" s="13">
        <v>6.7</v>
      </c>
      <c r="H340" s="310">
        <v>6.9</v>
      </c>
      <c r="I340" s="14">
        <v>4.3</v>
      </c>
      <c r="J340" s="308">
        <v>4.4000000000000004</v>
      </c>
      <c r="K340" s="13">
        <v>8.3800000000000008</v>
      </c>
      <c r="L340" s="308">
        <v>8.31</v>
      </c>
      <c r="M340" s="14">
        <v>27.7</v>
      </c>
      <c r="N340" s="310">
        <v>27.7</v>
      </c>
      <c r="O340" s="846">
        <v>103.1</v>
      </c>
      <c r="P340" s="691">
        <v>118.3</v>
      </c>
      <c r="Q340" s="743">
        <v>12.2</v>
      </c>
      <c r="R340" s="677">
        <v>207</v>
      </c>
      <c r="S340" s="744">
        <v>0.16</v>
      </c>
      <c r="T340" s="787">
        <v>490</v>
      </c>
      <c r="U340" s="122"/>
      <c r="V340" s="397"/>
      <c r="W340" s="398"/>
      <c r="X340" s="403"/>
      <c r="Y340" s="404"/>
      <c r="Z340" s="405"/>
    </row>
    <row r="341" spans="1:26" x14ac:dyDescent="0.15">
      <c r="A341" s="1229"/>
      <c r="B341" s="458">
        <v>44953</v>
      </c>
      <c r="C341" s="449" t="str">
        <f t="shared" si="36"/>
        <v>(金)</v>
      </c>
      <c r="D341" s="742" t="s">
        <v>317</v>
      </c>
      <c r="E341" s="673">
        <v>2.5</v>
      </c>
      <c r="F341" s="674">
        <v>4.0999999999999996</v>
      </c>
      <c r="G341" s="13">
        <v>6.8</v>
      </c>
      <c r="H341" s="310">
        <v>6.9</v>
      </c>
      <c r="I341" s="14">
        <v>4.0999999999999996</v>
      </c>
      <c r="J341" s="308">
        <v>4.3</v>
      </c>
      <c r="K341" s="13">
        <v>8.44</v>
      </c>
      <c r="L341" s="308">
        <v>8.27</v>
      </c>
      <c r="M341" s="14">
        <v>27.8</v>
      </c>
      <c r="N341" s="310">
        <v>27.8</v>
      </c>
      <c r="O341" s="846">
        <v>105.8</v>
      </c>
      <c r="P341" s="691">
        <v>120.1</v>
      </c>
      <c r="Q341" s="743">
        <v>12.1</v>
      </c>
      <c r="R341" s="677">
        <v>211</v>
      </c>
      <c r="S341" s="744">
        <v>0.21</v>
      </c>
      <c r="T341" s="787">
        <v>490</v>
      </c>
      <c r="U341" s="136"/>
      <c r="V341" s="397"/>
      <c r="W341" s="398"/>
      <c r="X341" s="403"/>
      <c r="Y341" s="404"/>
      <c r="Z341" s="405"/>
    </row>
    <row r="342" spans="1:26" ht="13.5" customHeight="1" x14ac:dyDescent="0.15">
      <c r="A342" s="1229"/>
      <c r="B342" s="458">
        <v>44954</v>
      </c>
      <c r="C342" s="449" t="str">
        <f t="shared" si="36"/>
        <v>(土)</v>
      </c>
      <c r="D342" s="768" t="s">
        <v>318</v>
      </c>
      <c r="E342" s="769">
        <v>0</v>
      </c>
      <c r="F342" s="770">
        <v>4.2</v>
      </c>
      <c r="G342" s="771">
        <v>6.7</v>
      </c>
      <c r="H342" s="772">
        <v>6.8</v>
      </c>
      <c r="I342" s="773">
        <v>3.9</v>
      </c>
      <c r="J342" s="774">
        <v>4.2</v>
      </c>
      <c r="K342" s="771">
        <v>8.3800000000000008</v>
      </c>
      <c r="L342" s="774">
        <v>8.2200000000000006</v>
      </c>
      <c r="M342" s="773">
        <v>27.8</v>
      </c>
      <c r="N342" s="772">
        <v>27.7</v>
      </c>
      <c r="O342" s="942" t="s">
        <v>24</v>
      </c>
      <c r="P342" s="1014" t="s">
        <v>24</v>
      </c>
      <c r="Q342" s="778" t="s">
        <v>24</v>
      </c>
      <c r="R342" s="779" t="s">
        <v>24</v>
      </c>
      <c r="S342" s="780" t="s">
        <v>24</v>
      </c>
      <c r="T342" s="1012">
        <v>410</v>
      </c>
      <c r="U342" s="122"/>
      <c r="V342" s="400"/>
      <c r="W342" s="401"/>
      <c r="X342" s="406"/>
      <c r="Y342" s="407"/>
      <c r="Z342" s="408"/>
    </row>
    <row r="343" spans="1:26" x14ac:dyDescent="0.15">
      <c r="A343" s="1229"/>
      <c r="B343" s="458">
        <v>44955</v>
      </c>
      <c r="C343" s="449" t="str">
        <f t="shared" si="36"/>
        <v>(日)</v>
      </c>
      <c r="D343" s="742" t="s">
        <v>318</v>
      </c>
      <c r="E343" s="673">
        <v>0</v>
      </c>
      <c r="F343" s="674">
        <v>3.7</v>
      </c>
      <c r="G343" s="13">
        <v>6.5</v>
      </c>
      <c r="H343" s="310">
        <v>6.6</v>
      </c>
      <c r="I343" s="14">
        <v>4.0999999999999996</v>
      </c>
      <c r="J343" s="308">
        <v>4.2</v>
      </c>
      <c r="K343" s="13">
        <v>8.3699999999999992</v>
      </c>
      <c r="L343" s="308">
        <v>8.23</v>
      </c>
      <c r="M343" s="14">
        <v>28</v>
      </c>
      <c r="N343" s="310">
        <v>28</v>
      </c>
      <c r="O343" s="846" t="s">
        <v>24</v>
      </c>
      <c r="P343" s="691" t="s">
        <v>24</v>
      </c>
      <c r="Q343" s="743" t="s">
        <v>24</v>
      </c>
      <c r="R343" s="677" t="s">
        <v>24</v>
      </c>
      <c r="S343" s="744" t="s">
        <v>24</v>
      </c>
      <c r="T343" s="787">
        <v>490</v>
      </c>
      <c r="U343" s="122"/>
      <c r="V343" s="11" t="s">
        <v>23</v>
      </c>
      <c r="W343" s="117" t="s">
        <v>24</v>
      </c>
      <c r="X343" s="117"/>
      <c r="Y343" s="117"/>
      <c r="Z343" s="812" t="s">
        <v>24</v>
      </c>
    </row>
    <row r="344" spans="1:26" x14ac:dyDescent="0.15">
      <c r="A344" s="1229"/>
      <c r="B344" s="458">
        <v>44956</v>
      </c>
      <c r="C344" s="449" t="str">
        <f t="shared" si="36"/>
        <v>(月)</v>
      </c>
      <c r="D344" s="742" t="s">
        <v>318</v>
      </c>
      <c r="E344" s="673">
        <v>0</v>
      </c>
      <c r="F344" s="674">
        <v>4.7</v>
      </c>
      <c r="G344" s="13">
        <v>6.5</v>
      </c>
      <c r="H344" s="310">
        <v>6.7</v>
      </c>
      <c r="I344" s="14">
        <v>4.2</v>
      </c>
      <c r="J344" s="308">
        <v>4.5999999999999996</v>
      </c>
      <c r="K344" s="13">
        <v>8.48</v>
      </c>
      <c r="L344" s="308">
        <v>8.2200000000000006</v>
      </c>
      <c r="M344" s="14">
        <v>27.7</v>
      </c>
      <c r="N344" s="310">
        <v>28</v>
      </c>
      <c r="O344" s="846">
        <v>106</v>
      </c>
      <c r="P344" s="691">
        <v>122.1</v>
      </c>
      <c r="Q344" s="743">
        <v>12</v>
      </c>
      <c r="R344" s="677">
        <v>174</v>
      </c>
      <c r="S344" s="744">
        <v>0.19</v>
      </c>
      <c r="T344" s="787">
        <v>650</v>
      </c>
      <c r="U344" s="122"/>
      <c r="V344" s="985" t="s">
        <v>360</v>
      </c>
      <c r="W344" s="986"/>
      <c r="X344" s="986"/>
      <c r="Y344" s="986"/>
      <c r="Z344" s="987"/>
    </row>
    <row r="345" spans="1:26" x14ac:dyDescent="0.15">
      <c r="A345" s="1229"/>
      <c r="B345" s="458">
        <v>44957</v>
      </c>
      <c r="C345" s="449" t="str">
        <f t="shared" si="36"/>
        <v>(火)</v>
      </c>
      <c r="D345" s="672" t="s">
        <v>318</v>
      </c>
      <c r="E345" s="673">
        <v>0</v>
      </c>
      <c r="F345" s="674">
        <v>4.4000000000000004</v>
      </c>
      <c r="G345" s="13">
        <v>6.4</v>
      </c>
      <c r="H345" s="308">
        <v>6.6</v>
      </c>
      <c r="I345" s="14">
        <v>4.5999999999999996</v>
      </c>
      <c r="J345" s="310">
        <v>4.7</v>
      </c>
      <c r="K345" s="13">
        <v>8.4600000000000009</v>
      </c>
      <c r="L345" s="308">
        <v>8.18</v>
      </c>
      <c r="M345" s="14">
        <v>28.2</v>
      </c>
      <c r="N345" s="310">
        <v>28.3</v>
      </c>
      <c r="O345" s="846">
        <v>105.2</v>
      </c>
      <c r="P345" s="691">
        <v>120.1</v>
      </c>
      <c r="Q345" s="743">
        <v>11.4</v>
      </c>
      <c r="R345" s="677">
        <v>183</v>
      </c>
      <c r="S345" s="744">
        <v>0.21</v>
      </c>
      <c r="T345" s="1013">
        <v>490</v>
      </c>
      <c r="U345" s="122"/>
      <c r="V345" s="985" t="s">
        <v>399</v>
      </c>
      <c r="W345" s="986"/>
      <c r="X345" s="986"/>
      <c r="Y345" s="986"/>
      <c r="Z345" s="987"/>
    </row>
    <row r="346" spans="1:26" x14ac:dyDescent="0.15">
      <c r="A346" s="1229"/>
      <c r="B346" s="1155" t="s">
        <v>274</v>
      </c>
      <c r="C346" s="1155"/>
      <c r="D346" s="679"/>
      <c r="E346" s="663">
        <f>MAX(E315:E345)</f>
        <v>6</v>
      </c>
      <c r="F346" s="680">
        <f t="shared" ref="F346:T346" si="37">IF(COUNT(F315:F345)=0,"",MAX(F315:F345))</f>
        <v>15.3</v>
      </c>
      <c r="G346" s="12">
        <f t="shared" si="37"/>
        <v>8.3000000000000007</v>
      </c>
      <c r="H346" s="307">
        <f t="shared" si="37"/>
        <v>8.5</v>
      </c>
      <c r="I346" s="665">
        <f t="shared" si="37"/>
        <v>4.8</v>
      </c>
      <c r="J346" s="666">
        <f t="shared" si="37"/>
        <v>4.7</v>
      </c>
      <c r="K346" s="12">
        <f t="shared" si="37"/>
        <v>8.48</v>
      </c>
      <c r="L346" s="307">
        <f t="shared" si="37"/>
        <v>8.31</v>
      </c>
      <c r="M346" s="665">
        <f t="shared" si="37"/>
        <v>28.2</v>
      </c>
      <c r="N346" s="666">
        <f t="shared" si="37"/>
        <v>28.3</v>
      </c>
      <c r="O346" s="838">
        <f t="shared" si="37"/>
        <v>106</v>
      </c>
      <c r="P346" s="682">
        <f t="shared" si="37"/>
        <v>122.1</v>
      </c>
      <c r="Q346" s="728">
        <f t="shared" si="37"/>
        <v>12.2</v>
      </c>
      <c r="R346" s="684">
        <f t="shared" si="37"/>
        <v>227</v>
      </c>
      <c r="S346" s="685">
        <f t="shared" si="37"/>
        <v>0.23</v>
      </c>
      <c r="T346" s="686">
        <f t="shared" si="37"/>
        <v>650</v>
      </c>
      <c r="U346" s="122"/>
      <c r="V346" s="988"/>
      <c r="W346" s="989"/>
      <c r="X346" s="989"/>
      <c r="Y346" s="989"/>
      <c r="Z346" s="990"/>
    </row>
    <row r="347" spans="1:26" x14ac:dyDescent="0.15">
      <c r="A347" s="1229"/>
      <c r="B347" s="1156" t="s">
        <v>275</v>
      </c>
      <c r="C347" s="1156"/>
      <c r="D347" s="687"/>
      <c r="E347" s="688">
        <f>MIN(E315:E345)</f>
        <v>0</v>
      </c>
      <c r="F347" s="689">
        <f t="shared" ref="F347:S347" si="38">IF(COUNT(F315:F345)=0,"",MIN(F315:F345))</f>
        <v>0.1</v>
      </c>
      <c r="G347" s="13">
        <f t="shared" si="38"/>
        <v>6.4</v>
      </c>
      <c r="H347" s="308">
        <f t="shared" si="38"/>
        <v>6.6</v>
      </c>
      <c r="I347" s="14">
        <f t="shared" si="38"/>
        <v>3.5</v>
      </c>
      <c r="J347" s="310">
        <f t="shared" si="38"/>
        <v>3.5</v>
      </c>
      <c r="K347" s="13">
        <f t="shared" si="38"/>
        <v>8.11</v>
      </c>
      <c r="L347" s="308">
        <f t="shared" si="38"/>
        <v>8.1300000000000008</v>
      </c>
      <c r="M347" s="14">
        <f t="shared" si="38"/>
        <v>24.8</v>
      </c>
      <c r="N347" s="310">
        <f t="shared" si="38"/>
        <v>24.9</v>
      </c>
      <c r="O347" s="846">
        <f t="shared" si="38"/>
        <v>98</v>
      </c>
      <c r="P347" s="691">
        <f t="shared" si="38"/>
        <v>112.3</v>
      </c>
      <c r="Q347" s="692">
        <f t="shared" si="38"/>
        <v>11.3</v>
      </c>
      <c r="R347" s="693">
        <f t="shared" si="38"/>
        <v>174</v>
      </c>
      <c r="S347" s="694">
        <f t="shared" si="38"/>
        <v>0.09</v>
      </c>
      <c r="T347" s="695"/>
      <c r="U347" s="122"/>
      <c r="V347" s="988"/>
      <c r="W347" s="989"/>
      <c r="X347" s="989"/>
      <c r="Y347" s="989"/>
      <c r="Z347" s="990"/>
    </row>
    <row r="348" spans="1:26" x14ac:dyDescent="0.15">
      <c r="A348" s="1229"/>
      <c r="B348" s="1156" t="s">
        <v>276</v>
      </c>
      <c r="C348" s="1156"/>
      <c r="D348" s="781"/>
      <c r="E348" s="696"/>
      <c r="F348" s="697">
        <f t="shared" ref="F348:S348" si="39">IF(COUNT(F315:F345)=0,"",AVERAGE(F315:F345))</f>
        <v>6.2354838709677418</v>
      </c>
      <c r="G348" s="418">
        <f t="shared" si="39"/>
        <v>7.445161290322579</v>
      </c>
      <c r="H348" s="719">
        <f t="shared" si="39"/>
        <v>7.5999999999999988</v>
      </c>
      <c r="I348" s="720">
        <f t="shared" si="39"/>
        <v>3.9999999999999996</v>
      </c>
      <c r="J348" s="721">
        <f t="shared" si="39"/>
        <v>3.9999999999999991</v>
      </c>
      <c r="K348" s="418">
        <f t="shared" si="39"/>
        <v>8.2667741935483878</v>
      </c>
      <c r="L348" s="719">
        <f t="shared" si="39"/>
        <v>8.2048387096774196</v>
      </c>
      <c r="M348" s="720">
        <f t="shared" si="39"/>
        <v>27.019354838709678</v>
      </c>
      <c r="N348" s="721">
        <f t="shared" si="39"/>
        <v>27.025806451612905</v>
      </c>
      <c r="O348" s="888">
        <f t="shared" si="39"/>
        <v>102.67894736842105</v>
      </c>
      <c r="P348" s="1007">
        <f t="shared" si="39"/>
        <v>116.4473684210526</v>
      </c>
      <c r="Q348" s="730">
        <f t="shared" si="39"/>
        <v>11.742105263157892</v>
      </c>
      <c r="R348" s="731">
        <f t="shared" si="39"/>
        <v>199.68421052631578</v>
      </c>
      <c r="S348" s="732">
        <f t="shared" si="39"/>
        <v>0.15157894736842104</v>
      </c>
      <c r="T348" s="733"/>
      <c r="U348" s="122"/>
      <c r="V348" s="988"/>
      <c r="W348" s="989"/>
      <c r="X348" s="989"/>
      <c r="Y348" s="989"/>
      <c r="Z348" s="990"/>
    </row>
    <row r="349" spans="1:26" x14ac:dyDescent="0.15">
      <c r="A349" s="1230"/>
      <c r="B349" s="1157" t="s">
        <v>277</v>
      </c>
      <c r="C349" s="1157"/>
      <c r="D349" s="782"/>
      <c r="E349" s="700">
        <f>SUM(E315:E345)</f>
        <v>26.5</v>
      </c>
      <c r="F349" s="701"/>
      <c r="G349" s="701"/>
      <c r="H349" s="734"/>
      <c r="I349" s="701"/>
      <c r="J349" s="734"/>
      <c r="K349" s="704"/>
      <c r="L349" s="705"/>
      <c r="M349" s="735"/>
      <c r="N349" s="736"/>
      <c r="O349" s="873"/>
      <c r="P349" s="709"/>
      <c r="Q349" s="738"/>
      <c r="R349" s="711"/>
      <c r="S349" s="712"/>
      <c r="T349" s="1008">
        <f>SUM(T315:T345)</f>
        <v>5190</v>
      </c>
      <c r="U349" s="122"/>
      <c r="V349" s="827"/>
      <c r="W349" s="830"/>
      <c r="X349" s="830"/>
      <c r="Y349" s="833"/>
      <c r="Z349" s="834"/>
    </row>
    <row r="350" spans="1:26" ht="17.25" x14ac:dyDescent="0.15">
      <c r="A350" s="1223" t="s">
        <v>287</v>
      </c>
      <c r="B350" s="540">
        <v>44958</v>
      </c>
      <c r="C350" s="448" t="str">
        <f>IF(B350="","",IF(WEEKDAY(B350)=1,"(日)",IF(WEEKDAY(B350)=2,"(月)",IF(WEEKDAY(B350)=3,"(火)",IF(WEEKDAY(B350)=4,"(水)",IF(WEEKDAY(B350)=5,"(木)",IF(WEEKDAY(B350)=6,"(金)","(土)")))))))</f>
        <v>(水)</v>
      </c>
      <c r="D350" s="740" t="s">
        <v>318</v>
      </c>
      <c r="E350" s="663"/>
      <c r="F350" s="664">
        <v>8.9</v>
      </c>
      <c r="G350" s="12">
        <v>6.3</v>
      </c>
      <c r="H350" s="783">
        <v>6.6</v>
      </c>
      <c r="I350" s="665">
        <v>4.5999999999999996</v>
      </c>
      <c r="J350" s="680">
        <v>4.5999999999999996</v>
      </c>
      <c r="K350" s="12">
        <v>8.5399999999999991</v>
      </c>
      <c r="L350" s="680">
        <v>8.24</v>
      </c>
      <c r="M350" s="665">
        <v>28.1</v>
      </c>
      <c r="N350" s="783">
        <v>28.2</v>
      </c>
      <c r="O350" s="681">
        <v>101</v>
      </c>
      <c r="P350" s="682">
        <v>119.1</v>
      </c>
      <c r="Q350" s="683">
        <v>12.1</v>
      </c>
      <c r="R350" s="671">
        <v>248</v>
      </c>
      <c r="S350" s="741">
        <v>0.15</v>
      </c>
      <c r="T350" s="1005">
        <v>810</v>
      </c>
      <c r="U350" s="122"/>
      <c r="V350" s="463" t="s">
        <v>344</v>
      </c>
      <c r="W350" s="467"/>
      <c r="X350" s="465">
        <v>44966</v>
      </c>
      <c r="Y350" s="470"/>
      <c r="Z350" s="471"/>
    </row>
    <row r="351" spans="1:26" x14ac:dyDescent="0.15">
      <c r="A351" s="1224"/>
      <c r="B351" s="539">
        <v>44959</v>
      </c>
      <c r="C351" s="449" t="str">
        <f t="shared" ref="C351:C377" si="40">IF(B351="","",IF(WEEKDAY(B351)=1,"(日)",IF(WEEKDAY(B351)=2,"(月)",IF(WEEKDAY(B351)=3,"(火)",IF(WEEKDAY(B351)=4,"(水)",IF(WEEKDAY(B351)=5,"(木)",IF(WEEKDAY(B351)=6,"(金)","(土)")))))))</f>
        <v>(木)</v>
      </c>
      <c r="D351" s="742" t="s">
        <v>318</v>
      </c>
      <c r="E351" s="673"/>
      <c r="F351" s="674">
        <v>6.3</v>
      </c>
      <c r="G351" s="13">
        <v>6.5</v>
      </c>
      <c r="H351" s="334">
        <v>6.6</v>
      </c>
      <c r="I351" s="14">
        <v>4.8</v>
      </c>
      <c r="J351" s="689">
        <v>5</v>
      </c>
      <c r="K351" s="13">
        <v>8.51</v>
      </c>
      <c r="L351" s="689">
        <v>8.2200000000000006</v>
      </c>
      <c r="M351" s="14">
        <v>28.2</v>
      </c>
      <c r="N351" s="334">
        <v>28.3</v>
      </c>
      <c r="O351" s="690">
        <v>101.4</v>
      </c>
      <c r="P351" s="691">
        <v>119.1</v>
      </c>
      <c r="Q351" s="784">
        <v>12.7</v>
      </c>
      <c r="R351" s="677">
        <v>246</v>
      </c>
      <c r="S351" s="744">
        <v>0.15</v>
      </c>
      <c r="T351" s="787">
        <v>570</v>
      </c>
      <c r="U351" s="122"/>
      <c r="V351" s="468" t="s">
        <v>2</v>
      </c>
      <c r="W351" s="469" t="s">
        <v>363</v>
      </c>
      <c r="X351" s="480">
        <v>7.6</v>
      </c>
      <c r="Y351" s="480"/>
      <c r="Z351" s="473"/>
    </row>
    <row r="352" spans="1:26" x14ac:dyDescent="0.15">
      <c r="A352" s="1224"/>
      <c r="B352" s="539">
        <v>44960</v>
      </c>
      <c r="C352" s="449" t="str">
        <f t="shared" si="40"/>
        <v>(金)</v>
      </c>
      <c r="D352" s="742" t="s">
        <v>317</v>
      </c>
      <c r="E352" s="673"/>
      <c r="F352" s="674">
        <v>4.0999999999999996</v>
      </c>
      <c r="G352" s="13">
        <v>6.4</v>
      </c>
      <c r="H352" s="334">
        <v>6.5</v>
      </c>
      <c r="I352" s="14">
        <v>4.8</v>
      </c>
      <c r="J352" s="689">
        <v>5.2</v>
      </c>
      <c r="K352" s="13">
        <v>8.49</v>
      </c>
      <c r="L352" s="689">
        <v>8.23</v>
      </c>
      <c r="M352" s="14">
        <v>28.3</v>
      </c>
      <c r="N352" s="310">
        <v>28.4</v>
      </c>
      <c r="O352" s="690">
        <v>101</v>
      </c>
      <c r="P352" s="691">
        <v>120.1</v>
      </c>
      <c r="Q352" s="784">
        <v>12.1</v>
      </c>
      <c r="R352" s="677">
        <v>234</v>
      </c>
      <c r="S352" s="744">
        <v>0.2</v>
      </c>
      <c r="T352" s="787">
        <v>650</v>
      </c>
      <c r="U352" s="122"/>
      <c r="V352" s="6" t="s">
        <v>19</v>
      </c>
      <c r="W352" s="7" t="s">
        <v>20</v>
      </c>
      <c r="X352" s="45" t="s">
        <v>21</v>
      </c>
      <c r="Y352" s="335" t="s">
        <v>22</v>
      </c>
      <c r="Z352" s="332" t="s">
        <v>324</v>
      </c>
    </row>
    <row r="353" spans="1:26" x14ac:dyDescent="0.15">
      <c r="A353" s="1224"/>
      <c r="B353" s="539">
        <v>44961</v>
      </c>
      <c r="C353" s="449" t="str">
        <f t="shared" si="40"/>
        <v>(土)</v>
      </c>
      <c r="D353" s="742" t="s">
        <v>317</v>
      </c>
      <c r="E353" s="673"/>
      <c r="F353" s="674">
        <v>5.4</v>
      </c>
      <c r="G353" s="13">
        <v>6.4</v>
      </c>
      <c r="H353" s="310">
        <v>6.6</v>
      </c>
      <c r="I353" s="14">
        <v>4.7</v>
      </c>
      <c r="J353" s="689">
        <v>4.8</v>
      </c>
      <c r="K353" s="13">
        <v>8.49</v>
      </c>
      <c r="L353" s="689">
        <v>8.25</v>
      </c>
      <c r="M353" s="14">
        <v>28.2</v>
      </c>
      <c r="N353" s="310">
        <v>28.2</v>
      </c>
      <c r="O353" s="846" t="s">
        <v>24</v>
      </c>
      <c r="P353" s="691" t="s">
        <v>24</v>
      </c>
      <c r="Q353" s="784" t="s">
        <v>24</v>
      </c>
      <c r="R353" s="677" t="s">
        <v>24</v>
      </c>
      <c r="S353" s="744" t="s">
        <v>24</v>
      </c>
      <c r="T353" s="787">
        <v>810</v>
      </c>
      <c r="U353" s="122"/>
      <c r="V353" s="3" t="s">
        <v>203</v>
      </c>
      <c r="W353" s="9" t="s">
        <v>11</v>
      </c>
      <c r="X353" s="410">
        <v>6.6</v>
      </c>
      <c r="Y353" s="336">
        <v>6.8</v>
      </c>
      <c r="Z353" s="384">
        <v>8.9</v>
      </c>
    </row>
    <row r="354" spans="1:26" x14ac:dyDescent="0.15">
      <c r="A354" s="1224"/>
      <c r="B354" s="539">
        <v>44962</v>
      </c>
      <c r="C354" s="449" t="str">
        <f t="shared" si="40"/>
        <v>(日)</v>
      </c>
      <c r="D354" s="742" t="s">
        <v>318</v>
      </c>
      <c r="E354" s="673"/>
      <c r="F354" s="674">
        <v>7.7</v>
      </c>
      <c r="G354" s="13">
        <v>6.4</v>
      </c>
      <c r="H354" s="310">
        <v>6.7</v>
      </c>
      <c r="I354" s="14">
        <v>4.5</v>
      </c>
      <c r="J354" s="308">
        <v>4.9000000000000004</v>
      </c>
      <c r="K354" s="13">
        <v>8.5500000000000007</v>
      </c>
      <c r="L354" s="308">
        <v>8.24</v>
      </c>
      <c r="M354" s="14">
        <v>28.1</v>
      </c>
      <c r="N354" s="310">
        <v>28.2</v>
      </c>
      <c r="O354" s="846" t="s">
        <v>24</v>
      </c>
      <c r="P354" s="691" t="s">
        <v>24</v>
      </c>
      <c r="Q354" s="784" t="s">
        <v>24</v>
      </c>
      <c r="R354" s="677" t="s">
        <v>24</v>
      </c>
      <c r="S354" s="744" t="s">
        <v>24</v>
      </c>
      <c r="T354" s="787">
        <v>730</v>
      </c>
      <c r="U354" s="122"/>
      <c r="V354" s="4" t="s">
        <v>204</v>
      </c>
      <c r="W354" s="10" t="s">
        <v>205</v>
      </c>
      <c r="X354" s="411">
        <v>4.5</v>
      </c>
      <c r="Y354" s="337">
        <v>4.3</v>
      </c>
      <c r="Z354" s="343">
        <v>5.7</v>
      </c>
    </row>
    <row r="355" spans="1:26" x14ac:dyDescent="0.15">
      <c r="A355" s="1224"/>
      <c r="B355" s="539">
        <v>44963</v>
      </c>
      <c r="C355" s="449" t="str">
        <f t="shared" si="40"/>
        <v>(月)</v>
      </c>
      <c r="D355" s="742" t="s">
        <v>318</v>
      </c>
      <c r="E355" s="673"/>
      <c r="F355" s="674">
        <v>7.7</v>
      </c>
      <c r="G355" s="13">
        <v>6.4</v>
      </c>
      <c r="H355" s="310">
        <v>6.7</v>
      </c>
      <c r="I355" s="14">
        <v>4.3</v>
      </c>
      <c r="J355" s="308">
        <v>4.8</v>
      </c>
      <c r="K355" s="13">
        <v>8.4700000000000006</v>
      </c>
      <c r="L355" s="308">
        <v>8.1999999999999993</v>
      </c>
      <c r="M355" s="14">
        <v>28.1</v>
      </c>
      <c r="N355" s="310">
        <v>28.4</v>
      </c>
      <c r="O355" s="846">
        <v>103.7</v>
      </c>
      <c r="P355" s="691">
        <v>120.5</v>
      </c>
      <c r="Q355" s="784">
        <v>12.4</v>
      </c>
      <c r="R355" s="677">
        <v>222</v>
      </c>
      <c r="S355" s="744">
        <v>0.17</v>
      </c>
      <c r="T355" s="787">
        <v>730</v>
      </c>
      <c r="U355" s="122"/>
      <c r="V355" s="4" t="s">
        <v>12</v>
      </c>
      <c r="W355" s="10"/>
      <c r="X355" s="411">
        <v>8.43</v>
      </c>
      <c r="Y355" s="337">
        <v>8.23</v>
      </c>
      <c r="Z355" s="343">
        <v>8.5</v>
      </c>
    </row>
    <row r="356" spans="1:26" x14ac:dyDescent="0.15">
      <c r="A356" s="1224"/>
      <c r="B356" s="539">
        <v>44964</v>
      </c>
      <c r="C356" s="449" t="str">
        <f t="shared" si="40"/>
        <v>(火)</v>
      </c>
      <c r="D356" s="742" t="s">
        <v>317</v>
      </c>
      <c r="E356" s="673"/>
      <c r="F356" s="674">
        <v>10.199999999999999</v>
      </c>
      <c r="G356" s="13">
        <v>6.5</v>
      </c>
      <c r="H356" s="310">
        <v>6.7</v>
      </c>
      <c r="I356" s="14">
        <v>4.3</v>
      </c>
      <c r="J356" s="308">
        <v>4.4000000000000004</v>
      </c>
      <c r="K356" s="13">
        <v>8.48</v>
      </c>
      <c r="L356" s="308">
        <v>8.23</v>
      </c>
      <c r="M356" s="14">
        <v>28.3</v>
      </c>
      <c r="N356" s="310">
        <v>28.3</v>
      </c>
      <c r="O356" s="846">
        <v>105.2</v>
      </c>
      <c r="P356" s="691">
        <v>119.3</v>
      </c>
      <c r="Q356" s="743">
        <v>13.2</v>
      </c>
      <c r="R356" s="677">
        <v>229</v>
      </c>
      <c r="S356" s="744">
        <v>0.14000000000000001</v>
      </c>
      <c r="T356" s="787">
        <v>650</v>
      </c>
      <c r="U356" s="122"/>
      <c r="V356" s="4" t="s">
        <v>206</v>
      </c>
      <c r="W356" s="10" t="s">
        <v>13</v>
      </c>
      <c r="X356" s="411">
        <v>28.4</v>
      </c>
      <c r="Y356" s="337">
        <v>28.5</v>
      </c>
      <c r="Z356" s="343">
        <v>34</v>
      </c>
    </row>
    <row r="357" spans="1:26" x14ac:dyDescent="0.15">
      <c r="A357" s="1224"/>
      <c r="B357" s="539">
        <v>44965</v>
      </c>
      <c r="C357" s="449" t="str">
        <f t="shared" si="40"/>
        <v>(水)</v>
      </c>
      <c r="D357" s="742" t="s">
        <v>317</v>
      </c>
      <c r="E357" s="673"/>
      <c r="F357" s="674">
        <v>9.1999999999999993</v>
      </c>
      <c r="G357" s="13">
        <v>6.5</v>
      </c>
      <c r="H357" s="310">
        <v>6.7</v>
      </c>
      <c r="I357" s="14">
        <v>4.0999999999999996</v>
      </c>
      <c r="J357" s="308">
        <v>4.3</v>
      </c>
      <c r="K357" s="13">
        <v>8.44</v>
      </c>
      <c r="L357" s="308">
        <v>8.1999999999999993</v>
      </c>
      <c r="M357" s="14">
        <v>28.4</v>
      </c>
      <c r="N357" s="310">
        <v>28.4</v>
      </c>
      <c r="O357" s="846">
        <v>103.9</v>
      </c>
      <c r="P357" s="691">
        <v>120.1</v>
      </c>
      <c r="Q357" s="743">
        <v>12.8</v>
      </c>
      <c r="R357" s="677">
        <v>186</v>
      </c>
      <c r="S357" s="744">
        <v>0.12</v>
      </c>
      <c r="T357" s="787">
        <v>730</v>
      </c>
      <c r="U357" s="122"/>
      <c r="V357" s="4" t="s">
        <v>207</v>
      </c>
      <c r="W357" s="10" t="s">
        <v>371</v>
      </c>
      <c r="X357" s="387">
        <v>107.5</v>
      </c>
      <c r="Y357" s="338">
        <v>104.3</v>
      </c>
      <c r="Z357" s="347">
        <v>119.9</v>
      </c>
    </row>
    <row r="358" spans="1:26" x14ac:dyDescent="0.15">
      <c r="A358" s="1224"/>
      <c r="B358" s="539">
        <v>44966</v>
      </c>
      <c r="C358" s="449" t="str">
        <f t="shared" si="40"/>
        <v>(木)</v>
      </c>
      <c r="D358" s="742" t="s">
        <v>318</v>
      </c>
      <c r="E358" s="673"/>
      <c r="F358" s="674">
        <v>7.6</v>
      </c>
      <c r="G358" s="13">
        <v>6.6</v>
      </c>
      <c r="H358" s="310">
        <v>6.8</v>
      </c>
      <c r="I358" s="14">
        <v>4.5</v>
      </c>
      <c r="J358" s="308">
        <v>4.3</v>
      </c>
      <c r="K358" s="13">
        <v>8.43</v>
      </c>
      <c r="L358" s="308">
        <v>8.23</v>
      </c>
      <c r="M358" s="14">
        <v>28.4</v>
      </c>
      <c r="N358" s="310">
        <v>28.5</v>
      </c>
      <c r="O358" s="846">
        <v>104.3</v>
      </c>
      <c r="P358" s="691">
        <v>122.1</v>
      </c>
      <c r="Q358" s="743">
        <v>12.1</v>
      </c>
      <c r="R358" s="677">
        <v>183</v>
      </c>
      <c r="S358" s="744">
        <v>0.13</v>
      </c>
      <c r="T358" s="787">
        <v>650</v>
      </c>
      <c r="U358" s="122"/>
      <c r="V358" s="4" t="s">
        <v>208</v>
      </c>
      <c r="W358" s="10" t="s">
        <v>371</v>
      </c>
      <c r="X358" s="387">
        <v>122.1</v>
      </c>
      <c r="Y358" s="338">
        <v>122.1</v>
      </c>
      <c r="Z358" s="347">
        <v>136.1</v>
      </c>
    </row>
    <row r="359" spans="1:26" x14ac:dyDescent="0.15">
      <c r="A359" s="1224"/>
      <c r="B359" s="539">
        <v>44967</v>
      </c>
      <c r="C359" s="449" t="str">
        <f t="shared" si="40"/>
        <v>(金)</v>
      </c>
      <c r="D359" s="742" t="s">
        <v>317</v>
      </c>
      <c r="E359" s="673">
        <v>13</v>
      </c>
      <c r="F359" s="674">
        <v>2.6</v>
      </c>
      <c r="G359" s="13">
        <v>6.8</v>
      </c>
      <c r="H359" s="310">
        <v>6.9</v>
      </c>
      <c r="I359" s="14">
        <v>4.5999999999999996</v>
      </c>
      <c r="J359" s="308">
        <v>4.5999999999999996</v>
      </c>
      <c r="K359" s="13">
        <v>8.56</v>
      </c>
      <c r="L359" s="308">
        <v>8.26</v>
      </c>
      <c r="M359" s="14">
        <v>28.7</v>
      </c>
      <c r="N359" s="310">
        <v>28.7</v>
      </c>
      <c r="O359" s="846">
        <v>107.3</v>
      </c>
      <c r="P359" s="691">
        <v>121.1</v>
      </c>
      <c r="Q359" s="743">
        <v>13.4</v>
      </c>
      <c r="R359" s="677">
        <v>174</v>
      </c>
      <c r="S359" s="744">
        <v>0.17</v>
      </c>
      <c r="T359" s="787">
        <v>810</v>
      </c>
      <c r="U359" s="122"/>
      <c r="V359" s="4" t="s">
        <v>209</v>
      </c>
      <c r="W359" s="10" t="s">
        <v>371</v>
      </c>
      <c r="X359" s="341">
        <v>81</v>
      </c>
      <c r="Y359" s="338">
        <v>83</v>
      </c>
      <c r="Z359" s="347">
        <v>92</v>
      </c>
    </row>
    <row r="360" spans="1:26" x14ac:dyDescent="0.15">
      <c r="A360" s="1224"/>
      <c r="B360" s="539">
        <v>44968</v>
      </c>
      <c r="C360" s="449" t="str">
        <f t="shared" si="40"/>
        <v>(土)</v>
      </c>
      <c r="D360" s="742" t="s">
        <v>318</v>
      </c>
      <c r="E360" s="673"/>
      <c r="F360" s="674">
        <v>10.7</v>
      </c>
      <c r="G360" s="13">
        <v>7.1</v>
      </c>
      <c r="H360" s="310">
        <v>7.3</v>
      </c>
      <c r="I360" s="14">
        <v>4.0999999999999996</v>
      </c>
      <c r="J360" s="308">
        <v>4</v>
      </c>
      <c r="K360" s="13">
        <v>8.51</v>
      </c>
      <c r="L360" s="308">
        <v>8.23</v>
      </c>
      <c r="M360" s="14">
        <v>26.7</v>
      </c>
      <c r="N360" s="310">
        <v>26.8</v>
      </c>
      <c r="O360" s="846" t="s">
        <v>24</v>
      </c>
      <c r="P360" s="691" t="s">
        <v>24</v>
      </c>
      <c r="Q360" s="743" t="s">
        <v>24</v>
      </c>
      <c r="R360" s="677" t="s">
        <v>24</v>
      </c>
      <c r="S360" s="744" t="s">
        <v>24</v>
      </c>
      <c r="T360" s="787">
        <v>890</v>
      </c>
      <c r="U360" s="122"/>
      <c r="V360" s="4" t="s">
        <v>210</v>
      </c>
      <c r="W360" s="10" t="s">
        <v>371</v>
      </c>
      <c r="X360" s="341">
        <v>41.1</v>
      </c>
      <c r="Y360" s="338">
        <v>39.1</v>
      </c>
      <c r="Z360" s="347">
        <v>44.1</v>
      </c>
    </row>
    <row r="361" spans="1:26" x14ac:dyDescent="0.15">
      <c r="A361" s="1224"/>
      <c r="B361" s="539">
        <v>44969</v>
      </c>
      <c r="C361" s="449" t="str">
        <f t="shared" si="40"/>
        <v>(日)</v>
      </c>
      <c r="D361" s="742" t="s">
        <v>318</v>
      </c>
      <c r="E361" s="673"/>
      <c r="F361" s="674">
        <v>10.199999999999999</v>
      </c>
      <c r="G361" s="13">
        <v>6.8</v>
      </c>
      <c r="H361" s="310">
        <v>7.1</v>
      </c>
      <c r="I361" s="14">
        <v>4.4000000000000004</v>
      </c>
      <c r="J361" s="308">
        <v>4.8</v>
      </c>
      <c r="K361" s="13">
        <v>8.5</v>
      </c>
      <c r="L361" s="308">
        <v>8.18</v>
      </c>
      <c r="M361" s="14">
        <v>28.5</v>
      </c>
      <c r="N361" s="310">
        <v>28.8</v>
      </c>
      <c r="O361" s="846" t="s">
        <v>24</v>
      </c>
      <c r="P361" s="691" t="s">
        <v>24</v>
      </c>
      <c r="Q361" s="743" t="s">
        <v>24</v>
      </c>
      <c r="R361" s="677" t="s">
        <v>24</v>
      </c>
      <c r="S361" s="744" t="s">
        <v>24</v>
      </c>
      <c r="T361" s="787">
        <v>890</v>
      </c>
      <c r="U361" s="122"/>
      <c r="V361" s="4" t="s">
        <v>211</v>
      </c>
      <c r="W361" s="10" t="s">
        <v>371</v>
      </c>
      <c r="X361" s="341">
        <v>12.8</v>
      </c>
      <c r="Y361" s="339">
        <v>12.1</v>
      </c>
      <c r="Z361" s="385">
        <v>13.9</v>
      </c>
    </row>
    <row r="362" spans="1:26" x14ac:dyDescent="0.15">
      <c r="A362" s="1224"/>
      <c r="B362" s="539">
        <v>44970</v>
      </c>
      <c r="C362" s="449" t="str">
        <f t="shared" si="40"/>
        <v>(月)</v>
      </c>
      <c r="D362" s="742" t="s">
        <v>319</v>
      </c>
      <c r="E362" s="673">
        <v>26.5</v>
      </c>
      <c r="F362" s="674">
        <v>9.6999999999999993</v>
      </c>
      <c r="G362" s="13">
        <v>7</v>
      </c>
      <c r="H362" s="310">
        <v>7.2</v>
      </c>
      <c r="I362" s="14">
        <v>4.2</v>
      </c>
      <c r="J362" s="308">
        <v>4.5999999999999996</v>
      </c>
      <c r="K362" s="13">
        <v>8.5399999999999991</v>
      </c>
      <c r="L362" s="308">
        <v>8.2100000000000009</v>
      </c>
      <c r="M362" s="14">
        <v>28.5</v>
      </c>
      <c r="N362" s="310">
        <v>28.6</v>
      </c>
      <c r="O362" s="846">
        <v>107.1</v>
      </c>
      <c r="P362" s="691">
        <v>120.7</v>
      </c>
      <c r="Q362" s="743">
        <v>13</v>
      </c>
      <c r="R362" s="677">
        <v>187</v>
      </c>
      <c r="S362" s="744">
        <v>0.15</v>
      </c>
      <c r="T362" s="787">
        <v>810</v>
      </c>
      <c r="U362" s="122"/>
      <c r="V362" s="4" t="s">
        <v>212</v>
      </c>
      <c r="W362" s="10" t="s">
        <v>371</v>
      </c>
      <c r="X362" s="341">
        <v>254</v>
      </c>
      <c r="Y362" s="340">
        <v>183</v>
      </c>
      <c r="Z362" s="386">
        <v>265</v>
      </c>
    </row>
    <row r="363" spans="1:26" x14ac:dyDescent="0.15">
      <c r="A363" s="1224"/>
      <c r="B363" s="539">
        <v>44971</v>
      </c>
      <c r="C363" s="449" t="str">
        <f t="shared" si="40"/>
        <v>(火)</v>
      </c>
      <c r="D363" s="742" t="s">
        <v>317</v>
      </c>
      <c r="E363" s="673"/>
      <c r="F363" s="674">
        <v>4.8</v>
      </c>
      <c r="G363" s="13">
        <v>7</v>
      </c>
      <c r="H363" s="310">
        <v>7.2</v>
      </c>
      <c r="I363" s="14">
        <v>4.2</v>
      </c>
      <c r="J363" s="308">
        <v>4.3</v>
      </c>
      <c r="K363" s="13">
        <v>8.52</v>
      </c>
      <c r="L363" s="308">
        <v>8.1999999999999993</v>
      </c>
      <c r="M363" s="14">
        <v>28.6</v>
      </c>
      <c r="N363" s="310">
        <v>28.7</v>
      </c>
      <c r="O363" s="846">
        <v>107.5</v>
      </c>
      <c r="P363" s="691">
        <v>121.5</v>
      </c>
      <c r="Q363" s="743">
        <v>12.9</v>
      </c>
      <c r="R363" s="677">
        <v>200</v>
      </c>
      <c r="S363" s="744">
        <v>0.15</v>
      </c>
      <c r="T363" s="787">
        <v>810</v>
      </c>
      <c r="U363" s="122"/>
      <c r="V363" s="4" t="s">
        <v>213</v>
      </c>
      <c r="W363" s="10" t="s">
        <v>371</v>
      </c>
      <c r="X363" s="341">
        <v>0.16</v>
      </c>
      <c r="Y363" s="16">
        <v>0.13</v>
      </c>
      <c r="Z363" s="345">
        <v>0.53</v>
      </c>
    </row>
    <row r="364" spans="1:26" x14ac:dyDescent="0.15">
      <c r="A364" s="1224"/>
      <c r="B364" s="539">
        <v>44972</v>
      </c>
      <c r="C364" s="449" t="str">
        <f t="shared" si="40"/>
        <v>(水)</v>
      </c>
      <c r="D364" s="742" t="s">
        <v>318</v>
      </c>
      <c r="E364" s="673"/>
      <c r="F364" s="674">
        <v>4.0999999999999996</v>
      </c>
      <c r="G364" s="13">
        <v>7.1</v>
      </c>
      <c r="H364" s="310">
        <v>7.2</v>
      </c>
      <c r="I364" s="14">
        <v>4.2</v>
      </c>
      <c r="J364" s="308">
        <v>4.4000000000000004</v>
      </c>
      <c r="K364" s="13">
        <v>8.51</v>
      </c>
      <c r="L364" s="308">
        <v>8.2100000000000009</v>
      </c>
      <c r="M364" s="14">
        <v>28.5</v>
      </c>
      <c r="N364" s="310">
        <v>28.6</v>
      </c>
      <c r="O364" s="846">
        <v>107.3</v>
      </c>
      <c r="P364" s="691">
        <v>122.1</v>
      </c>
      <c r="Q364" s="743">
        <v>13.4</v>
      </c>
      <c r="R364" s="677">
        <v>184</v>
      </c>
      <c r="S364" s="744">
        <v>0.15</v>
      </c>
      <c r="T364" s="787">
        <v>810</v>
      </c>
      <c r="U364" s="122"/>
      <c r="V364" s="4" t="s">
        <v>14</v>
      </c>
      <c r="W364" s="10" t="s">
        <v>371</v>
      </c>
      <c r="X364" s="341">
        <v>3.6</v>
      </c>
      <c r="Y364" s="342">
        <v>3.5</v>
      </c>
      <c r="Z364" s="343">
        <v>4.4000000000000004</v>
      </c>
    </row>
    <row r="365" spans="1:26" x14ac:dyDescent="0.15">
      <c r="A365" s="1224"/>
      <c r="B365" s="539">
        <v>44973</v>
      </c>
      <c r="C365" s="449" t="str">
        <f t="shared" si="40"/>
        <v>(木)</v>
      </c>
      <c r="D365" s="742" t="s">
        <v>318</v>
      </c>
      <c r="E365" s="673"/>
      <c r="F365" s="674">
        <v>3.8</v>
      </c>
      <c r="G365" s="13">
        <v>6.9</v>
      </c>
      <c r="H365" s="310">
        <v>7.2</v>
      </c>
      <c r="I365" s="14">
        <v>4.5</v>
      </c>
      <c r="J365" s="308">
        <v>4.7</v>
      </c>
      <c r="K365" s="13">
        <v>8.5299999999999994</v>
      </c>
      <c r="L365" s="308">
        <v>8.2200000000000006</v>
      </c>
      <c r="M365" s="14">
        <v>28.6</v>
      </c>
      <c r="N365" s="310">
        <v>28.6</v>
      </c>
      <c r="O365" s="846">
        <v>107.9</v>
      </c>
      <c r="P365" s="691">
        <v>120.1</v>
      </c>
      <c r="Q365" s="743">
        <v>12.9</v>
      </c>
      <c r="R365" s="677">
        <v>195</v>
      </c>
      <c r="S365" s="744">
        <v>0.18</v>
      </c>
      <c r="T365" s="787">
        <v>490</v>
      </c>
      <c r="U365" s="122"/>
      <c r="V365" s="4" t="s">
        <v>15</v>
      </c>
      <c r="W365" s="10" t="s">
        <v>371</v>
      </c>
      <c r="X365" s="382">
        <v>1.5</v>
      </c>
      <c r="Y365" s="342">
        <v>1.4</v>
      </c>
      <c r="Z365" s="343">
        <v>2.8</v>
      </c>
    </row>
    <row r="366" spans="1:26" x14ac:dyDescent="0.15">
      <c r="A366" s="1224"/>
      <c r="B366" s="539">
        <v>44974</v>
      </c>
      <c r="C366" s="449" t="str">
        <f t="shared" si="40"/>
        <v>(金)</v>
      </c>
      <c r="D366" s="742" t="s">
        <v>318</v>
      </c>
      <c r="E366" s="673"/>
      <c r="F366" s="674">
        <v>7.2</v>
      </c>
      <c r="G366" s="13">
        <v>7</v>
      </c>
      <c r="H366" s="310">
        <v>7.2</v>
      </c>
      <c r="I366" s="14">
        <v>3.9</v>
      </c>
      <c r="J366" s="308">
        <v>4.0999999999999996</v>
      </c>
      <c r="K366" s="13">
        <v>8.52</v>
      </c>
      <c r="L366" s="308">
        <v>8.23</v>
      </c>
      <c r="M366" s="14">
        <v>28.5</v>
      </c>
      <c r="N366" s="310">
        <v>28.7</v>
      </c>
      <c r="O366" s="846">
        <v>107.3</v>
      </c>
      <c r="P366" s="691">
        <v>120.3</v>
      </c>
      <c r="Q366" s="743">
        <v>12.9</v>
      </c>
      <c r="R366" s="677">
        <v>214</v>
      </c>
      <c r="S366" s="744">
        <v>0.16</v>
      </c>
      <c r="T366" s="787">
        <v>490</v>
      </c>
      <c r="U366" s="122"/>
      <c r="V366" s="4" t="s">
        <v>214</v>
      </c>
      <c r="W366" s="10" t="s">
        <v>371</v>
      </c>
      <c r="X366" s="341">
        <v>12.8</v>
      </c>
      <c r="Y366" s="342">
        <v>11.4</v>
      </c>
      <c r="Z366" s="343">
        <v>13.2</v>
      </c>
    </row>
    <row r="367" spans="1:26" x14ac:dyDescent="0.15">
      <c r="A367" s="1224"/>
      <c r="B367" s="539">
        <v>44975</v>
      </c>
      <c r="C367" s="449" t="str">
        <f t="shared" si="40"/>
        <v>(土)</v>
      </c>
      <c r="D367" s="742" t="s">
        <v>318</v>
      </c>
      <c r="E367" s="673"/>
      <c r="F367" s="674">
        <v>9.4</v>
      </c>
      <c r="G367" s="13">
        <v>7.1</v>
      </c>
      <c r="H367" s="310">
        <v>7.3</v>
      </c>
      <c r="I367" s="14">
        <v>4.2</v>
      </c>
      <c r="J367" s="308">
        <v>4.4000000000000004</v>
      </c>
      <c r="K367" s="13">
        <v>8.4600000000000009</v>
      </c>
      <c r="L367" s="308">
        <v>8.1999999999999993</v>
      </c>
      <c r="M367" s="14">
        <v>28.3</v>
      </c>
      <c r="N367" s="310">
        <v>28.5</v>
      </c>
      <c r="O367" s="846" t="s">
        <v>24</v>
      </c>
      <c r="P367" s="691" t="s">
        <v>24</v>
      </c>
      <c r="Q367" s="743" t="s">
        <v>24</v>
      </c>
      <c r="R367" s="677" t="s">
        <v>24</v>
      </c>
      <c r="S367" s="744" t="s">
        <v>24</v>
      </c>
      <c r="T367" s="787">
        <v>730</v>
      </c>
      <c r="U367" s="122"/>
      <c r="V367" s="4" t="s">
        <v>215</v>
      </c>
      <c r="W367" s="10" t="s">
        <v>371</v>
      </c>
      <c r="X367" s="365">
        <v>1.9E-2</v>
      </c>
      <c r="Y367" s="344">
        <v>1.4999999999999999E-2</v>
      </c>
      <c r="Z367" s="345">
        <v>6.3E-2</v>
      </c>
    </row>
    <row r="368" spans="1:26" x14ac:dyDescent="0.15">
      <c r="A368" s="1224"/>
      <c r="B368" s="539">
        <v>44976</v>
      </c>
      <c r="C368" s="449" t="str">
        <f t="shared" si="40"/>
        <v>(日)</v>
      </c>
      <c r="D368" s="742" t="s">
        <v>317</v>
      </c>
      <c r="E368" s="673"/>
      <c r="F368" s="674">
        <v>18.3</v>
      </c>
      <c r="G368" s="13">
        <v>7.6</v>
      </c>
      <c r="H368" s="310">
        <v>7.8</v>
      </c>
      <c r="I368" s="14">
        <v>4.3</v>
      </c>
      <c r="J368" s="308">
        <v>4.0999999999999996</v>
      </c>
      <c r="K368" s="13">
        <v>8.59</v>
      </c>
      <c r="L368" s="308">
        <v>8.25</v>
      </c>
      <c r="M368" s="14">
        <v>28.1</v>
      </c>
      <c r="N368" s="310">
        <v>28.5</v>
      </c>
      <c r="O368" s="846" t="s">
        <v>24</v>
      </c>
      <c r="P368" s="691" t="s">
        <v>24</v>
      </c>
      <c r="Q368" s="743" t="s">
        <v>24</v>
      </c>
      <c r="R368" s="677" t="s">
        <v>24</v>
      </c>
      <c r="S368" s="744" t="s">
        <v>24</v>
      </c>
      <c r="T368" s="787">
        <v>810</v>
      </c>
      <c r="U368" s="122"/>
      <c r="V368" s="4" t="s">
        <v>333</v>
      </c>
      <c r="W368" s="10" t="s">
        <v>371</v>
      </c>
      <c r="X368" s="341">
        <v>0.35</v>
      </c>
      <c r="Y368" s="344">
        <v>0.35</v>
      </c>
      <c r="Z368" s="345">
        <v>0.47</v>
      </c>
    </row>
    <row r="369" spans="1:26" x14ac:dyDescent="0.15">
      <c r="A369" s="1224"/>
      <c r="B369" s="539">
        <v>44977</v>
      </c>
      <c r="C369" s="449" t="str">
        <f t="shared" si="40"/>
        <v>(月)</v>
      </c>
      <c r="D369" s="785" t="s">
        <v>317</v>
      </c>
      <c r="E369" s="717">
        <v>3.5</v>
      </c>
      <c r="F369" s="718">
        <v>10.8</v>
      </c>
      <c r="G369" s="418">
        <v>7.9</v>
      </c>
      <c r="H369" s="721">
        <v>8.1999999999999993</v>
      </c>
      <c r="I369" s="720">
        <v>4.5999999999999996</v>
      </c>
      <c r="J369" s="719">
        <v>4.9000000000000004</v>
      </c>
      <c r="K369" s="418">
        <v>8.58</v>
      </c>
      <c r="L369" s="719">
        <v>8.25</v>
      </c>
      <c r="M369" s="720">
        <v>28.4</v>
      </c>
      <c r="N369" s="721">
        <v>28.6</v>
      </c>
      <c r="O369" s="888">
        <v>107.5</v>
      </c>
      <c r="P369" s="1007">
        <v>119.5</v>
      </c>
      <c r="Q369" s="723">
        <v>12.2</v>
      </c>
      <c r="R369" s="724">
        <v>172</v>
      </c>
      <c r="S369" s="725">
        <v>0.18</v>
      </c>
      <c r="T369" s="789">
        <v>820</v>
      </c>
      <c r="U369" s="122"/>
      <c r="V369" s="4" t="s">
        <v>216</v>
      </c>
      <c r="W369" s="10" t="s">
        <v>371</v>
      </c>
      <c r="X369" s="365">
        <v>0.83</v>
      </c>
      <c r="Y369" s="344">
        <v>0.88</v>
      </c>
      <c r="Z369" s="345">
        <v>1.46</v>
      </c>
    </row>
    <row r="370" spans="1:26" x14ac:dyDescent="0.15">
      <c r="A370" s="1224"/>
      <c r="B370" s="539">
        <v>44978</v>
      </c>
      <c r="C370" s="449" t="str">
        <f t="shared" si="40"/>
        <v>(火)</v>
      </c>
      <c r="D370" s="785" t="s">
        <v>318</v>
      </c>
      <c r="E370" s="717"/>
      <c r="F370" s="718">
        <v>5.7</v>
      </c>
      <c r="G370" s="418">
        <v>7.9</v>
      </c>
      <c r="H370" s="721">
        <v>8.1</v>
      </c>
      <c r="I370" s="720">
        <v>4.3</v>
      </c>
      <c r="J370" s="719">
        <v>4.4000000000000004</v>
      </c>
      <c r="K370" s="418">
        <v>8.5399999999999991</v>
      </c>
      <c r="L370" s="719">
        <v>8.24</v>
      </c>
      <c r="M370" s="720">
        <v>28.6</v>
      </c>
      <c r="N370" s="721">
        <v>28.7</v>
      </c>
      <c r="O370" s="888">
        <v>106.4</v>
      </c>
      <c r="P370" s="1007">
        <v>121.1</v>
      </c>
      <c r="Q370" s="723">
        <v>12.4</v>
      </c>
      <c r="R370" s="724">
        <v>165</v>
      </c>
      <c r="S370" s="725">
        <v>0.17</v>
      </c>
      <c r="T370" s="789">
        <v>810</v>
      </c>
      <c r="U370" s="136"/>
      <c r="V370" s="4" t="s">
        <v>217</v>
      </c>
      <c r="W370" s="10" t="s">
        <v>371</v>
      </c>
      <c r="X370" s="365">
        <v>9.5000000000000001E-2</v>
      </c>
      <c r="Y370" s="344">
        <v>8.7999999999999995E-2</v>
      </c>
      <c r="Z370" s="345">
        <v>0.154</v>
      </c>
    </row>
    <row r="371" spans="1:26" ht="13.5" customHeight="1" x14ac:dyDescent="0.15">
      <c r="A371" s="1224"/>
      <c r="B371" s="539">
        <v>44979</v>
      </c>
      <c r="C371" s="449" t="str">
        <f t="shared" si="40"/>
        <v>(水)</v>
      </c>
      <c r="D371" s="742" t="s">
        <v>318</v>
      </c>
      <c r="E371" s="673"/>
      <c r="F371" s="674">
        <v>6.1</v>
      </c>
      <c r="G371" s="13">
        <v>7.8</v>
      </c>
      <c r="H371" s="310">
        <v>8.1</v>
      </c>
      <c r="I371" s="14">
        <v>4.2</v>
      </c>
      <c r="J371" s="308">
        <v>4.3</v>
      </c>
      <c r="K371" s="13">
        <v>8.58</v>
      </c>
      <c r="L371" s="308">
        <v>8.23</v>
      </c>
      <c r="M371" s="14">
        <v>28.7</v>
      </c>
      <c r="N371" s="310">
        <v>28.7</v>
      </c>
      <c r="O371" s="846">
        <v>107.1</v>
      </c>
      <c r="P371" s="691">
        <v>121.9</v>
      </c>
      <c r="Q371" s="743">
        <v>12.5</v>
      </c>
      <c r="R371" s="677">
        <v>163</v>
      </c>
      <c r="S371" s="744">
        <v>0.19</v>
      </c>
      <c r="T371" s="787">
        <v>890</v>
      </c>
      <c r="U371" s="119"/>
      <c r="V371" s="4" t="s">
        <v>218</v>
      </c>
      <c r="W371" s="10" t="s">
        <v>371</v>
      </c>
      <c r="X371" s="382">
        <v>23.6</v>
      </c>
      <c r="Y371" s="342">
        <v>25.2</v>
      </c>
      <c r="Z371" s="343">
        <v>26.3</v>
      </c>
    </row>
    <row r="372" spans="1:26" x14ac:dyDescent="0.15">
      <c r="A372" s="1224"/>
      <c r="B372" s="539">
        <v>44980</v>
      </c>
      <c r="C372" s="449" t="str">
        <f t="shared" si="40"/>
        <v>(木)</v>
      </c>
      <c r="D372" s="742" t="s">
        <v>317</v>
      </c>
      <c r="E372" s="673"/>
      <c r="F372" s="674">
        <v>6.4</v>
      </c>
      <c r="G372" s="13">
        <v>7.8</v>
      </c>
      <c r="H372" s="310">
        <v>8</v>
      </c>
      <c r="I372" s="14">
        <v>3.7</v>
      </c>
      <c r="J372" s="308">
        <v>3.9</v>
      </c>
      <c r="K372" s="13">
        <v>8.51</v>
      </c>
      <c r="L372" s="308">
        <v>8.2100000000000009</v>
      </c>
      <c r="M372" s="14">
        <v>28.5</v>
      </c>
      <c r="N372" s="310">
        <v>28.5</v>
      </c>
      <c r="O372" s="846" t="s">
        <v>24</v>
      </c>
      <c r="P372" s="691" t="s">
        <v>24</v>
      </c>
      <c r="Q372" s="743" t="s">
        <v>24</v>
      </c>
      <c r="R372" s="677" t="s">
        <v>24</v>
      </c>
      <c r="S372" s="744" t="s">
        <v>24</v>
      </c>
      <c r="T372" s="787">
        <v>730</v>
      </c>
      <c r="U372" s="119"/>
      <c r="V372" s="4" t="s">
        <v>17</v>
      </c>
      <c r="W372" s="10" t="s">
        <v>371</v>
      </c>
      <c r="X372" s="341">
        <v>29.7</v>
      </c>
      <c r="Y372" s="342">
        <v>29.4</v>
      </c>
      <c r="Z372" s="343">
        <v>35.6</v>
      </c>
    </row>
    <row r="373" spans="1:26" x14ac:dyDescent="0.15">
      <c r="A373" s="1224"/>
      <c r="B373" s="539">
        <v>44981</v>
      </c>
      <c r="C373" s="449" t="str">
        <f t="shared" si="40"/>
        <v>(金)</v>
      </c>
      <c r="D373" s="742" t="s">
        <v>317</v>
      </c>
      <c r="E373" s="673"/>
      <c r="F373" s="674">
        <v>8.8000000000000007</v>
      </c>
      <c r="G373" s="13">
        <v>7.9</v>
      </c>
      <c r="H373" s="310">
        <v>8.1</v>
      </c>
      <c r="I373" s="14">
        <v>3.6</v>
      </c>
      <c r="J373" s="308">
        <v>3.7</v>
      </c>
      <c r="K373" s="13">
        <v>8.51</v>
      </c>
      <c r="L373" s="308">
        <v>8.23</v>
      </c>
      <c r="M373" s="14">
        <v>28.6</v>
      </c>
      <c r="N373" s="310">
        <v>28.7</v>
      </c>
      <c r="O373" s="846">
        <v>108.1</v>
      </c>
      <c r="P373" s="691">
        <v>121.5</v>
      </c>
      <c r="Q373" s="743">
        <v>12.5</v>
      </c>
      <c r="R373" s="677">
        <v>167</v>
      </c>
      <c r="S373" s="744">
        <v>0.19</v>
      </c>
      <c r="T373" s="787">
        <v>730</v>
      </c>
      <c r="U373" s="119"/>
      <c r="V373" s="4" t="s">
        <v>219</v>
      </c>
      <c r="W373" s="10" t="s">
        <v>205</v>
      </c>
      <c r="X373" s="341">
        <v>4</v>
      </c>
      <c r="Y373" s="346">
        <v>4</v>
      </c>
      <c r="Z373" s="347">
        <v>8</v>
      </c>
    </row>
    <row r="374" spans="1:26" x14ac:dyDescent="0.15">
      <c r="A374" s="1224"/>
      <c r="B374" s="539">
        <v>44982</v>
      </c>
      <c r="C374" s="449" t="str">
        <f t="shared" si="40"/>
        <v>(土)</v>
      </c>
      <c r="D374" s="742" t="s">
        <v>318</v>
      </c>
      <c r="E374" s="673"/>
      <c r="F374" s="674">
        <v>10.7</v>
      </c>
      <c r="G374" s="13">
        <v>8</v>
      </c>
      <c r="H374" s="310">
        <v>8.3000000000000007</v>
      </c>
      <c r="I374" s="14">
        <v>3.5</v>
      </c>
      <c r="J374" s="308">
        <v>3.6</v>
      </c>
      <c r="K374" s="13">
        <v>8.5</v>
      </c>
      <c r="L374" s="308">
        <v>8.25</v>
      </c>
      <c r="M374" s="14">
        <v>28.4</v>
      </c>
      <c r="N374" s="310">
        <v>28.6</v>
      </c>
      <c r="O374" s="846" t="s">
        <v>24</v>
      </c>
      <c r="P374" s="691" t="s">
        <v>24</v>
      </c>
      <c r="Q374" s="743" t="s">
        <v>24</v>
      </c>
      <c r="R374" s="677" t="s">
        <v>24</v>
      </c>
      <c r="S374" s="744" t="s">
        <v>24</v>
      </c>
      <c r="T374" s="787">
        <v>650</v>
      </c>
      <c r="U374" s="119"/>
      <c r="V374" s="4" t="s">
        <v>220</v>
      </c>
      <c r="W374" s="10" t="s">
        <v>371</v>
      </c>
      <c r="X374" s="341">
        <v>4</v>
      </c>
      <c r="Y374" s="346">
        <v>4</v>
      </c>
      <c r="Z374" s="347">
        <v>9</v>
      </c>
    </row>
    <row r="375" spans="1:26" x14ac:dyDescent="0.15">
      <c r="A375" s="1224"/>
      <c r="B375" s="539">
        <v>44983</v>
      </c>
      <c r="C375" s="449" t="str">
        <f t="shared" si="40"/>
        <v>(日)</v>
      </c>
      <c r="D375" s="742" t="s">
        <v>318</v>
      </c>
      <c r="E375" s="673"/>
      <c r="F375" s="674">
        <v>6.7</v>
      </c>
      <c r="G375" s="13">
        <v>8</v>
      </c>
      <c r="H375" s="310">
        <v>8.1999999999999993</v>
      </c>
      <c r="I375" s="14">
        <v>3.2</v>
      </c>
      <c r="J375" s="308">
        <v>3.4</v>
      </c>
      <c r="K375" s="13">
        <v>8.52</v>
      </c>
      <c r="L375" s="308">
        <v>8.26</v>
      </c>
      <c r="M375" s="14">
        <v>28.6</v>
      </c>
      <c r="N375" s="310">
        <v>28.7</v>
      </c>
      <c r="O375" s="846" t="s">
        <v>24</v>
      </c>
      <c r="P375" s="691" t="s">
        <v>24</v>
      </c>
      <c r="Q375" s="743" t="s">
        <v>24</v>
      </c>
      <c r="R375" s="677" t="s">
        <v>24</v>
      </c>
      <c r="S375" s="744" t="s">
        <v>24</v>
      </c>
      <c r="T375" s="787">
        <v>650</v>
      </c>
      <c r="U375" s="119"/>
      <c r="V375" s="397"/>
      <c r="W375" s="398"/>
      <c r="X375" s="403"/>
      <c r="Y375" s="404"/>
      <c r="Z375" s="405"/>
    </row>
    <row r="376" spans="1:26" x14ac:dyDescent="0.15">
      <c r="A376" s="1224"/>
      <c r="B376" s="539">
        <v>44984</v>
      </c>
      <c r="C376" s="449" t="str">
        <f t="shared" si="40"/>
        <v>(月)</v>
      </c>
      <c r="D376" s="742" t="s">
        <v>318</v>
      </c>
      <c r="E376" s="673"/>
      <c r="F376" s="674">
        <v>9</v>
      </c>
      <c r="G376" s="13">
        <v>8</v>
      </c>
      <c r="H376" s="310">
        <v>8.3000000000000007</v>
      </c>
      <c r="I376" s="14">
        <v>3.2</v>
      </c>
      <c r="J376" s="308">
        <v>3.1</v>
      </c>
      <c r="K376" s="13">
        <v>8.43</v>
      </c>
      <c r="L376" s="308">
        <v>8.17</v>
      </c>
      <c r="M376" s="14">
        <v>28.6</v>
      </c>
      <c r="N376" s="310">
        <v>28.6</v>
      </c>
      <c r="O376" s="846">
        <v>110</v>
      </c>
      <c r="P376" s="691">
        <v>122.1</v>
      </c>
      <c r="Q376" s="743">
        <v>12.8</v>
      </c>
      <c r="R376" s="677">
        <v>257</v>
      </c>
      <c r="S376" s="744">
        <v>0.16</v>
      </c>
      <c r="T376" s="787">
        <v>410</v>
      </c>
      <c r="U376" s="119"/>
      <c r="V376" s="397"/>
      <c r="W376" s="398"/>
      <c r="X376" s="403"/>
      <c r="Y376" s="404"/>
      <c r="Z376" s="405"/>
    </row>
    <row r="377" spans="1:26" x14ac:dyDescent="0.15">
      <c r="A377" s="1224"/>
      <c r="B377" s="542">
        <v>44985</v>
      </c>
      <c r="C377" s="449" t="str">
        <f t="shared" si="40"/>
        <v>(火)</v>
      </c>
      <c r="D377" s="785" t="s">
        <v>318</v>
      </c>
      <c r="E377" s="717"/>
      <c r="F377" s="718">
        <v>15</v>
      </c>
      <c r="G377" s="418">
        <v>8</v>
      </c>
      <c r="H377" s="721">
        <v>8.3000000000000007</v>
      </c>
      <c r="I377" s="720">
        <v>2.9</v>
      </c>
      <c r="J377" s="719">
        <v>3.1</v>
      </c>
      <c r="K377" s="418">
        <v>8.36</v>
      </c>
      <c r="L377" s="719">
        <v>8.2100000000000009</v>
      </c>
      <c r="M377" s="720">
        <v>28.8</v>
      </c>
      <c r="N377" s="721">
        <v>28.8</v>
      </c>
      <c r="O377" s="888">
        <v>108.3</v>
      </c>
      <c r="P377" s="1007">
        <v>122.7</v>
      </c>
      <c r="Q377" s="723">
        <v>13.1</v>
      </c>
      <c r="R377" s="724">
        <v>246</v>
      </c>
      <c r="S377" s="725">
        <v>0.17</v>
      </c>
      <c r="T377" s="789">
        <v>410</v>
      </c>
      <c r="U377" s="499"/>
      <c r="V377" s="400"/>
      <c r="W377" s="401"/>
      <c r="X377" s="406"/>
      <c r="Y377" s="407"/>
      <c r="Z377" s="408"/>
    </row>
    <row r="378" spans="1:26" x14ac:dyDescent="0.15">
      <c r="A378" s="1224"/>
      <c r="B378" s="1155" t="s">
        <v>274</v>
      </c>
      <c r="C378" s="1155"/>
      <c r="D378" s="679"/>
      <c r="E378" s="663">
        <f>MAX(E350:E377)</f>
        <v>26.5</v>
      </c>
      <c r="F378" s="680">
        <f t="shared" ref="F378:T378" si="41">IF(COUNT(F350:F377)=0,"",MAX(F350:F377))</f>
        <v>18.3</v>
      </c>
      <c r="G378" s="12">
        <f t="shared" si="41"/>
        <v>8</v>
      </c>
      <c r="H378" s="307">
        <f t="shared" si="41"/>
        <v>8.3000000000000007</v>
      </c>
      <c r="I378" s="665">
        <f t="shared" si="41"/>
        <v>4.8</v>
      </c>
      <c r="J378" s="666">
        <f t="shared" si="41"/>
        <v>5.2</v>
      </c>
      <c r="K378" s="12">
        <f t="shared" si="41"/>
        <v>8.59</v>
      </c>
      <c r="L378" s="307">
        <f t="shared" si="41"/>
        <v>8.26</v>
      </c>
      <c r="M378" s="665">
        <f t="shared" si="41"/>
        <v>28.8</v>
      </c>
      <c r="N378" s="666">
        <f t="shared" si="41"/>
        <v>28.8</v>
      </c>
      <c r="O378" s="838">
        <f t="shared" si="41"/>
        <v>110</v>
      </c>
      <c r="P378" s="682">
        <f t="shared" si="41"/>
        <v>122.7</v>
      </c>
      <c r="Q378" s="728">
        <f t="shared" si="41"/>
        <v>13.4</v>
      </c>
      <c r="R378" s="684">
        <f t="shared" si="41"/>
        <v>257</v>
      </c>
      <c r="S378" s="685">
        <f t="shared" si="41"/>
        <v>0.2</v>
      </c>
      <c r="T378" s="684">
        <f t="shared" si="41"/>
        <v>890</v>
      </c>
      <c r="U378" s="119"/>
      <c r="V378" s="11" t="s">
        <v>23</v>
      </c>
      <c r="W378" s="117" t="s">
        <v>24</v>
      </c>
      <c r="X378" s="117"/>
      <c r="Y378" s="117"/>
      <c r="Z378" s="812" t="s">
        <v>24</v>
      </c>
    </row>
    <row r="379" spans="1:26" x14ac:dyDescent="0.15">
      <c r="A379" s="1224"/>
      <c r="B379" s="1156" t="s">
        <v>275</v>
      </c>
      <c r="C379" s="1156"/>
      <c r="D379" s="687"/>
      <c r="E379" s="688"/>
      <c r="F379" s="689">
        <f t="shared" ref="F379:S379" si="42">IF(COUNT(F350:F377)=0,"",MIN(F350:F377))</f>
        <v>2.6</v>
      </c>
      <c r="G379" s="13">
        <f t="shared" si="42"/>
        <v>6.3</v>
      </c>
      <c r="H379" s="308">
        <f t="shared" si="42"/>
        <v>6.5</v>
      </c>
      <c r="I379" s="14">
        <f t="shared" si="42"/>
        <v>2.9</v>
      </c>
      <c r="J379" s="310">
        <f t="shared" si="42"/>
        <v>3.1</v>
      </c>
      <c r="K379" s="13">
        <f t="shared" si="42"/>
        <v>8.36</v>
      </c>
      <c r="L379" s="308">
        <f t="shared" si="42"/>
        <v>8.17</v>
      </c>
      <c r="M379" s="14">
        <f t="shared" si="42"/>
        <v>26.7</v>
      </c>
      <c r="N379" s="310">
        <f t="shared" si="42"/>
        <v>26.8</v>
      </c>
      <c r="O379" s="846">
        <f t="shared" si="42"/>
        <v>101</v>
      </c>
      <c r="P379" s="691">
        <f t="shared" si="42"/>
        <v>119.1</v>
      </c>
      <c r="Q379" s="692">
        <f t="shared" si="42"/>
        <v>12.1</v>
      </c>
      <c r="R379" s="693">
        <f t="shared" si="42"/>
        <v>163</v>
      </c>
      <c r="S379" s="694">
        <f t="shared" si="42"/>
        <v>0.12</v>
      </c>
      <c r="T379" s="791"/>
      <c r="U379" s="119"/>
      <c r="V379" s="985" t="s">
        <v>360</v>
      </c>
      <c r="W379" s="986"/>
      <c r="X379" s="986"/>
      <c r="Y379" s="986"/>
      <c r="Z379" s="987"/>
    </row>
    <row r="380" spans="1:26" x14ac:dyDescent="0.15">
      <c r="A380" s="1224"/>
      <c r="B380" s="1156" t="s">
        <v>276</v>
      </c>
      <c r="C380" s="1156"/>
      <c r="D380" s="781"/>
      <c r="E380" s="696"/>
      <c r="F380" s="697">
        <f t="shared" ref="F380:S380" si="43">IF(COUNT(F350:F377)=0,"",AVERAGE(F350:F377))</f>
        <v>8.1107142857142858</v>
      </c>
      <c r="G380" s="418">
        <f t="shared" si="43"/>
        <v>7.132142857142858</v>
      </c>
      <c r="H380" s="719">
        <f t="shared" si="43"/>
        <v>7.3535714285714286</v>
      </c>
      <c r="I380" s="720">
        <f t="shared" si="43"/>
        <v>4.1571428571428575</v>
      </c>
      <c r="J380" s="721">
        <f t="shared" si="43"/>
        <v>4.3107142857142859</v>
      </c>
      <c r="K380" s="418">
        <f t="shared" si="43"/>
        <v>8.5060714285714312</v>
      </c>
      <c r="L380" s="719">
        <f t="shared" si="43"/>
        <v>8.2242857142857133</v>
      </c>
      <c r="M380" s="720">
        <f t="shared" si="43"/>
        <v>28.367857142857144</v>
      </c>
      <c r="N380" s="721">
        <f t="shared" si="43"/>
        <v>28.475000000000012</v>
      </c>
      <c r="O380" s="888">
        <f t="shared" si="43"/>
        <v>105.91052631578945</v>
      </c>
      <c r="P380" s="1007">
        <f t="shared" si="43"/>
        <v>120.78421052631575</v>
      </c>
      <c r="Q380" s="692">
        <f t="shared" si="43"/>
        <v>12.705263157894738</v>
      </c>
      <c r="R380" s="698">
        <f t="shared" si="43"/>
        <v>203.78947368421052</v>
      </c>
      <c r="S380" s="694">
        <f t="shared" si="43"/>
        <v>0.16210526315789472</v>
      </c>
      <c r="T380" s="792"/>
      <c r="U380" s="119"/>
      <c r="V380" s="985" t="s">
        <v>399</v>
      </c>
      <c r="W380" s="986"/>
      <c r="X380" s="986"/>
      <c r="Y380" s="986"/>
      <c r="Z380" s="987"/>
    </row>
    <row r="381" spans="1:26" x14ac:dyDescent="0.15">
      <c r="A381" s="1225"/>
      <c r="B381" s="1157" t="s">
        <v>277</v>
      </c>
      <c r="C381" s="1157"/>
      <c r="D381" s="782"/>
      <c r="E381" s="700">
        <f>SUM(E350:E377)</f>
        <v>43</v>
      </c>
      <c r="F381" s="701"/>
      <c r="G381" s="701"/>
      <c r="H381" s="734"/>
      <c r="I381" s="701"/>
      <c r="J381" s="734"/>
      <c r="K381" s="705"/>
      <c r="L381" s="793"/>
      <c r="M381" s="735"/>
      <c r="N381" s="736"/>
      <c r="O381" s="708"/>
      <c r="P381" s="709"/>
      <c r="Q381" s="794"/>
      <c r="R381" s="711"/>
      <c r="S381" s="712"/>
      <c r="T381" s="1006">
        <f>SUM(T350:T377)</f>
        <v>19970</v>
      </c>
      <c r="U381" s="119"/>
      <c r="V381" s="991"/>
      <c r="W381" s="992"/>
      <c r="X381" s="992"/>
      <c r="Y381" s="992"/>
      <c r="Z381" s="993"/>
    </row>
    <row r="382" spans="1:26" ht="13.5" customHeight="1" x14ac:dyDescent="0.15">
      <c r="A382" s="1223" t="s">
        <v>288</v>
      </c>
      <c r="B382" s="539">
        <v>44986</v>
      </c>
      <c r="C382" s="449" t="str">
        <f>IF(B382="","",IF(WEEKDAY(B382)=1,"(日)",IF(WEEKDAY(B382)=2,"(月)",IF(WEEKDAY(B382)=3,"(火)",IF(WEEKDAY(B382)=4,"(水)",IF(WEEKDAY(B382)=5,"(木)",IF(WEEKDAY(B382)=6,"(金)","(土)")))))))</f>
        <v>(水)</v>
      </c>
      <c r="D382" s="672"/>
      <c r="E382" s="673"/>
      <c r="F382" s="674"/>
      <c r="G382" s="13"/>
      <c r="H382" s="308"/>
      <c r="I382" s="14"/>
      <c r="J382" s="310"/>
      <c r="K382" s="13"/>
      <c r="L382" s="308"/>
      <c r="M382" s="14"/>
      <c r="N382" s="310"/>
      <c r="O382" s="846"/>
      <c r="P382" s="691"/>
      <c r="Q382" s="743"/>
      <c r="R382" s="677"/>
      <c r="S382" s="744"/>
      <c r="T382" s="677"/>
      <c r="U382" s="119"/>
      <c r="V382" s="463" t="s">
        <v>344</v>
      </c>
      <c r="W382" s="467"/>
      <c r="X382" s="465"/>
      <c r="Y382" s="470"/>
      <c r="Z382" s="471"/>
    </row>
    <row r="383" spans="1:26" x14ac:dyDescent="0.15">
      <c r="A383" s="1224"/>
      <c r="B383" s="539">
        <v>44987</v>
      </c>
      <c r="C383" s="449" t="str">
        <f t="shared" ref="C383:C412" si="44">IF(B383="","",IF(WEEKDAY(B383)=1,"(日)",IF(WEEKDAY(B383)=2,"(月)",IF(WEEKDAY(B383)=3,"(火)",IF(WEEKDAY(B383)=4,"(水)",IF(WEEKDAY(B383)=5,"(木)",IF(WEEKDAY(B383)=6,"(金)","(土)")))))))</f>
        <v>(木)</v>
      </c>
      <c r="D383" s="672"/>
      <c r="E383" s="673"/>
      <c r="F383" s="674"/>
      <c r="G383" s="13"/>
      <c r="H383" s="308"/>
      <c r="I383" s="14"/>
      <c r="J383" s="310"/>
      <c r="K383" s="13"/>
      <c r="L383" s="308"/>
      <c r="M383" s="14"/>
      <c r="N383" s="310"/>
      <c r="O383" s="846"/>
      <c r="P383" s="691"/>
      <c r="Q383" s="743"/>
      <c r="R383" s="677"/>
      <c r="S383" s="744"/>
      <c r="T383" s="677"/>
      <c r="U383" s="119"/>
      <c r="V383" s="468" t="s">
        <v>2</v>
      </c>
      <c r="W383" s="469" t="s">
        <v>363</v>
      </c>
      <c r="X383" s="480"/>
      <c r="Y383" s="480"/>
      <c r="Z383" s="473"/>
    </row>
    <row r="384" spans="1:26" x14ac:dyDescent="0.15">
      <c r="A384" s="1224"/>
      <c r="B384" s="539">
        <v>44988</v>
      </c>
      <c r="C384" s="449" t="str">
        <f t="shared" si="44"/>
        <v>(金)</v>
      </c>
      <c r="D384" s="672"/>
      <c r="E384" s="673"/>
      <c r="F384" s="674"/>
      <c r="G384" s="13"/>
      <c r="H384" s="308"/>
      <c r="I384" s="14"/>
      <c r="J384" s="310"/>
      <c r="K384" s="13"/>
      <c r="L384" s="308"/>
      <c r="M384" s="14"/>
      <c r="N384" s="310"/>
      <c r="O384" s="846"/>
      <c r="P384" s="691"/>
      <c r="Q384" s="743"/>
      <c r="R384" s="677"/>
      <c r="S384" s="744"/>
      <c r="T384" s="677"/>
      <c r="U384" s="119"/>
      <c r="V384" s="6" t="s">
        <v>19</v>
      </c>
      <c r="W384" s="7" t="s">
        <v>20</v>
      </c>
      <c r="X384" s="45" t="s">
        <v>21</v>
      </c>
      <c r="Y384" s="335" t="s">
        <v>22</v>
      </c>
      <c r="Z384" s="332" t="s">
        <v>324</v>
      </c>
    </row>
    <row r="385" spans="1:26" x14ac:dyDescent="0.15">
      <c r="A385" s="1224"/>
      <c r="B385" s="539">
        <v>44989</v>
      </c>
      <c r="C385" s="449" t="str">
        <f t="shared" si="44"/>
        <v>(土)</v>
      </c>
      <c r="D385" s="672"/>
      <c r="E385" s="673"/>
      <c r="F385" s="674"/>
      <c r="G385" s="13"/>
      <c r="H385" s="308"/>
      <c r="I385" s="14"/>
      <c r="J385" s="310"/>
      <c r="K385" s="13"/>
      <c r="L385" s="308"/>
      <c r="M385" s="14"/>
      <c r="N385" s="310"/>
      <c r="O385" s="846"/>
      <c r="P385" s="691"/>
      <c r="Q385" s="743"/>
      <c r="R385" s="677"/>
      <c r="S385" s="744"/>
      <c r="T385" s="677"/>
      <c r="U385" s="119"/>
      <c r="V385" s="3" t="s">
        <v>203</v>
      </c>
      <c r="W385" s="9" t="s">
        <v>11</v>
      </c>
      <c r="X385" s="410"/>
      <c r="Y385" s="336"/>
      <c r="Z385" s="384"/>
    </row>
    <row r="386" spans="1:26" x14ac:dyDescent="0.15">
      <c r="A386" s="1224"/>
      <c r="B386" s="539">
        <v>44990</v>
      </c>
      <c r="C386" s="449" t="str">
        <f t="shared" si="44"/>
        <v>(日)</v>
      </c>
      <c r="D386" s="672"/>
      <c r="E386" s="673"/>
      <c r="F386" s="674"/>
      <c r="G386" s="13"/>
      <c r="H386" s="308"/>
      <c r="I386" s="14"/>
      <c r="J386" s="310"/>
      <c r="K386" s="13"/>
      <c r="L386" s="308"/>
      <c r="M386" s="14"/>
      <c r="N386" s="310"/>
      <c r="O386" s="846"/>
      <c r="P386" s="691"/>
      <c r="Q386" s="743"/>
      <c r="R386" s="677"/>
      <c r="S386" s="744"/>
      <c r="T386" s="677"/>
      <c r="U386" s="119"/>
      <c r="V386" s="4" t="s">
        <v>204</v>
      </c>
      <c r="W386" s="10" t="s">
        <v>205</v>
      </c>
      <c r="X386" s="411"/>
      <c r="Y386" s="337"/>
      <c r="Z386" s="343"/>
    </row>
    <row r="387" spans="1:26" x14ac:dyDescent="0.15">
      <c r="A387" s="1224"/>
      <c r="B387" s="539">
        <v>44991</v>
      </c>
      <c r="C387" s="449" t="str">
        <f t="shared" si="44"/>
        <v>(月)</v>
      </c>
      <c r="D387" s="672"/>
      <c r="E387" s="673"/>
      <c r="F387" s="674"/>
      <c r="G387" s="13"/>
      <c r="H387" s="308"/>
      <c r="I387" s="14"/>
      <c r="J387" s="310"/>
      <c r="K387" s="13"/>
      <c r="L387" s="308"/>
      <c r="M387" s="14"/>
      <c r="N387" s="310"/>
      <c r="O387" s="846"/>
      <c r="P387" s="691"/>
      <c r="Q387" s="743"/>
      <c r="R387" s="677"/>
      <c r="S387" s="744"/>
      <c r="T387" s="677"/>
      <c r="U387" s="119"/>
      <c r="V387" s="4" t="s">
        <v>12</v>
      </c>
      <c r="W387" s="10"/>
      <c r="X387" s="411"/>
      <c r="Y387" s="337"/>
      <c r="Z387" s="343"/>
    </row>
    <row r="388" spans="1:26" x14ac:dyDescent="0.15">
      <c r="A388" s="1224"/>
      <c r="B388" s="539">
        <v>44992</v>
      </c>
      <c r="C388" s="449" t="str">
        <f t="shared" si="44"/>
        <v>(火)</v>
      </c>
      <c r="D388" s="672"/>
      <c r="E388" s="673"/>
      <c r="F388" s="674"/>
      <c r="G388" s="13"/>
      <c r="H388" s="308"/>
      <c r="I388" s="14"/>
      <c r="J388" s="310"/>
      <c r="K388" s="13"/>
      <c r="L388" s="308"/>
      <c r="M388" s="14"/>
      <c r="N388" s="310"/>
      <c r="O388" s="846"/>
      <c r="P388" s="691"/>
      <c r="Q388" s="743"/>
      <c r="R388" s="677"/>
      <c r="S388" s="744"/>
      <c r="T388" s="677"/>
      <c r="U388" s="119"/>
      <c r="V388" s="4" t="s">
        <v>206</v>
      </c>
      <c r="W388" s="10" t="s">
        <v>13</v>
      </c>
      <c r="X388" s="411"/>
      <c r="Y388" s="337"/>
      <c r="Z388" s="343"/>
    </row>
    <row r="389" spans="1:26" x14ac:dyDescent="0.15">
      <c r="A389" s="1224"/>
      <c r="B389" s="539">
        <v>44993</v>
      </c>
      <c r="C389" s="449" t="str">
        <f t="shared" si="44"/>
        <v>(水)</v>
      </c>
      <c r="D389" s="672"/>
      <c r="E389" s="673"/>
      <c r="F389" s="674"/>
      <c r="G389" s="13"/>
      <c r="H389" s="308"/>
      <c r="I389" s="14"/>
      <c r="J389" s="310"/>
      <c r="K389" s="13"/>
      <c r="L389" s="308"/>
      <c r="M389" s="14"/>
      <c r="N389" s="310"/>
      <c r="O389" s="846"/>
      <c r="P389" s="691"/>
      <c r="Q389" s="743"/>
      <c r="R389" s="677"/>
      <c r="S389" s="744"/>
      <c r="T389" s="677"/>
      <c r="U389" s="119"/>
      <c r="V389" s="4" t="s">
        <v>207</v>
      </c>
      <c r="W389" s="10" t="s">
        <v>371</v>
      </c>
      <c r="X389" s="387"/>
      <c r="Y389" s="338"/>
      <c r="Z389" s="347"/>
    </row>
    <row r="390" spans="1:26" x14ac:dyDescent="0.15">
      <c r="A390" s="1224"/>
      <c r="B390" s="539">
        <v>44994</v>
      </c>
      <c r="C390" s="449" t="str">
        <f t="shared" si="44"/>
        <v>(木)</v>
      </c>
      <c r="D390" s="672"/>
      <c r="E390" s="673"/>
      <c r="F390" s="674"/>
      <c r="G390" s="13"/>
      <c r="H390" s="308"/>
      <c r="I390" s="14"/>
      <c r="J390" s="310"/>
      <c r="K390" s="13"/>
      <c r="L390" s="308"/>
      <c r="M390" s="14"/>
      <c r="N390" s="310"/>
      <c r="O390" s="846"/>
      <c r="P390" s="691"/>
      <c r="Q390" s="743"/>
      <c r="R390" s="677"/>
      <c r="S390" s="744"/>
      <c r="T390" s="677"/>
      <c r="U390" s="119"/>
      <c r="V390" s="4" t="s">
        <v>208</v>
      </c>
      <c r="W390" s="10" t="s">
        <v>371</v>
      </c>
      <c r="X390" s="387"/>
      <c r="Y390" s="338"/>
      <c r="Z390" s="347"/>
    </row>
    <row r="391" spans="1:26" x14ac:dyDescent="0.15">
      <c r="A391" s="1224"/>
      <c r="B391" s="539">
        <v>44995</v>
      </c>
      <c r="C391" s="449" t="str">
        <f t="shared" si="44"/>
        <v>(金)</v>
      </c>
      <c r="D391" s="672"/>
      <c r="E391" s="673"/>
      <c r="F391" s="674"/>
      <c r="G391" s="13"/>
      <c r="H391" s="308"/>
      <c r="I391" s="14"/>
      <c r="J391" s="310"/>
      <c r="K391" s="13"/>
      <c r="L391" s="308"/>
      <c r="M391" s="14"/>
      <c r="N391" s="310"/>
      <c r="O391" s="846"/>
      <c r="P391" s="691"/>
      <c r="Q391" s="743"/>
      <c r="R391" s="677"/>
      <c r="S391" s="744"/>
      <c r="T391" s="677"/>
      <c r="U391" s="119"/>
      <c r="V391" s="4" t="s">
        <v>209</v>
      </c>
      <c r="W391" s="10" t="s">
        <v>371</v>
      </c>
      <c r="X391" s="341"/>
      <c r="Y391" s="338"/>
      <c r="Z391" s="347"/>
    </row>
    <row r="392" spans="1:26" x14ac:dyDescent="0.15">
      <c r="A392" s="1224"/>
      <c r="B392" s="539">
        <v>44996</v>
      </c>
      <c r="C392" s="449" t="str">
        <f t="shared" si="44"/>
        <v>(土)</v>
      </c>
      <c r="D392" s="672"/>
      <c r="E392" s="673"/>
      <c r="F392" s="674"/>
      <c r="G392" s="13"/>
      <c r="H392" s="308"/>
      <c r="I392" s="14"/>
      <c r="J392" s="310"/>
      <c r="K392" s="13"/>
      <c r="L392" s="308"/>
      <c r="M392" s="14"/>
      <c r="N392" s="310"/>
      <c r="O392" s="846"/>
      <c r="P392" s="691"/>
      <c r="Q392" s="743"/>
      <c r="R392" s="677"/>
      <c r="S392" s="744"/>
      <c r="T392" s="677"/>
      <c r="U392" s="119"/>
      <c r="V392" s="4" t="s">
        <v>210</v>
      </c>
      <c r="W392" s="10" t="s">
        <v>371</v>
      </c>
      <c r="X392" s="341"/>
      <c r="Y392" s="338"/>
      <c r="Z392" s="347"/>
    </row>
    <row r="393" spans="1:26" x14ac:dyDescent="0.15">
      <c r="A393" s="1224"/>
      <c r="B393" s="539">
        <v>44997</v>
      </c>
      <c r="C393" s="449" t="str">
        <f t="shared" si="44"/>
        <v>(日)</v>
      </c>
      <c r="D393" s="672"/>
      <c r="E393" s="673"/>
      <c r="F393" s="674"/>
      <c r="G393" s="13"/>
      <c r="H393" s="308"/>
      <c r="I393" s="14"/>
      <c r="J393" s="310"/>
      <c r="K393" s="13"/>
      <c r="L393" s="308"/>
      <c r="M393" s="14"/>
      <c r="N393" s="310"/>
      <c r="O393" s="846"/>
      <c r="P393" s="691"/>
      <c r="Q393" s="743"/>
      <c r="R393" s="677"/>
      <c r="S393" s="744"/>
      <c r="T393" s="677"/>
      <c r="U393" s="119"/>
      <c r="V393" s="4" t="s">
        <v>211</v>
      </c>
      <c r="W393" s="10" t="s">
        <v>371</v>
      </c>
      <c r="X393" s="341"/>
      <c r="Y393" s="339"/>
      <c r="Z393" s="385"/>
    </row>
    <row r="394" spans="1:26" x14ac:dyDescent="0.15">
      <c r="A394" s="1224"/>
      <c r="B394" s="539">
        <v>44998</v>
      </c>
      <c r="C394" s="449" t="str">
        <f t="shared" si="44"/>
        <v>(月)</v>
      </c>
      <c r="D394" s="672"/>
      <c r="E394" s="673"/>
      <c r="F394" s="674"/>
      <c r="G394" s="13"/>
      <c r="H394" s="308"/>
      <c r="I394" s="14"/>
      <c r="J394" s="310"/>
      <c r="K394" s="13"/>
      <c r="L394" s="308"/>
      <c r="M394" s="14"/>
      <c r="N394" s="310"/>
      <c r="O394" s="846"/>
      <c r="P394" s="691"/>
      <c r="Q394" s="743"/>
      <c r="R394" s="677"/>
      <c r="S394" s="744"/>
      <c r="T394" s="677"/>
      <c r="U394" s="119"/>
      <c r="V394" s="4" t="s">
        <v>212</v>
      </c>
      <c r="W394" s="10" t="s">
        <v>371</v>
      </c>
      <c r="X394" s="341"/>
      <c r="Y394" s="340"/>
      <c r="Z394" s="386"/>
    </row>
    <row r="395" spans="1:26" x14ac:dyDescent="0.15">
      <c r="A395" s="1224"/>
      <c r="B395" s="539">
        <v>44999</v>
      </c>
      <c r="C395" s="449" t="str">
        <f t="shared" si="44"/>
        <v>(火)</v>
      </c>
      <c r="D395" s="672"/>
      <c r="E395" s="673"/>
      <c r="F395" s="674"/>
      <c r="G395" s="13"/>
      <c r="H395" s="308"/>
      <c r="I395" s="14"/>
      <c r="J395" s="310"/>
      <c r="K395" s="13"/>
      <c r="L395" s="308"/>
      <c r="M395" s="14"/>
      <c r="N395" s="310"/>
      <c r="O395" s="846"/>
      <c r="P395" s="691"/>
      <c r="Q395" s="743"/>
      <c r="R395" s="677"/>
      <c r="S395" s="744"/>
      <c r="T395" s="677"/>
      <c r="U395" s="119"/>
      <c r="V395" s="4" t="s">
        <v>213</v>
      </c>
      <c r="W395" s="10" t="s">
        <v>371</v>
      </c>
      <c r="X395" s="341"/>
      <c r="Y395" s="16"/>
      <c r="Z395" s="345"/>
    </row>
    <row r="396" spans="1:26" x14ac:dyDescent="0.15">
      <c r="A396" s="1224"/>
      <c r="B396" s="539">
        <v>45000</v>
      </c>
      <c r="C396" s="449" t="str">
        <f t="shared" si="44"/>
        <v>(水)</v>
      </c>
      <c r="D396" s="672"/>
      <c r="E396" s="673"/>
      <c r="F396" s="674"/>
      <c r="G396" s="13"/>
      <c r="H396" s="308"/>
      <c r="I396" s="14"/>
      <c r="J396" s="310"/>
      <c r="K396" s="13"/>
      <c r="L396" s="308"/>
      <c r="M396" s="14"/>
      <c r="N396" s="310"/>
      <c r="O396" s="846"/>
      <c r="P396" s="691"/>
      <c r="Q396" s="743"/>
      <c r="R396" s="677"/>
      <c r="S396" s="744"/>
      <c r="T396" s="677"/>
      <c r="U396" s="119"/>
      <c r="V396" s="4" t="s">
        <v>14</v>
      </c>
      <c r="W396" s="10" t="s">
        <v>371</v>
      </c>
      <c r="X396" s="341"/>
      <c r="Y396" s="342"/>
      <c r="Z396" s="343"/>
    </row>
    <row r="397" spans="1:26" x14ac:dyDescent="0.15">
      <c r="A397" s="1224"/>
      <c r="B397" s="539">
        <v>45001</v>
      </c>
      <c r="C397" s="449" t="str">
        <f t="shared" si="44"/>
        <v>(木)</v>
      </c>
      <c r="D397" s="672"/>
      <c r="E397" s="673"/>
      <c r="F397" s="674"/>
      <c r="G397" s="13"/>
      <c r="H397" s="308"/>
      <c r="I397" s="14"/>
      <c r="J397" s="310"/>
      <c r="K397" s="13"/>
      <c r="L397" s="308"/>
      <c r="M397" s="14"/>
      <c r="N397" s="310"/>
      <c r="O397" s="846"/>
      <c r="P397" s="691"/>
      <c r="Q397" s="743"/>
      <c r="R397" s="677"/>
      <c r="S397" s="744"/>
      <c r="T397" s="677"/>
      <c r="U397" s="119"/>
      <c r="V397" s="4" t="s">
        <v>15</v>
      </c>
      <c r="W397" s="10" t="s">
        <v>371</v>
      </c>
      <c r="X397" s="382"/>
      <c r="Y397" s="342"/>
      <c r="Z397" s="343"/>
    </row>
    <row r="398" spans="1:26" x14ac:dyDescent="0.15">
      <c r="A398" s="1224"/>
      <c r="B398" s="539">
        <v>45002</v>
      </c>
      <c r="C398" s="449" t="str">
        <f t="shared" si="44"/>
        <v>(金)</v>
      </c>
      <c r="D398" s="672"/>
      <c r="E398" s="673"/>
      <c r="F398" s="674"/>
      <c r="G398" s="13"/>
      <c r="H398" s="308"/>
      <c r="I398" s="14"/>
      <c r="J398" s="310"/>
      <c r="K398" s="13"/>
      <c r="L398" s="308"/>
      <c r="M398" s="14"/>
      <c r="N398" s="310"/>
      <c r="O398" s="846"/>
      <c r="P398" s="691"/>
      <c r="Q398" s="743"/>
      <c r="R398" s="677"/>
      <c r="S398" s="744"/>
      <c r="T398" s="677"/>
      <c r="U398" s="119"/>
      <c r="V398" s="4" t="s">
        <v>214</v>
      </c>
      <c r="W398" s="10" t="s">
        <v>371</v>
      </c>
      <c r="X398" s="341"/>
      <c r="Y398" s="342"/>
      <c r="Z398" s="343"/>
    </row>
    <row r="399" spans="1:26" x14ac:dyDescent="0.15">
      <c r="A399" s="1224"/>
      <c r="B399" s="539">
        <v>45003</v>
      </c>
      <c r="C399" s="449" t="str">
        <f t="shared" si="44"/>
        <v>(土)</v>
      </c>
      <c r="D399" s="672"/>
      <c r="E399" s="673"/>
      <c r="F399" s="674"/>
      <c r="G399" s="13"/>
      <c r="H399" s="308"/>
      <c r="I399" s="14"/>
      <c r="J399" s="310"/>
      <c r="K399" s="13"/>
      <c r="L399" s="308"/>
      <c r="M399" s="14"/>
      <c r="N399" s="310"/>
      <c r="O399" s="846"/>
      <c r="P399" s="691"/>
      <c r="Q399" s="743"/>
      <c r="R399" s="677"/>
      <c r="S399" s="744"/>
      <c r="T399" s="677"/>
      <c r="U399" s="119"/>
      <c r="V399" s="4" t="s">
        <v>215</v>
      </c>
      <c r="W399" s="10" t="s">
        <v>371</v>
      </c>
      <c r="X399" s="365"/>
      <c r="Y399" s="344"/>
      <c r="Z399" s="345"/>
    </row>
    <row r="400" spans="1:26" x14ac:dyDescent="0.15">
      <c r="A400" s="1224"/>
      <c r="B400" s="539">
        <v>45004</v>
      </c>
      <c r="C400" s="449" t="str">
        <f t="shared" si="44"/>
        <v>(日)</v>
      </c>
      <c r="D400" s="672"/>
      <c r="E400" s="673"/>
      <c r="F400" s="674"/>
      <c r="G400" s="13"/>
      <c r="H400" s="308"/>
      <c r="I400" s="14"/>
      <c r="J400" s="310"/>
      <c r="K400" s="13"/>
      <c r="L400" s="308"/>
      <c r="M400" s="14"/>
      <c r="N400" s="310"/>
      <c r="O400" s="846"/>
      <c r="P400" s="691"/>
      <c r="Q400" s="743"/>
      <c r="R400" s="677"/>
      <c r="S400" s="744"/>
      <c r="T400" s="677"/>
      <c r="U400" s="119"/>
      <c r="V400" s="4" t="s">
        <v>333</v>
      </c>
      <c r="W400" s="10" t="s">
        <v>371</v>
      </c>
      <c r="X400" s="341"/>
      <c r="Y400" s="344"/>
      <c r="Z400" s="345"/>
    </row>
    <row r="401" spans="1:26" x14ac:dyDescent="0.15">
      <c r="A401" s="1224"/>
      <c r="B401" s="539">
        <v>45005</v>
      </c>
      <c r="C401" s="449" t="str">
        <f t="shared" si="44"/>
        <v>(月)</v>
      </c>
      <c r="D401" s="672"/>
      <c r="E401" s="673"/>
      <c r="F401" s="674"/>
      <c r="G401" s="13"/>
      <c r="H401" s="308"/>
      <c r="I401" s="14"/>
      <c r="J401" s="310"/>
      <c r="K401" s="13"/>
      <c r="L401" s="308"/>
      <c r="M401" s="14"/>
      <c r="N401" s="310"/>
      <c r="O401" s="846"/>
      <c r="P401" s="691"/>
      <c r="Q401" s="743"/>
      <c r="R401" s="677"/>
      <c r="S401" s="744"/>
      <c r="T401" s="677"/>
      <c r="U401" s="119"/>
      <c r="V401" s="4" t="s">
        <v>216</v>
      </c>
      <c r="W401" s="10" t="s">
        <v>371</v>
      </c>
      <c r="X401" s="365"/>
      <c r="Y401" s="344"/>
      <c r="Z401" s="345"/>
    </row>
    <row r="402" spans="1:26" x14ac:dyDescent="0.15">
      <c r="A402" s="1224"/>
      <c r="B402" s="539">
        <v>45006</v>
      </c>
      <c r="C402" s="449" t="str">
        <f t="shared" si="44"/>
        <v>(火)</v>
      </c>
      <c r="D402" s="672"/>
      <c r="E402" s="673"/>
      <c r="F402" s="674"/>
      <c r="G402" s="13"/>
      <c r="H402" s="308"/>
      <c r="I402" s="14"/>
      <c r="J402" s="310"/>
      <c r="K402" s="13"/>
      <c r="L402" s="308"/>
      <c r="M402" s="14"/>
      <c r="N402" s="310"/>
      <c r="O402" s="846"/>
      <c r="P402" s="691"/>
      <c r="Q402" s="743"/>
      <c r="R402" s="677"/>
      <c r="S402" s="744"/>
      <c r="T402" s="677"/>
      <c r="U402" s="119"/>
      <c r="V402" s="4" t="s">
        <v>217</v>
      </c>
      <c r="W402" s="10" t="s">
        <v>371</v>
      </c>
      <c r="X402" s="365"/>
      <c r="Y402" s="344"/>
      <c r="Z402" s="345"/>
    </row>
    <row r="403" spans="1:26" x14ac:dyDescent="0.15">
      <c r="A403" s="1224"/>
      <c r="B403" s="539">
        <v>45007</v>
      </c>
      <c r="C403" s="449" t="str">
        <f t="shared" si="44"/>
        <v>(水)</v>
      </c>
      <c r="D403" s="672"/>
      <c r="E403" s="673"/>
      <c r="F403" s="674"/>
      <c r="G403" s="13"/>
      <c r="H403" s="308"/>
      <c r="I403" s="14"/>
      <c r="J403" s="310"/>
      <c r="K403" s="13"/>
      <c r="L403" s="308"/>
      <c r="M403" s="14"/>
      <c r="N403" s="310"/>
      <c r="O403" s="846"/>
      <c r="P403" s="691"/>
      <c r="Q403" s="743"/>
      <c r="R403" s="677"/>
      <c r="S403" s="744"/>
      <c r="T403" s="677"/>
      <c r="U403" s="119"/>
      <c r="V403" s="4" t="s">
        <v>218</v>
      </c>
      <c r="W403" s="10" t="s">
        <v>371</v>
      </c>
      <c r="X403" s="382"/>
      <c r="Y403" s="342"/>
      <c r="Z403" s="343"/>
    </row>
    <row r="404" spans="1:26" x14ac:dyDescent="0.15">
      <c r="A404" s="1224"/>
      <c r="B404" s="539">
        <v>45008</v>
      </c>
      <c r="C404" s="449" t="str">
        <f t="shared" si="44"/>
        <v>(木)</v>
      </c>
      <c r="D404" s="672"/>
      <c r="E404" s="673"/>
      <c r="F404" s="674"/>
      <c r="G404" s="13"/>
      <c r="H404" s="308"/>
      <c r="I404" s="14"/>
      <c r="J404" s="310"/>
      <c r="K404" s="13"/>
      <c r="L404" s="308"/>
      <c r="M404" s="14"/>
      <c r="N404" s="310"/>
      <c r="O404" s="846"/>
      <c r="P404" s="691"/>
      <c r="Q404" s="743"/>
      <c r="R404" s="677"/>
      <c r="S404" s="744"/>
      <c r="T404" s="677"/>
      <c r="U404" s="119"/>
      <c r="V404" s="4" t="s">
        <v>17</v>
      </c>
      <c r="W404" s="10" t="s">
        <v>371</v>
      </c>
      <c r="X404" s="341"/>
      <c r="Y404" s="342"/>
      <c r="Z404" s="343"/>
    </row>
    <row r="405" spans="1:26" x14ac:dyDescent="0.15">
      <c r="A405" s="1224"/>
      <c r="B405" s="539">
        <v>45009</v>
      </c>
      <c r="C405" s="449" t="str">
        <f t="shared" si="44"/>
        <v>(金)</v>
      </c>
      <c r="D405" s="672"/>
      <c r="E405" s="673"/>
      <c r="F405" s="674"/>
      <c r="G405" s="13"/>
      <c r="H405" s="308"/>
      <c r="I405" s="14"/>
      <c r="J405" s="310"/>
      <c r="K405" s="13"/>
      <c r="L405" s="308"/>
      <c r="M405" s="14"/>
      <c r="N405" s="310"/>
      <c r="O405" s="846"/>
      <c r="P405" s="691"/>
      <c r="Q405" s="743"/>
      <c r="R405" s="677"/>
      <c r="S405" s="744"/>
      <c r="T405" s="677"/>
      <c r="U405" s="119"/>
      <c r="V405" s="4" t="s">
        <v>219</v>
      </c>
      <c r="W405" s="10" t="s">
        <v>205</v>
      </c>
      <c r="X405" s="341"/>
      <c r="Y405" s="346"/>
      <c r="Z405" s="347"/>
    </row>
    <row r="406" spans="1:26" x14ac:dyDescent="0.15">
      <c r="A406" s="1224"/>
      <c r="B406" s="539">
        <v>45010</v>
      </c>
      <c r="C406" s="449" t="str">
        <f t="shared" si="44"/>
        <v>(土)</v>
      </c>
      <c r="D406" s="672"/>
      <c r="E406" s="673"/>
      <c r="F406" s="674"/>
      <c r="G406" s="13"/>
      <c r="H406" s="308"/>
      <c r="I406" s="14"/>
      <c r="J406" s="310"/>
      <c r="K406" s="13"/>
      <c r="L406" s="308"/>
      <c r="M406" s="14"/>
      <c r="N406" s="310"/>
      <c r="O406" s="846"/>
      <c r="P406" s="691"/>
      <c r="Q406" s="743"/>
      <c r="R406" s="677"/>
      <c r="S406" s="744"/>
      <c r="T406" s="677"/>
      <c r="U406" s="119"/>
      <c r="V406" s="4" t="s">
        <v>220</v>
      </c>
      <c r="W406" s="10" t="s">
        <v>371</v>
      </c>
      <c r="X406" s="341"/>
      <c r="Y406" s="346"/>
      <c r="Z406" s="347"/>
    </row>
    <row r="407" spans="1:26" x14ac:dyDescent="0.15">
      <c r="A407" s="1224"/>
      <c r="B407" s="539">
        <v>45011</v>
      </c>
      <c r="C407" s="449" t="str">
        <f t="shared" si="44"/>
        <v>(日)</v>
      </c>
      <c r="D407" s="672"/>
      <c r="E407" s="673"/>
      <c r="F407" s="674"/>
      <c r="G407" s="13"/>
      <c r="H407" s="308"/>
      <c r="I407" s="14"/>
      <c r="J407" s="310"/>
      <c r="K407" s="13"/>
      <c r="L407" s="308"/>
      <c r="M407" s="14"/>
      <c r="N407" s="310"/>
      <c r="O407" s="846"/>
      <c r="P407" s="691"/>
      <c r="Q407" s="743"/>
      <c r="R407" s="677"/>
      <c r="S407" s="744"/>
      <c r="T407" s="677"/>
      <c r="U407" s="119"/>
      <c r="V407" s="397"/>
      <c r="W407" s="398"/>
      <c r="X407" s="403"/>
      <c r="Y407" s="404"/>
      <c r="Z407" s="405"/>
    </row>
    <row r="408" spans="1:26" x14ac:dyDescent="0.15">
      <c r="A408" s="1224"/>
      <c r="B408" s="539">
        <v>45012</v>
      </c>
      <c r="C408" s="449" t="str">
        <f t="shared" si="44"/>
        <v>(月)</v>
      </c>
      <c r="D408" s="796"/>
      <c r="E408" s="717"/>
      <c r="F408" s="718"/>
      <c r="G408" s="418"/>
      <c r="H408" s="719"/>
      <c r="I408" s="720"/>
      <c r="J408" s="721"/>
      <c r="K408" s="418"/>
      <c r="L408" s="719"/>
      <c r="M408" s="720"/>
      <c r="N408" s="721"/>
      <c r="O408" s="888"/>
      <c r="P408" s="1007"/>
      <c r="Q408" s="723"/>
      <c r="R408" s="724"/>
      <c r="S408" s="725"/>
      <c r="T408" s="724"/>
      <c r="U408" s="119"/>
      <c r="V408" s="397"/>
      <c r="W408" s="398"/>
      <c r="X408" s="403"/>
      <c r="Y408" s="404"/>
      <c r="Z408" s="405"/>
    </row>
    <row r="409" spans="1:26" x14ac:dyDescent="0.15">
      <c r="A409" s="1224"/>
      <c r="B409" s="539">
        <v>45013</v>
      </c>
      <c r="C409" s="449" t="str">
        <f t="shared" si="44"/>
        <v>(火)</v>
      </c>
      <c r="D409" s="796"/>
      <c r="E409" s="717"/>
      <c r="F409" s="718"/>
      <c r="G409" s="418"/>
      <c r="H409" s="719"/>
      <c r="I409" s="720"/>
      <c r="J409" s="721"/>
      <c r="K409" s="418"/>
      <c r="L409" s="719"/>
      <c r="M409" s="720"/>
      <c r="N409" s="721"/>
      <c r="O409" s="888"/>
      <c r="P409" s="1007"/>
      <c r="Q409" s="723"/>
      <c r="R409" s="724"/>
      <c r="S409" s="725"/>
      <c r="T409" s="724"/>
      <c r="U409" s="119"/>
      <c r="V409" s="400"/>
      <c r="W409" s="401"/>
      <c r="X409" s="406"/>
      <c r="Y409" s="407"/>
      <c r="Z409" s="408"/>
    </row>
    <row r="410" spans="1:26" x14ac:dyDescent="0.15">
      <c r="A410" s="1224"/>
      <c r="B410" s="539">
        <v>45014</v>
      </c>
      <c r="C410" s="449" t="str">
        <f t="shared" si="44"/>
        <v>(水)</v>
      </c>
      <c r="D410" s="796"/>
      <c r="E410" s="717"/>
      <c r="F410" s="718"/>
      <c r="G410" s="418"/>
      <c r="H410" s="719"/>
      <c r="I410" s="720"/>
      <c r="J410" s="721"/>
      <c r="K410" s="418"/>
      <c r="L410" s="719"/>
      <c r="M410" s="720"/>
      <c r="N410" s="721"/>
      <c r="O410" s="888"/>
      <c r="P410" s="1007"/>
      <c r="Q410" s="723"/>
      <c r="R410" s="724"/>
      <c r="S410" s="725"/>
      <c r="T410" s="724"/>
      <c r="U410" s="119"/>
      <c r="V410" s="11" t="s">
        <v>23</v>
      </c>
      <c r="W410" s="2" t="s">
        <v>24</v>
      </c>
      <c r="X410" s="2"/>
      <c r="Y410" s="2"/>
      <c r="Z410" s="38" t="s">
        <v>24</v>
      </c>
    </row>
    <row r="411" spans="1:26" x14ac:dyDescent="0.15">
      <c r="A411" s="1224"/>
      <c r="B411" s="539">
        <v>45015</v>
      </c>
      <c r="C411" s="449" t="str">
        <f t="shared" si="44"/>
        <v>(木)</v>
      </c>
      <c r="D411" s="796"/>
      <c r="E411" s="717"/>
      <c r="F411" s="718"/>
      <c r="G411" s="418"/>
      <c r="H411" s="719"/>
      <c r="I411" s="720"/>
      <c r="J411" s="721"/>
      <c r="K411" s="418"/>
      <c r="L411" s="719"/>
      <c r="M411" s="720"/>
      <c r="N411" s="721"/>
      <c r="O411" s="888"/>
      <c r="P411" s="1007"/>
      <c r="Q411" s="723"/>
      <c r="R411" s="724"/>
      <c r="S411" s="725"/>
      <c r="T411" s="724"/>
      <c r="U411" s="119"/>
      <c r="V411" s="510" t="s">
        <v>360</v>
      </c>
      <c r="W411" s="511"/>
      <c r="X411" s="511"/>
      <c r="Y411" s="511"/>
      <c r="Z411" s="512"/>
    </row>
    <row r="412" spans="1:26" x14ac:dyDescent="0.15">
      <c r="A412" s="1224"/>
      <c r="B412" s="539">
        <v>45016</v>
      </c>
      <c r="C412" s="449" t="str">
        <f t="shared" si="44"/>
        <v>(金)</v>
      </c>
      <c r="D412" s="761"/>
      <c r="E412" s="700"/>
      <c r="F412" s="746"/>
      <c r="G412" s="498"/>
      <c r="H412" s="409"/>
      <c r="I412" s="748"/>
      <c r="J412" s="747"/>
      <c r="K412" s="498"/>
      <c r="L412" s="409"/>
      <c r="M412" s="748"/>
      <c r="N412" s="747"/>
      <c r="O412" s="900"/>
      <c r="P412" s="1009"/>
      <c r="Q412" s="750"/>
      <c r="R412" s="751"/>
      <c r="S412" s="752"/>
      <c r="T412" s="751"/>
      <c r="U412" s="119"/>
      <c r="V412" s="510" t="s">
        <v>399</v>
      </c>
      <c r="W412" s="511"/>
      <c r="X412" s="511"/>
      <c r="Y412" s="511"/>
      <c r="Z412" s="512"/>
    </row>
    <row r="413" spans="1:26" x14ac:dyDescent="0.15">
      <c r="A413" s="1224"/>
      <c r="B413" s="1155" t="s">
        <v>274</v>
      </c>
      <c r="C413" s="1155"/>
      <c r="D413" s="679"/>
      <c r="E413" s="663">
        <f>MAX(E382:E412)</f>
        <v>0</v>
      </c>
      <c r="F413" s="680" t="str">
        <f t="shared" ref="F413:T413" si="45">IF(COUNT(F382:F412)=0,"",MAX(F382:F412))</f>
        <v/>
      </c>
      <c r="G413" s="12" t="str">
        <f t="shared" si="45"/>
        <v/>
      </c>
      <c r="H413" s="307" t="str">
        <f t="shared" si="45"/>
        <v/>
      </c>
      <c r="I413" s="665" t="str">
        <f t="shared" si="45"/>
        <v/>
      </c>
      <c r="J413" s="666" t="str">
        <f t="shared" si="45"/>
        <v/>
      </c>
      <c r="K413" s="12" t="str">
        <f t="shared" si="45"/>
        <v/>
      </c>
      <c r="L413" s="307" t="str">
        <f t="shared" si="45"/>
        <v/>
      </c>
      <c r="M413" s="665" t="str">
        <f t="shared" si="45"/>
        <v/>
      </c>
      <c r="N413" s="666" t="str">
        <f t="shared" si="45"/>
        <v/>
      </c>
      <c r="O413" s="838" t="str">
        <f t="shared" si="45"/>
        <v/>
      </c>
      <c r="P413" s="682" t="str">
        <f t="shared" si="45"/>
        <v/>
      </c>
      <c r="Q413" s="728" t="str">
        <f t="shared" si="45"/>
        <v/>
      </c>
      <c r="R413" s="684" t="str">
        <f t="shared" si="45"/>
        <v/>
      </c>
      <c r="S413" s="685" t="str">
        <f t="shared" si="45"/>
        <v/>
      </c>
      <c r="T413" s="686" t="str">
        <f t="shared" si="45"/>
        <v/>
      </c>
      <c r="U413" s="122"/>
      <c r="V413" s="507"/>
      <c r="W413" s="508"/>
      <c r="X413" s="508"/>
      <c r="Y413" s="508"/>
      <c r="Z413" s="509"/>
    </row>
    <row r="414" spans="1:26" x14ac:dyDescent="0.15">
      <c r="A414" s="1224"/>
      <c r="B414" s="1156" t="s">
        <v>275</v>
      </c>
      <c r="C414" s="1156"/>
      <c r="D414" s="687"/>
      <c r="E414" s="688">
        <f>MIN(E382:E412)</f>
        <v>0</v>
      </c>
      <c r="F414" s="689" t="str">
        <f t="shared" ref="F414:S414" si="46">IF(COUNT(F382:F412)=0,"",MIN(F382:F412))</f>
        <v/>
      </c>
      <c r="G414" s="13" t="str">
        <f t="shared" si="46"/>
        <v/>
      </c>
      <c r="H414" s="308" t="str">
        <f t="shared" si="46"/>
        <v/>
      </c>
      <c r="I414" s="14" t="str">
        <f t="shared" si="46"/>
        <v/>
      </c>
      <c r="J414" s="310" t="str">
        <f t="shared" si="46"/>
        <v/>
      </c>
      <c r="K414" s="13" t="str">
        <f t="shared" si="46"/>
        <v/>
      </c>
      <c r="L414" s="308" t="str">
        <f t="shared" si="46"/>
        <v/>
      </c>
      <c r="M414" s="14" t="str">
        <f t="shared" si="46"/>
        <v/>
      </c>
      <c r="N414" s="310" t="str">
        <f t="shared" si="46"/>
        <v/>
      </c>
      <c r="O414" s="846" t="str">
        <f t="shared" si="46"/>
        <v/>
      </c>
      <c r="P414" s="691" t="str">
        <f t="shared" si="46"/>
        <v/>
      </c>
      <c r="Q414" s="692" t="str">
        <f t="shared" si="46"/>
        <v/>
      </c>
      <c r="R414" s="693" t="str">
        <f t="shared" si="46"/>
        <v/>
      </c>
      <c r="S414" s="694" t="str">
        <f t="shared" si="46"/>
        <v/>
      </c>
      <c r="T414" s="695"/>
      <c r="U414" s="122"/>
      <c r="V414" s="507"/>
      <c r="W414" s="508"/>
      <c r="X414" s="508"/>
      <c r="Y414" s="508"/>
      <c r="Z414" s="509"/>
    </row>
    <row r="415" spans="1:26" x14ac:dyDescent="0.15">
      <c r="A415" s="1224"/>
      <c r="B415" s="1156" t="s">
        <v>276</v>
      </c>
      <c r="C415" s="1156"/>
      <c r="D415" s="781"/>
      <c r="E415" s="696"/>
      <c r="F415" s="697" t="str">
        <f t="shared" ref="F415:S415" si="47">IF(COUNT(F382:F412)=0,"",AVERAGE(F382:F412))</f>
        <v/>
      </c>
      <c r="G415" s="418" t="str">
        <f t="shared" si="47"/>
        <v/>
      </c>
      <c r="H415" s="719" t="str">
        <f t="shared" si="47"/>
        <v/>
      </c>
      <c r="I415" s="720" t="str">
        <f t="shared" si="47"/>
        <v/>
      </c>
      <c r="J415" s="721" t="str">
        <f t="shared" si="47"/>
        <v/>
      </c>
      <c r="K415" s="418" t="str">
        <f t="shared" si="47"/>
        <v/>
      </c>
      <c r="L415" s="719" t="str">
        <f t="shared" si="47"/>
        <v/>
      </c>
      <c r="M415" s="720" t="str">
        <f t="shared" si="47"/>
        <v/>
      </c>
      <c r="N415" s="721" t="str">
        <f t="shared" si="47"/>
        <v/>
      </c>
      <c r="O415" s="888" t="str">
        <f t="shared" si="47"/>
        <v/>
      </c>
      <c r="P415" s="1007" t="str">
        <f t="shared" si="47"/>
        <v/>
      </c>
      <c r="Q415" s="730" t="str">
        <f t="shared" si="47"/>
        <v/>
      </c>
      <c r="R415" s="731" t="str">
        <f t="shared" si="47"/>
        <v/>
      </c>
      <c r="S415" s="732" t="str">
        <f t="shared" si="47"/>
        <v/>
      </c>
      <c r="T415" s="733"/>
      <c r="U415" s="122"/>
      <c r="V415" s="507"/>
      <c r="W415" s="508"/>
      <c r="X415" s="508"/>
      <c r="Y415" s="508"/>
      <c r="Z415" s="509"/>
    </row>
    <row r="416" spans="1:26" ht="14.25" thickBot="1" x14ac:dyDescent="0.2">
      <c r="A416" s="1224"/>
      <c r="B416" s="1175" t="s">
        <v>277</v>
      </c>
      <c r="C416" s="1175"/>
      <c r="D416" s="799"/>
      <c r="E416" s="800">
        <f>SUM(E382:E412)</f>
        <v>0</v>
      </c>
      <c r="F416" s="801"/>
      <c r="G416" s="801"/>
      <c r="H416" s="802"/>
      <c r="I416" s="801"/>
      <c r="J416" s="802"/>
      <c r="K416" s="803"/>
      <c r="L416" s="804"/>
      <c r="M416" s="805"/>
      <c r="N416" s="806"/>
      <c r="O416" s="960"/>
      <c r="P416" s="1015"/>
      <c r="Q416" s="808"/>
      <c r="R416" s="809"/>
      <c r="S416" s="810"/>
      <c r="T416" s="1016">
        <f>SUM(T382:T412)</f>
        <v>0</v>
      </c>
      <c r="U416" s="122"/>
      <c r="V416" s="50"/>
      <c r="W416" s="52"/>
      <c r="X416" s="52"/>
      <c r="Y416" s="52"/>
      <c r="Z416" s="51"/>
    </row>
    <row r="417" spans="1:27" ht="14.25" thickTop="1" x14ac:dyDescent="0.15">
      <c r="A417" s="1231" t="s">
        <v>282</v>
      </c>
      <c r="B417" s="1234" t="s">
        <v>274</v>
      </c>
      <c r="C417" s="1234"/>
      <c r="D417" s="576"/>
      <c r="E417" s="282"/>
      <c r="F417" s="185"/>
      <c r="G417" s="186"/>
      <c r="H417" s="187"/>
      <c r="I417" s="188"/>
      <c r="J417" s="189"/>
      <c r="K417" s="186"/>
      <c r="L417" s="187"/>
      <c r="M417" s="188"/>
      <c r="N417" s="189"/>
      <c r="O417" s="371"/>
      <c r="P417" s="572"/>
      <c r="Q417" s="190"/>
      <c r="R417" s="359"/>
      <c r="S417" s="197"/>
      <c r="T417" s="351"/>
    </row>
    <row r="418" spans="1:27" s="1" customFormat="1" ht="13.5" customHeight="1" x14ac:dyDescent="0.15">
      <c r="A418" s="1232"/>
      <c r="B418" s="1156" t="s">
        <v>275</v>
      </c>
      <c r="C418" s="1156"/>
      <c r="D418" s="321"/>
      <c r="E418" s="322"/>
      <c r="F418" s="137"/>
      <c r="G418" s="138"/>
      <c r="H418" s="139"/>
      <c r="I418" s="140"/>
      <c r="J418" s="141"/>
      <c r="K418" s="138"/>
      <c r="L418" s="139"/>
      <c r="M418" s="140"/>
      <c r="N418" s="141"/>
      <c r="O418" s="372"/>
      <c r="P418" s="319"/>
      <c r="Q418" s="184"/>
      <c r="R418" s="320"/>
      <c r="S418" s="195"/>
      <c r="T418" s="328"/>
      <c r="U418" s="161"/>
      <c r="V418" s="160"/>
    </row>
    <row r="419" spans="1:27" s="1" customFormat="1" ht="13.5" customHeight="1" x14ac:dyDescent="0.15">
      <c r="A419" s="1232"/>
      <c r="B419" s="1156" t="s">
        <v>276</v>
      </c>
      <c r="C419" s="1156"/>
      <c r="D419" s="575"/>
      <c r="E419" s="323"/>
      <c r="F419" s="166"/>
      <c r="G419" s="167"/>
      <c r="H419" s="168"/>
      <c r="I419" s="169"/>
      <c r="J419" s="170"/>
      <c r="K419" s="167"/>
      <c r="L419" s="168"/>
      <c r="M419" s="169"/>
      <c r="N419" s="170"/>
      <c r="O419" s="370"/>
      <c r="P419" s="529"/>
      <c r="Q419" s="357"/>
      <c r="R419" s="358"/>
      <c r="S419" s="196"/>
      <c r="T419" s="536"/>
      <c r="U419" s="161"/>
      <c r="V419" s="160"/>
    </row>
    <row r="420" spans="1:27" s="1" customFormat="1" ht="13.5" customHeight="1" x14ac:dyDescent="0.15">
      <c r="A420" s="1233"/>
      <c r="B420" s="1156" t="s">
        <v>277</v>
      </c>
      <c r="C420" s="1156"/>
      <c r="D420" s="551"/>
      <c r="E420" s="281"/>
      <c r="F420" s="324"/>
      <c r="G420" s="324"/>
      <c r="H420" s="535"/>
      <c r="I420" s="324"/>
      <c r="J420" s="535"/>
      <c r="K420" s="325"/>
      <c r="L420" s="578"/>
      <c r="M420" s="324"/>
      <c r="N420" s="535"/>
      <c r="O420" s="580"/>
      <c r="P420" s="551"/>
      <c r="Q420" s="579"/>
      <c r="R420" s="326"/>
      <c r="S420" s="327"/>
      <c r="T420" s="350"/>
      <c r="U420" s="161"/>
      <c r="V420" s="160"/>
    </row>
    <row r="421" spans="1:27" s="1" customFormat="1" ht="13.5" customHeight="1" x14ac:dyDescent="0.15">
      <c r="A421" s="545"/>
      <c r="B421" s="1157" t="s">
        <v>281</v>
      </c>
      <c r="C421" s="1157"/>
      <c r="D421" s="151"/>
      <c r="E421" s="153"/>
      <c r="F421" s="154"/>
      <c r="G421" s="154"/>
      <c r="H421" s="154"/>
      <c r="I421" s="155"/>
      <c r="J421" s="155"/>
      <c r="K421" s="156"/>
      <c r="L421" s="156"/>
      <c r="M421" s="155"/>
      <c r="N421" s="155"/>
      <c r="O421" s="154"/>
      <c r="P421" s="154"/>
      <c r="Q421" s="155"/>
      <c r="R421" s="157"/>
      <c r="S421" s="156"/>
      <c r="T421" s="158"/>
      <c r="U421" s="159"/>
      <c r="V421" s="160"/>
    </row>
    <row r="422" spans="1:27" s="1" customFormat="1" ht="13.5" customHeight="1" x14ac:dyDescent="0.15">
      <c r="U422" s="159"/>
      <c r="V422" s="160"/>
      <c r="W422" s="117"/>
      <c r="X422" s="117"/>
      <c r="Y422" s="117"/>
      <c r="Z422" s="117"/>
      <c r="AA422" s="117"/>
    </row>
  </sheetData>
  <protectedRanges>
    <protectedRange sqref="D281:N310" name="範囲1_1"/>
    <protectedRange sqref="O281:S310" name="範囲1_5_1"/>
  </protectedRanges>
  <mergeCells count="68">
    <mergeCell ref="B421:C421"/>
    <mergeCell ref="A382:A416"/>
    <mergeCell ref="B413:C413"/>
    <mergeCell ref="B414:C414"/>
    <mergeCell ref="B415:C415"/>
    <mergeCell ref="B416:C416"/>
    <mergeCell ref="A417:A420"/>
    <mergeCell ref="B417:C417"/>
    <mergeCell ref="B418:C418"/>
    <mergeCell ref="B419:C419"/>
    <mergeCell ref="B420:C420"/>
    <mergeCell ref="A315:A349"/>
    <mergeCell ref="B346:C346"/>
    <mergeCell ref="B347:C347"/>
    <mergeCell ref="B348:C348"/>
    <mergeCell ref="B349:C349"/>
    <mergeCell ref="A350:A381"/>
    <mergeCell ref="B378:C378"/>
    <mergeCell ref="B379:C379"/>
    <mergeCell ref="B380:C380"/>
    <mergeCell ref="B381:C381"/>
    <mergeCell ref="A246:A279"/>
    <mergeCell ref="B276:C276"/>
    <mergeCell ref="B277:C277"/>
    <mergeCell ref="B278:C278"/>
    <mergeCell ref="B279:C279"/>
    <mergeCell ref="A280:A314"/>
    <mergeCell ref="B311:C311"/>
    <mergeCell ref="B312:C312"/>
    <mergeCell ref="B313:C313"/>
    <mergeCell ref="B314:C314"/>
    <mergeCell ref="A177:A210"/>
    <mergeCell ref="B207:C207"/>
    <mergeCell ref="B208:C208"/>
    <mergeCell ref="B209:C209"/>
    <mergeCell ref="B210:C210"/>
    <mergeCell ref="A211:A245"/>
    <mergeCell ref="B242:C242"/>
    <mergeCell ref="B243:C243"/>
    <mergeCell ref="B244:C244"/>
    <mergeCell ref="B245:C245"/>
    <mergeCell ref="A107:A141"/>
    <mergeCell ref="B138:C138"/>
    <mergeCell ref="B139:C139"/>
    <mergeCell ref="B140:C140"/>
    <mergeCell ref="B141:C141"/>
    <mergeCell ref="A142:A176"/>
    <mergeCell ref="B173:C173"/>
    <mergeCell ref="B174:C174"/>
    <mergeCell ref="B175:C175"/>
    <mergeCell ref="B176:C176"/>
    <mergeCell ref="A4:A37"/>
    <mergeCell ref="G2:H2"/>
    <mergeCell ref="A73:A106"/>
    <mergeCell ref="B103:C103"/>
    <mergeCell ref="B104:C104"/>
    <mergeCell ref="B105:C105"/>
    <mergeCell ref="B106:C106"/>
    <mergeCell ref="A38:A72"/>
    <mergeCell ref="B69:C69"/>
    <mergeCell ref="B70:C70"/>
    <mergeCell ref="B71:C71"/>
    <mergeCell ref="B72:C72"/>
    <mergeCell ref="B1:E1"/>
    <mergeCell ref="I2:J2"/>
    <mergeCell ref="K2:L2"/>
    <mergeCell ref="M2:N2"/>
    <mergeCell ref="V2:Z3"/>
  </mergeCells>
  <phoneticPr fontId="4"/>
  <conditionalFormatting sqref="Y7:Z28">
    <cfRule type="expression" dxfId="253" priority="87" stopIfTrue="1">
      <formula>$B$1=1</formula>
    </cfRule>
  </conditionalFormatting>
  <conditionalFormatting sqref="Y7:Z28">
    <cfRule type="expression" dxfId="252" priority="86" stopIfTrue="1">
      <formula>$B$1=1</formula>
    </cfRule>
  </conditionalFormatting>
  <conditionalFormatting sqref="D281:S310 F173:S175 F242:S244 F69:S71 F378:S380 F207:S209 F103:S105 F138:S140 F346:S348 F34:S36 F413:S415 F417:S419 F311:S313 F276:S278 F176:P176 F245:P245 F72:P72 F381:P381 F210:P210 F106:P106 F141:P141 F349:P349 F37:P37 F416:P416 F420:P420 F314:P314 F279:P279">
    <cfRule type="expression" dxfId="251" priority="85" stopIfTrue="1">
      <formula>$A$1=1</formula>
    </cfRule>
  </conditionalFormatting>
  <conditionalFormatting sqref="U310:U315">
    <cfRule type="expression" dxfId="250" priority="84" stopIfTrue="1">
      <formula>$A$1=1</formula>
    </cfRule>
  </conditionalFormatting>
  <conditionalFormatting sqref="V314:Z314">
    <cfRule type="expression" dxfId="249" priority="83" stopIfTrue="1">
      <formula>$A$1=1</formula>
    </cfRule>
  </conditionalFormatting>
  <conditionalFormatting sqref="D349">
    <cfRule type="expression" dxfId="248" priority="82" stopIfTrue="1">
      <formula>$A$1=1</formula>
    </cfRule>
  </conditionalFormatting>
  <conditionalFormatting sqref="D381">
    <cfRule type="expression" dxfId="247" priority="81" stopIfTrue="1">
      <formula>$A$1=1</formula>
    </cfRule>
  </conditionalFormatting>
  <conditionalFormatting sqref="D420">
    <cfRule type="expression" dxfId="246" priority="59" stopIfTrue="1">
      <formula>$A$1=1</formula>
    </cfRule>
  </conditionalFormatting>
  <conditionalFormatting sqref="D416">
    <cfRule type="expression" dxfId="245" priority="62" stopIfTrue="1">
      <formula>$A$1=1</formula>
    </cfRule>
  </conditionalFormatting>
  <conditionalFormatting sqref="Y318:Z339">
    <cfRule type="expression" dxfId="244" priority="6" stopIfTrue="1">
      <formula>$B$1=1</formula>
    </cfRule>
  </conditionalFormatting>
  <conditionalFormatting sqref="Y318:Z339">
    <cfRule type="expression" dxfId="243" priority="5" stopIfTrue="1">
      <formula>$B$1=1</formula>
    </cfRule>
  </conditionalFormatting>
  <conditionalFormatting sqref="Y385:Z406">
    <cfRule type="expression" dxfId="242" priority="1" stopIfTrue="1">
      <formula>$B$1=1</formula>
    </cfRule>
  </conditionalFormatting>
  <conditionalFormatting sqref="Y283:Z304">
    <cfRule type="expression" dxfId="241" priority="8" stopIfTrue="1">
      <formula>$B$1=1</formula>
    </cfRule>
  </conditionalFormatting>
  <conditionalFormatting sqref="Y283:Z304">
    <cfRule type="expression" dxfId="240" priority="7" stopIfTrue="1">
      <formula>$B$1=1</formula>
    </cfRule>
  </conditionalFormatting>
  <conditionalFormatting sqref="Y41:Z62">
    <cfRule type="expression" dxfId="239" priority="22" stopIfTrue="1">
      <formula>$B$1=1</formula>
    </cfRule>
  </conditionalFormatting>
  <conditionalFormatting sqref="Y41:Z62">
    <cfRule type="expression" dxfId="238" priority="21" stopIfTrue="1">
      <formula>$B$1=1</formula>
    </cfRule>
  </conditionalFormatting>
  <conditionalFormatting sqref="Y76:Z97">
    <cfRule type="expression" dxfId="237" priority="20" stopIfTrue="1">
      <formula>$B$1=1</formula>
    </cfRule>
  </conditionalFormatting>
  <conditionalFormatting sqref="Y76:Z97">
    <cfRule type="expression" dxfId="236" priority="19" stopIfTrue="1">
      <formula>$B$1=1</formula>
    </cfRule>
  </conditionalFormatting>
  <conditionalFormatting sqref="Y110:Z131">
    <cfRule type="expression" dxfId="235" priority="18" stopIfTrue="1">
      <formula>$B$1=1</formula>
    </cfRule>
  </conditionalFormatting>
  <conditionalFormatting sqref="Y110:Z131">
    <cfRule type="expression" dxfId="234" priority="17" stopIfTrue="1">
      <formula>$B$1=1</formula>
    </cfRule>
  </conditionalFormatting>
  <conditionalFormatting sqref="Y145:Z166">
    <cfRule type="expression" dxfId="233" priority="16" stopIfTrue="1">
      <formula>$B$1=1</formula>
    </cfRule>
  </conditionalFormatting>
  <conditionalFormatting sqref="Y145:Z166">
    <cfRule type="expression" dxfId="232" priority="15" stopIfTrue="1">
      <formula>$B$1=1</formula>
    </cfRule>
  </conditionalFormatting>
  <conditionalFormatting sqref="Y180:Z201">
    <cfRule type="expression" dxfId="231" priority="14" stopIfTrue="1">
      <formula>$B$1=1</formula>
    </cfRule>
  </conditionalFormatting>
  <conditionalFormatting sqref="Y180:Z201">
    <cfRule type="expression" dxfId="230" priority="13" stopIfTrue="1">
      <formula>$B$1=1</formula>
    </cfRule>
  </conditionalFormatting>
  <conditionalFormatting sqref="Y214:Z235">
    <cfRule type="expression" dxfId="229" priority="12" stopIfTrue="1">
      <formula>$B$1=1</formula>
    </cfRule>
  </conditionalFormatting>
  <conditionalFormatting sqref="Y214:Z235">
    <cfRule type="expression" dxfId="228" priority="11" stopIfTrue="1">
      <formula>$B$1=1</formula>
    </cfRule>
  </conditionalFormatting>
  <conditionalFormatting sqref="Y249:Z270">
    <cfRule type="expression" dxfId="227" priority="10" stopIfTrue="1">
      <formula>$B$1=1</formula>
    </cfRule>
  </conditionalFormatting>
  <conditionalFormatting sqref="Y249:Z270">
    <cfRule type="expression" dxfId="226" priority="9" stopIfTrue="1">
      <formula>$B$1=1</formula>
    </cfRule>
  </conditionalFormatting>
  <conditionalFormatting sqref="Y353:Z374">
    <cfRule type="expression" dxfId="225" priority="4" stopIfTrue="1">
      <formula>$B$1=1</formula>
    </cfRule>
  </conditionalFormatting>
  <conditionalFormatting sqref="Y353:Z374">
    <cfRule type="expression" dxfId="224" priority="3" stopIfTrue="1">
      <formula>$B$1=1</formula>
    </cfRule>
  </conditionalFormatting>
  <conditionalFormatting sqref="Y385:Z406">
    <cfRule type="expression" dxfId="223" priority="2" stopIfTrue="1">
      <formula>$B$1=1</formula>
    </cfRule>
  </conditionalFormatting>
  <dataValidations count="2">
    <dataValidation imeMode="on" allowBlank="1" showInputMessage="1" showErrorMessage="1" sqref="W378:Z378 D4:D33 X40:Z40 D371:D377 W343:Z343 X6:Z6 V32:V33 D281:D310 X109:Z109 X75:Z75 W170:Z170 W205:Z205 W239:Z239 W274:Z274 W308:Z308 D382:D412 W422:Z422 W32:Z32 V72:Z72 W410:Z410 W66:Z66 V101:V102 W135:Z135 V141:Z141 V66:V67 W101:Z101 V176:Z176 X144:Z144 V135:V136 X179:Z179 V170:V171 V245:Z245 X213:Z213 V205:V206 X248:Z248 V239:V240 X282:Z282 V274:V275 X317:Z317 V308:V309 X352:Z352 V343:V344 V416:Z416 X384:Z384 V378:V379 V410:V411"/>
    <dataValidation imeMode="off" allowBlank="1" showInputMessage="1" showErrorMessage="1" sqref="Y2 E281:S310 U371:U412 E371:T377 E382:T412 E4:U33 V18:X31 Y29:Z31 V52:X65 Y63:Z65 V121:X134 Y132:Z134 V87:X100 Y98:Z100 V156:X169 Y167:Z169 V191:X204 Y202:Z204 V225:X238 Y236:Z238 V260:X273 Y271:Z273 V294:X307 Y305:Z307 V329:X342 Y340:Z342 V364:X377 Y375:Z377 V396:X409 Y407:Z409"/>
  </dataValidations>
  <pageMargins left="0.25" right="0.25" top="0.75" bottom="0.75" header="0.3" footer="0.3"/>
  <pageSetup paperSize="9" scale="98" fitToHeight="0" orientation="landscape" r:id="rId1"/>
  <rowBreaks count="11" manualBreakCount="11">
    <brk id="37" max="16383" man="1"/>
    <brk id="72" max="16383" man="1"/>
    <brk id="106" max="16383" man="1"/>
    <brk id="141" max="16383" man="1"/>
    <brk id="176" max="16383" man="1"/>
    <brk id="210" max="16383" man="1"/>
    <brk id="245" max="16383" man="1"/>
    <brk id="279" max="16383" man="1"/>
    <brk id="314" max="16383" man="1"/>
    <brk id="381" max="16383" man="1"/>
    <brk id="416" max="16383" man="1"/>
  </rowBreaks>
  <extLst>
    <ext xmlns:x14="http://schemas.microsoft.com/office/spreadsheetml/2009/9/main" uri="{78C0D931-6437-407d-A8EE-F0AAD7539E65}">
      <x14:conditionalFormattings>
        <x14:conditionalFormatting xmlns:xm="http://schemas.microsoft.com/office/excel/2006/main">
          <x14:cfRule type="expression" priority="44" stopIfTrue="1" id="{7304FA3F-A328-4566-8EEC-7A05E9141F0C}">
            <xm:f>佐倉!$A$1=1</xm:f>
            <x14:dxf>
              <font>
                <condense val="0"/>
                <extend val="0"/>
                <color auto="1"/>
              </font>
              <fill>
                <patternFill patternType="none">
                  <bgColor indexed="65"/>
                </patternFill>
              </fill>
            </x14:dxf>
          </x14:cfRule>
          <xm:sqref>T242:T245</xm:sqref>
        </x14:conditionalFormatting>
        <x14:conditionalFormatting xmlns:xm="http://schemas.microsoft.com/office/excel/2006/main">
          <x14:cfRule type="expression" priority="49" stopIfTrue="1" id="{6EC78657-D0F0-4592-96A9-0DB9B4C362B9}">
            <xm:f>佐倉!$A$1=1</xm:f>
            <x14:dxf>
              <font>
                <condense val="0"/>
                <extend val="0"/>
                <color auto="1"/>
              </font>
              <fill>
                <patternFill patternType="none">
                  <bgColor indexed="65"/>
                </patternFill>
              </fill>
            </x14:dxf>
          </x14:cfRule>
          <xm:sqref>T69:T72</xm:sqref>
        </x14:conditionalFormatting>
        <x14:conditionalFormatting xmlns:xm="http://schemas.microsoft.com/office/excel/2006/main">
          <x14:cfRule type="expression" priority="50" stopIfTrue="1" id="{BCF3B27D-7A12-40D2-9661-143B60E52DB8}">
            <xm:f>佐倉!$A$1=1</xm:f>
            <x14:dxf>
              <font>
                <condense val="0"/>
                <extend val="0"/>
                <color auto="1"/>
              </font>
              <fill>
                <patternFill patternType="none">
                  <bgColor indexed="65"/>
                </patternFill>
              </fill>
            </x14:dxf>
          </x14:cfRule>
          <xm:sqref>T378:T381</xm:sqref>
        </x14:conditionalFormatting>
        <x14:conditionalFormatting xmlns:xm="http://schemas.microsoft.com/office/excel/2006/main">
          <x14:cfRule type="expression" priority="47" stopIfTrue="1" id="{3F5060F2-F31A-4867-9269-24B8AF44B4A8}">
            <xm:f>佐倉!$A$1=1</xm:f>
            <x14:dxf>
              <font>
                <condense val="0"/>
                <extend val="0"/>
                <color auto="1"/>
              </font>
              <fill>
                <patternFill patternType="none">
                  <bgColor indexed="65"/>
                </patternFill>
              </fill>
            </x14:dxf>
          </x14:cfRule>
          <xm:sqref>T207:T210</xm:sqref>
        </x14:conditionalFormatting>
        <x14:conditionalFormatting xmlns:xm="http://schemas.microsoft.com/office/excel/2006/main">
          <x14:cfRule type="expression" priority="48" stopIfTrue="1" id="{4C510740-EB71-4CE3-94C3-80AB6C5B0D0E}">
            <xm:f>佐倉!$A$1=1</xm:f>
            <x14:dxf>
              <font>
                <condense val="0"/>
                <extend val="0"/>
                <color auto="1"/>
              </font>
              <fill>
                <patternFill patternType="none">
                  <bgColor indexed="65"/>
                </patternFill>
              </fill>
            </x14:dxf>
          </x14:cfRule>
          <xm:sqref>T104:T106</xm:sqref>
        </x14:conditionalFormatting>
        <x14:conditionalFormatting xmlns:xm="http://schemas.microsoft.com/office/excel/2006/main">
          <x14:cfRule type="expression" priority="46" stopIfTrue="1" id="{79681180-4A9F-4A57-9680-15BD0F297433}">
            <xm:f>佐倉!$A$1=1</xm:f>
            <x14:dxf>
              <font>
                <condense val="0"/>
                <extend val="0"/>
                <color auto="1"/>
              </font>
              <fill>
                <patternFill patternType="none">
                  <bgColor indexed="65"/>
                </patternFill>
              </fill>
            </x14:dxf>
          </x14:cfRule>
          <xm:sqref>T138:T141</xm:sqref>
        </x14:conditionalFormatting>
        <x14:conditionalFormatting xmlns:xm="http://schemas.microsoft.com/office/excel/2006/main">
          <x14:cfRule type="expression" priority="45" stopIfTrue="1" id="{0DD5C9AD-DB10-4FAE-96A6-3D9CBB8506AB}">
            <xm:f>佐倉!$A$1=1</xm:f>
            <x14:dxf>
              <font>
                <condense val="0"/>
                <extend val="0"/>
                <color auto="1"/>
              </font>
              <fill>
                <patternFill patternType="none">
                  <bgColor indexed="65"/>
                </patternFill>
              </fill>
            </x14:dxf>
          </x14:cfRule>
          <xm:sqref>T173:T176</xm:sqref>
        </x14:conditionalFormatting>
        <x14:conditionalFormatting xmlns:xm="http://schemas.microsoft.com/office/excel/2006/main">
          <x14:cfRule type="expression" priority="43" stopIfTrue="1" id="{FFF4D4DD-D9C9-4E88-A1E2-F0AAC377B524}">
            <xm:f>佐倉!$A$1=1</xm:f>
            <x14:dxf>
              <font>
                <condense val="0"/>
                <extend val="0"/>
                <color auto="1"/>
              </font>
              <fill>
                <patternFill patternType="none">
                  <bgColor indexed="65"/>
                </patternFill>
              </fill>
            </x14:dxf>
          </x14:cfRule>
          <xm:sqref>T346:T349</xm:sqref>
        </x14:conditionalFormatting>
        <x14:conditionalFormatting xmlns:xm="http://schemas.microsoft.com/office/excel/2006/main">
          <x14:cfRule type="expression" priority="42" stopIfTrue="1" id="{7AB29F72-8195-45E7-AB99-689FF219F9F5}">
            <xm:f>佐倉!$A$1=1</xm:f>
            <x14:dxf>
              <font>
                <condense val="0"/>
                <extend val="0"/>
                <color auto="1"/>
              </font>
              <fill>
                <patternFill patternType="none">
                  <bgColor indexed="65"/>
                </patternFill>
              </fill>
            </x14:dxf>
          </x14:cfRule>
          <xm:sqref>T34:T37</xm:sqref>
        </x14:conditionalFormatting>
        <x14:conditionalFormatting xmlns:xm="http://schemas.microsoft.com/office/excel/2006/main">
          <x14:cfRule type="expression" priority="41" stopIfTrue="1" id="{7EE4CC23-F1EB-4E42-A1DA-1F155792A705}">
            <xm:f>佐倉!$A$1=1</xm:f>
            <x14:dxf>
              <font>
                <condense val="0"/>
                <extend val="0"/>
                <color auto="1"/>
              </font>
              <fill>
                <patternFill patternType="none">
                  <bgColor indexed="65"/>
                </patternFill>
              </fill>
            </x14:dxf>
          </x14:cfRule>
          <xm:sqref>T413:T416</xm:sqref>
        </x14:conditionalFormatting>
        <x14:conditionalFormatting xmlns:xm="http://schemas.microsoft.com/office/excel/2006/main">
          <x14:cfRule type="expression" priority="40" stopIfTrue="1" id="{5E0BE951-EF58-45BD-A57E-740DA3F7D447}">
            <xm:f>佐倉!$A$1=1</xm:f>
            <x14:dxf>
              <font>
                <condense val="0"/>
                <extend val="0"/>
                <color auto="1"/>
              </font>
              <fill>
                <patternFill patternType="none">
                  <bgColor indexed="65"/>
                </patternFill>
              </fill>
            </x14:dxf>
          </x14:cfRule>
          <xm:sqref>T417:T420</xm:sqref>
        </x14:conditionalFormatting>
        <x14:conditionalFormatting xmlns:xm="http://schemas.microsoft.com/office/excel/2006/main">
          <x14:cfRule type="expression" priority="39" stopIfTrue="1" id="{139D8787-E0F6-4327-BEE4-6A851AFEA505}">
            <xm:f>佐倉!$A$1=1</xm:f>
            <x14:dxf>
              <font>
                <condense val="0"/>
                <extend val="0"/>
                <color auto="1"/>
              </font>
              <fill>
                <patternFill patternType="none">
                  <bgColor indexed="65"/>
                </patternFill>
              </fill>
            </x14:dxf>
          </x14:cfRule>
          <xm:sqref>T311:T314</xm:sqref>
        </x14:conditionalFormatting>
        <x14:conditionalFormatting xmlns:xm="http://schemas.microsoft.com/office/excel/2006/main">
          <x14:cfRule type="expression" priority="38" stopIfTrue="1" id="{D80D4D65-8EE0-4D3A-9A63-31879979B5B9}">
            <xm:f>佐倉!$A$1=1</xm:f>
            <x14:dxf>
              <font>
                <condense val="0"/>
                <extend val="0"/>
                <color auto="1"/>
              </font>
              <fill>
                <patternFill patternType="none">
                  <bgColor indexed="65"/>
                </patternFill>
              </fill>
            </x14:dxf>
          </x14:cfRule>
          <xm:sqref>T103</xm:sqref>
        </x14:conditionalFormatting>
        <x14:conditionalFormatting xmlns:xm="http://schemas.microsoft.com/office/excel/2006/main">
          <x14:cfRule type="expression" priority="37" stopIfTrue="1" id="{E5E95DB6-AA72-43C1-9EF9-D38D7ABBF0C9}">
            <xm:f>佐倉!$A$1=1</xm:f>
            <x14:dxf>
              <font>
                <condense val="0"/>
                <extend val="0"/>
                <color auto="1"/>
              </font>
              <fill>
                <patternFill patternType="none">
                  <bgColor indexed="65"/>
                </patternFill>
              </fill>
            </x14:dxf>
          </x14:cfRule>
          <xm:sqref>T276:T279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22"/>
  <sheetViews>
    <sheetView zoomScale="70" zoomScaleNormal="70" workbookViewId="0">
      <pane xSplit="1" ySplit="3" topLeftCell="B4" activePane="bottomRight" state="frozen"/>
      <selection activeCell="K264" sqref="K264"/>
      <selection pane="topRight" activeCell="K264" sqref="K264"/>
      <selection pane="bottomLeft" activeCell="K264" sqref="K264"/>
      <selection pane="bottomRight"/>
    </sheetView>
  </sheetViews>
  <sheetFormatPr defaultRowHeight="13.5" x14ac:dyDescent="0.15"/>
  <cols>
    <col min="1" max="1" width="4.125" customWidth="1"/>
    <col min="2" max="2" width="3.375" customWidth="1"/>
    <col min="3" max="3" width="4.625" customWidth="1"/>
    <col min="4" max="20" width="5.375" customWidth="1"/>
    <col min="21" max="21" width="8.875" customWidth="1"/>
    <col min="22" max="22" width="1.875" customWidth="1"/>
    <col min="23" max="23" width="15.375" customWidth="1"/>
    <col min="24" max="26" width="5.625" customWidth="1"/>
  </cols>
  <sheetData>
    <row r="1" spans="1:26" ht="17.25" x14ac:dyDescent="0.15">
      <c r="B1" s="1169" t="s">
        <v>145</v>
      </c>
      <c r="C1" s="1169"/>
      <c r="D1" s="1169"/>
      <c r="E1" s="1169"/>
      <c r="F1" s="522"/>
      <c r="G1" s="522" t="s">
        <v>382</v>
      </c>
      <c r="H1" s="39"/>
      <c r="M1" s="39"/>
      <c r="N1" s="39"/>
      <c r="O1" s="39"/>
      <c r="P1" s="39"/>
      <c r="Q1" s="39"/>
      <c r="R1" s="39"/>
      <c r="S1" s="39"/>
      <c r="T1" s="39"/>
      <c r="V1" s="121"/>
    </row>
    <row r="2" spans="1:26" ht="27.75" customHeight="1" x14ac:dyDescent="0.15">
      <c r="A2" s="608" t="s">
        <v>419</v>
      </c>
      <c r="B2" s="446" t="s">
        <v>0</v>
      </c>
      <c r="C2" s="452" t="s">
        <v>10</v>
      </c>
      <c r="D2" s="379" t="s">
        <v>1</v>
      </c>
      <c r="E2" s="436" t="s">
        <v>355</v>
      </c>
      <c r="F2" s="436" t="s">
        <v>356</v>
      </c>
      <c r="G2" s="1158" t="s">
        <v>6</v>
      </c>
      <c r="H2" s="1159"/>
      <c r="I2" s="1158" t="s">
        <v>7</v>
      </c>
      <c r="J2" s="1159"/>
      <c r="K2" s="1158" t="s">
        <v>26</v>
      </c>
      <c r="L2" s="1159"/>
      <c r="M2" s="1158" t="s">
        <v>8</v>
      </c>
      <c r="N2" s="1159"/>
      <c r="O2" s="317" t="s">
        <v>366</v>
      </c>
      <c r="P2" s="318" t="s">
        <v>367</v>
      </c>
      <c r="Q2" s="318" t="s">
        <v>368</v>
      </c>
      <c r="R2" s="318" t="s">
        <v>369</v>
      </c>
      <c r="S2" s="317" t="s">
        <v>375</v>
      </c>
      <c r="T2" s="317" t="s">
        <v>376</v>
      </c>
      <c r="U2" s="348" t="s">
        <v>227</v>
      </c>
      <c r="V2" s="117"/>
      <c r="W2" s="1143" t="s">
        <v>3</v>
      </c>
      <c r="X2" s="1144"/>
      <c r="Y2" s="1144"/>
      <c r="Z2" s="1145"/>
    </row>
    <row r="3" spans="1:26" ht="13.5" customHeight="1" x14ac:dyDescent="0.15">
      <c r="A3" s="609"/>
      <c r="B3" s="451"/>
      <c r="C3" s="457"/>
      <c r="D3" s="435"/>
      <c r="E3" s="316"/>
      <c r="F3" s="316"/>
      <c r="G3" s="47" t="s">
        <v>4</v>
      </c>
      <c r="H3" s="48" t="s">
        <v>5</v>
      </c>
      <c r="I3" s="47" t="s">
        <v>4</v>
      </c>
      <c r="J3" s="48" t="s">
        <v>5</v>
      </c>
      <c r="K3" s="47" t="s">
        <v>4</v>
      </c>
      <c r="L3" s="48" t="s">
        <v>5</v>
      </c>
      <c r="M3" s="47" t="s">
        <v>4</v>
      </c>
      <c r="N3" s="48" t="s">
        <v>5</v>
      </c>
      <c r="O3" s="48" t="s">
        <v>5</v>
      </c>
      <c r="P3" s="48" t="s">
        <v>5</v>
      </c>
      <c r="Q3" s="48" t="s">
        <v>5</v>
      </c>
      <c r="R3" s="48" t="s">
        <v>5</v>
      </c>
      <c r="S3" s="48" t="s">
        <v>5</v>
      </c>
      <c r="T3" s="48" t="s">
        <v>5</v>
      </c>
      <c r="U3" s="349" t="s">
        <v>334</v>
      </c>
      <c r="V3" s="120"/>
      <c r="W3" s="1146"/>
      <c r="X3" s="1147"/>
      <c r="Y3" s="1147"/>
      <c r="Z3" s="1148"/>
    </row>
    <row r="4" spans="1:26" ht="13.5" customHeight="1" x14ac:dyDescent="0.15">
      <c r="A4" s="1223" t="s">
        <v>18</v>
      </c>
      <c r="B4" s="448">
        <v>44652</v>
      </c>
      <c r="C4" s="448" t="str">
        <f>IF(B4="","",IF(WEEKDAY(B4)=1,"(日)",IF(WEEKDAY(B4)=2,"(月)",IF(WEEKDAY(B4)=3,"(火)",IF(WEEKDAY(B4)=4,"(水)",IF(WEEKDAY(B4)=5,"(木)",IF(WEEKDAY(B4)=6,"(金)","(土)")))))))</f>
        <v>(金)</v>
      </c>
      <c r="D4" s="662" t="s">
        <v>317</v>
      </c>
      <c r="E4" s="663">
        <v>18.5</v>
      </c>
      <c r="F4" s="664">
        <v>3.7</v>
      </c>
      <c r="G4" s="12">
        <v>11.8</v>
      </c>
      <c r="H4" s="307">
        <v>12.6</v>
      </c>
      <c r="I4" s="665">
        <v>17.399999999999999</v>
      </c>
      <c r="J4" s="666">
        <v>4.5</v>
      </c>
      <c r="K4" s="12">
        <v>7.6</v>
      </c>
      <c r="L4" s="307">
        <v>7.5</v>
      </c>
      <c r="M4" s="665">
        <v>21.8</v>
      </c>
      <c r="N4" s="666">
        <v>24.5</v>
      </c>
      <c r="O4" s="667">
        <v>63</v>
      </c>
      <c r="P4" s="667">
        <v>86</v>
      </c>
      <c r="Q4" s="728">
        <v>26.8</v>
      </c>
      <c r="R4" s="671">
        <v>152</v>
      </c>
      <c r="S4" s="741">
        <v>0.22</v>
      </c>
      <c r="T4" s="669"/>
      <c r="U4" s="1005">
        <v>3423</v>
      </c>
      <c r="V4" s="171"/>
      <c r="W4" s="552" t="s">
        <v>365</v>
      </c>
      <c r="X4" s="553"/>
      <c r="Y4" s="554">
        <v>44658</v>
      </c>
      <c r="Z4" s="555"/>
    </row>
    <row r="5" spans="1:26" x14ac:dyDescent="0.15">
      <c r="A5" s="1224"/>
      <c r="B5" s="449">
        <v>44653</v>
      </c>
      <c r="C5" s="449" t="str">
        <f t="shared" ref="C5:C33" si="0">IF(B5="","",IF(WEEKDAY(B5)=1,"(日)",IF(WEEKDAY(B5)=2,"(月)",IF(WEEKDAY(B5)=3,"(火)",IF(WEEKDAY(B5)=4,"(水)",IF(WEEKDAY(B5)=5,"(木)",IF(WEEKDAY(B5)=6,"(金)","(土)")))))))</f>
        <v>(土)</v>
      </c>
      <c r="D5" s="672" t="s">
        <v>318</v>
      </c>
      <c r="E5" s="673"/>
      <c r="F5" s="674">
        <v>8</v>
      </c>
      <c r="G5" s="13"/>
      <c r="H5" s="308"/>
      <c r="I5" s="14"/>
      <c r="J5" s="310"/>
      <c r="K5" s="13"/>
      <c r="L5" s="308"/>
      <c r="M5" s="14"/>
      <c r="N5" s="310"/>
      <c r="O5" s="309"/>
      <c r="P5" s="309"/>
      <c r="Q5" s="743"/>
      <c r="R5" s="677"/>
      <c r="S5" s="744"/>
      <c r="T5" s="675"/>
      <c r="U5" s="787">
        <v>2966</v>
      </c>
      <c r="V5" s="171"/>
      <c r="W5" s="468" t="s">
        <v>364</v>
      </c>
      <c r="X5" s="469" t="s">
        <v>363</v>
      </c>
      <c r="Y5" s="513">
        <v>14</v>
      </c>
      <c r="Z5" s="473"/>
    </row>
    <row r="6" spans="1:26" x14ac:dyDescent="0.15">
      <c r="A6" s="1224"/>
      <c r="B6" s="449">
        <v>44654</v>
      </c>
      <c r="C6" s="449" t="str">
        <f t="shared" si="0"/>
        <v>(日)</v>
      </c>
      <c r="D6" s="678" t="s">
        <v>317</v>
      </c>
      <c r="E6" s="673">
        <v>1.5</v>
      </c>
      <c r="F6" s="674">
        <v>7.6</v>
      </c>
      <c r="G6" s="13"/>
      <c r="H6" s="308"/>
      <c r="I6" s="14"/>
      <c r="J6" s="310"/>
      <c r="K6" s="13"/>
      <c r="L6" s="308"/>
      <c r="M6" s="14"/>
      <c r="N6" s="310"/>
      <c r="O6" s="309"/>
      <c r="P6" s="309"/>
      <c r="Q6" s="743"/>
      <c r="R6" s="677"/>
      <c r="S6" s="744"/>
      <c r="T6" s="675"/>
      <c r="U6" s="787">
        <v>1583</v>
      </c>
      <c r="V6" s="171"/>
      <c r="W6" s="6" t="s">
        <v>19</v>
      </c>
      <c r="X6" s="7" t="s">
        <v>20</v>
      </c>
      <c r="Y6" s="475" t="s">
        <v>21</v>
      </c>
      <c r="Z6" s="7" t="s">
        <v>22</v>
      </c>
    </row>
    <row r="7" spans="1:26" x14ac:dyDescent="0.15">
      <c r="A7" s="1224"/>
      <c r="B7" s="449">
        <v>44655</v>
      </c>
      <c r="C7" s="449" t="str">
        <f t="shared" si="0"/>
        <v>(月)</v>
      </c>
      <c r="D7" s="678" t="s">
        <v>319</v>
      </c>
      <c r="E7" s="673">
        <v>47.5</v>
      </c>
      <c r="F7" s="674">
        <v>10.6</v>
      </c>
      <c r="G7" s="13">
        <v>11.6</v>
      </c>
      <c r="H7" s="308">
        <v>11.7</v>
      </c>
      <c r="I7" s="14">
        <v>11.5</v>
      </c>
      <c r="J7" s="310">
        <v>3.5</v>
      </c>
      <c r="K7" s="13">
        <v>7.7</v>
      </c>
      <c r="L7" s="308">
        <v>7.8</v>
      </c>
      <c r="M7" s="14">
        <v>23.9</v>
      </c>
      <c r="N7" s="310">
        <v>28.4</v>
      </c>
      <c r="O7" s="309">
        <v>78</v>
      </c>
      <c r="P7" s="309">
        <v>101.1</v>
      </c>
      <c r="Q7" s="743">
        <v>21.4</v>
      </c>
      <c r="R7" s="677">
        <v>173</v>
      </c>
      <c r="S7" s="744">
        <v>0.28000000000000003</v>
      </c>
      <c r="T7" s="675"/>
      <c r="U7" s="787">
        <v>3090</v>
      </c>
      <c r="V7" s="171"/>
      <c r="W7" s="3" t="s">
        <v>203</v>
      </c>
      <c r="X7" s="9" t="s">
        <v>11</v>
      </c>
      <c r="Y7" s="476">
        <v>14.5</v>
      </c>
      <c r="Z7" s="307">
        <v>14.9</v>
      </c>
    </row>
    <row r="8" spans="1:26" x14ac:dyDescent="0.15">
      <c r="A8" s="1224"/>
      <c r="B8" s="449">
        <v>44656</v>
      </c>
      <c r="C8" s="449" t="str">
        <f t="shared" si="0"/>
        <v>(火)</v>
      </c>
      <c r="D8" s="678" t="s">
        <v>317</v>
      </c>
      <c r="E8" s="673">
        <v>0.5</v>
      </c>
      <c r="F8" s="674">
        <v>10.9</v>
      </c>
      <c r="G8" s="13">
        <v>10.9</v>
      </c>
      <c r="H8" s="308">
        <v>10.7</v>
      </c>
      <c r="I8" s="14">
        <v>21.5</v>
      </c>
      <c r="J8" s="310">
        <v>4.5999999999999996</v>
      </c>
      <c r="K8" s="13">
        <v>7.3</v>
      </c>
      <c r="L8" s="308">
        <v>7.2</v>
      </c>
      <c r="M8" s="14">
        <v>14.7</v>
      </c>
      <c r="N8" s="310">
        <v>14.1</v>
      </c>
      <c r="O8" s="309">
        <v>36</v>
      </c>
      <c r="P8" s="309">
        <v>51.8</v>
      </c>
      <c r="Q8" s="743">
        <v>14.3</v>
      </c>
      <c r="R8" s="677">
        <v>90</v>
      </c>
      <c r="S8" s="744">
        <v>0.26</v>
      </c>
      <c r="T8" s="675"/>
      <c r="U8" s="787">
        <v>3808</v>
      </c>
      <c r="V8" s="171"/>
      <c r="W8" s="4" t="s">
        <v>204</v>
      </c>
      <c r="X8" s="10" t="s">
        <v>205</v>
      </c>
      <c r="Y8" s="477">
        <v>4</v>
      </c>
      <c r="Z8" s="308">
        <v>3.9</v>
      </c>
    </row>
    <row r="9" spans="1:26" x14ac:dyDescent="0.15">
      <c r="A9" s="1224"/>
      <c r="B9" s="449">
        <v>44657</v>
      </c>
      <c r="C9" s="449" t="str">
        <f t="shared" si="0"/>
        <v>(水)</v>
      </c>
      <c r="D9" s="678" t="s">
        <v>318</v>
      </c>
      <c r="E9" s="673"/>
      <c r="F9" s="674">
        <v>16.5</v>
      </c>
      <c r="G9" s="13">
        <v>13.3</v>
      </c>
      <c r="H9" s="308">
        <v>13.2</v>
      </c>
      <c r="I9" s="14">
        <v>7.1</v>
      </c>
      <c r="J9" s="310">
        <v>4.7</v>
      </c>
      <c r="K9" s="13">
        <v>7.4</v>
      </c>
      <c r="L9" s="308">
        <v>7.3</v>
      </c>
      <c r="M9" s="14">
        <v>27</v>
      </c>
      <c r="N9" s="310">
        <v>22.8</v>
      </c>
      <c r="O9" s="309">
        <v>66</v>
      </c>
      <c r="P9" s="309">
        <v>86.2</v>
      </c>
      <c r="Q9" s="743">
        <v>18.899999999999999</v>
      </c>
      <c r="R9" s="677">
        <v>118</v>
      </c>
      <c r="S9" s="744">
        <v>0.42</v>
      </c>
      <c r="T9" s="675"/>
      <c r="U9" s="787">
        <v>2478</v>
      </c>
      <c r="V9" s="171"/>
      <c r="W9" s="4" t="s">
        <v>12</v>
      </c>
      <c r="X9" s="10"/>
      <c r="Y9" s="477">
        <v>7.5</v>
      </c>
      <c r="Z9" s="308">
        <v>7.5</v>
      </c>
    </row>
    <row r="10" spans="1:26" x14ac:dyDescent="0.15">
      <c r="A10" s="1224"/>
      <c r="B10" s="449">
        <v>44658</v>
      </c>
      <c r="C10" s="449" t="str">
        <f t="shared" si="0"/>
        <v>(木)</v>
      </c>
      <c r="D10" s="678" t="s">
        <v>318</v>
      </c>
      <c r="E10" s="673"/>
      <c r="F10" s="674">
        <v>14</v>
      </c>
      <c r="G10" s="13">
        <v>14.5</v>
      </c>
      <c r="H10" s="308">
        <v>14.9</v>
      </c>
      <c r="I10" s="14">
        <v>4</v>
      </c>
      <c r="J10" s="310">
        <v>3.9</v>
      </c>
      <c r="K10" s="13">
        <v>7.5</v>
      </c>
      <c r="L10" s="308">
        <v>7.5</v>
      </c>
      <c r="M10" s="14">
        <v>29.9</v>
      </c>
      <c r="N10" s="310">
        <v>27.6</v>
      </c>
      <c r="O10" s="309">
        <v>77</v>
      </c>
      <c r="P10" s="309">
        <v>102.3</v>
      </c>
      <c r="Q10" s="743">
        <v>20.7</v>
      </c>
      <c r="R10" s="677">
        <v>169</v>
      </c>
      <c r="S10" s="744">
        <v>0.33</v>
      </c>
      <c r="T10" s="675">
        <v>3.4</v>
      </c>
      <c r="U10" s="787">
        <v>1259</v>
      </c>
      <c r="V10" s="171"/>
      <c r="W10" s="4" t="s">
        <v>206</v>
      </c>
      <c r="X10" s="10" t="s">
        <v>13</v>
      </c>
      <c r="Y10" s="477">
        <v>29.9</v>
      </c>
      <c r="Z10" s="308">
        <v>27.6</v>
      </c>
    </row>
    <row r="11" spans="1:26" x14ac:dyDescent="0.15">
      <c r="A11" s="1224"/>
      <c r="B11" s="449">
        <v>44659</v>
      </c>
      <c r="C11" s="449" t="str">
        <f t="shared" si="0"/>
        <v>(金)</v>
      </c>
      <c r="D11" s="672" t="s">
        <v>318</v>
      </c>
      <c r="E11" s="673"/>
      <c r="F11" s="674">
        <v>16</v>
      </c>
      <c r="G11" s="13">
        <v>14.4</v>
      </c>
      <c r="H11" s="308">
        <v>14.3</v>
      </c>
      <c r="I11" s="14">
        <v>3.3</v>
      </c>
      <c r="J11" s="310">
        <v>3</v>
      </c>
      <c r="K11" s="13">
        <v>7.6</v>
      </c>
      <c r="L11" s="308">
        <v>7.6</v>
      </c>
      <c r="M11" s="14">
        <v>32.9</v>
      </c>
      <c r="N11" s="310">
        <v>30.1</v>
      </c>
      <c r="O11" s="309">
        <v>82</v>
      </c>
      <c r="P11" s="309">
        <v>110.9</v>
      </c>
      <c r="Q11" s="743">
        <v>23.4</v>
      </c>
      <c r="R11" s="677">
        <v>249</v>
      </c>
      <c r="S11" s="744">
        <v>0.28999999999999998</v>
      </c>
      <c r="T11" s="675"/>
      <c r="U11" s="787">
        <v>966</v>
      </c>
      <c r="V11" s="171"/>
      <c r="W11" s="4" t="s">
        <v>207</v>
      </c>
      <c r="X11" s="10" t="s">
        <v>371</v>
      </c>
      <c r="Y11" s="478">
        <v>81</v>
      </c>
      <c r="Z11" s="309">
        <v>77</v>
      </c>
    </row>
    <row r="12" spans="1:26" x14ac:dyDescent="0.15">
      <c r="A12" s="1224"/>
      <c r="B12" s="458">
        <v>44660</v>
      </c>
      <c r="C12" s="449" t="str">
        <f t="shared" si="0"/>
        <v>(土)</v>
      </c>
      <c r="D12" s="678" t="s">
        <v>318</v>
      </c>
      <c r="E12" s="673"/>
      <c r="F12" s="674">
        <v>18.899999999999999</v>
      </c>
      <c r="G12" s="13"/>
      <c r="H12" s="308"/>
      <c r="I12" s="14"/>
      <c r="J12" s="310"/>
      <c r="K12" s="13"/>
      <c r="L12" s="308"/>
      <c r="M12" s="14"/>
      <c r="N12" s="310"/>
      <c r="O12" s="309"/>
      <c r="P12" s="309"/>
      <c r="Q12" s="743"/>
      <c r="R12" s="677"/>
      <c r="S12" s="744"/>
      <c r="T12" s="675"/>
      <c r="U12" s="787">
        <v>953</v>
      </c>
      <c r="V12" s="171"/>
      <c r="W12" s="4" t="s">
        <v>208</v>
      </c>
      <c r="X12" s="10" t="s">
        <v>371</v>
      </c>
      <c r="Y12" s="478">
        <v>108.1</v>
      </c>
      <c r="Z12" s="309">
        <v>102.3</v>
      </c>
    </row>
    <row r="13" spans="1:26" x14ac:dyDescent="0.15">
      <c r="A13" s="1224"/>
      <c r="B13" s="449">
        <v>44661</v>
      </c>
      <c r="C13" s="449" t="str">
        <f t="shared" si="0"/>
        <v>(日)</v>
      </c>
      <c r="D13" s="678" t="s">
        <v>318</v>
      </c>
      <c r="E13" s="673"/>
      <c r="F13" s="674">
        <v>19.399999999999999</v>
      </c>
      <c r="G13" s="13"/>
      <c r="H13" s="308"/>
      <c r="I13" s="14"/>
      <c r="J13" s="310"/>
      <c r="K13" s="13"/>
      <c r="L13" s="308"/>
      <c r="M13" s="14"/>
      <c r="N13" s="310"/>
      <c r="O13" s="309"/>
      <c r="P13" s="309"/>
      <c r="Q13" s="743"/>
      <c r="R13" s="677"/>
      <c r="S13" s="744"/>
      <c r="T13" s="675"/>
      <c r="U13" s="787">
        <v>946</v>
      </c>
      <c r="V13" s="171"/>
      <c r="W13" s="4" t="s">
        <v>209</v>
      </c>
      <c r="X13" s="10" t="s">
        <v>371</v>
      </c>
      <c r="Y13" s="478">
        <v>69</v>
      </c>
      <c r="Z13" s="309">
        <v>66</v>
      </c>
    </row>
    <row r="14" spans="1:26" x14ac:dyDescent="0.15">
      <c r="A14" s="1224"/>
      <c r="B14" s="449">
        <v>44662</v>
      </c>
      <c r="C14" s="449" t="str">
        <f t="shared" si="0"/>
        <v>(月)</v>
      </c>
      <c r="D14" s="678" t="s">
        <v>318</v>
      </c>
      <c r="E14" s="673"/>
      <c r="F14" s="674">
        <v>21.3</v>
      </c>
      <c r="G14" s="13">
        <v>17.5</v>
      </c>
      <c r="H14" s="308">
        <v>17.600000000000001</v>
      </c>
      <c r="I14" s="14">
        <v>3.5</v>
      </c>
      <c r="J14" s="310">
        <v>3.6</v>
      </c>
      <c r="K14" s="13">
        <v>7.7</v>
      </c>
      <c r="L14" s="308">
        <v>7.7</v>
      </c>
      <c r="M14" s="14">
        <v>33.799999999999997</v>
      </c>
      <c r="N14" s="310">
        <v>31.9</v>
      </c>
      <c r="O14" s="309">
        <v>84</v>
      </c>
      <c r="P14" s="309">
        <v>113.1</v>
      </c>
      <c r="Q14" s="743">
        <v>27.2</v>
      </c>
      <c r="R14" s="677">
        <v>261</v>
      </c>
      <c r="S14" s="744">
        <v>0.24</v>
      </c>
      <c r="T14" s="675"/>
      <c r="U14" s="787">
        <v>948</v>
      </c>
      <c r="V14" s="171"/>
      <c r="W14" s="4" t="s">
        <v>210</v>
      </c>
      <c r="X14" s="10" t="s">
        <v>371</v>
      </c>
      <c r="Y14" s="478">
        <v>39.1</v>
      </c>
      <c r="Z14" s="309">
        <v>36.299999999999997</v>
      </c>
    </row>
    <row r="15" spans="1:26" x14ac:dyDescent="0.15">
      <c r="A15" s="1224"/>
      <c r="B15" s="449">
        <v>44663</v>
      </c>
      <c r="C15" s="449" t="str">
        <f t="shared" si="0"/>
        <v>(火)</v>
      </c>
      <c r="D15" s="678" t="s">
        <v>318</v>
      </c>
      <c r="E15" s="673"/>
      <c r="F15" s="674">
        <v>21.8</v>
      </c>
      <c r="G15" s="13">
        <v>17.399999999999999</v>
      </c>
      <c r="H15" s="308">
        <v>17.899999999999999</v>
      </c>
      <c r="I15" s="14">
        <v>3.6</v>
      </c>
      <c r="J15" s="310">
        <v>3.5</v>
      </c>
      <c r="K15" s="13">
        <v>7.7</v>
      </c>
      <c r="L15" s="308">
        <v>7.7</v>
      </c>
      <c r="M15" s="14">
        <v>34.5</v>
      </c>
      <c r="N15" s="310">
        <v>31.2</v>
      </c>
      <c r="O15" s="309">
        <v>85</v>
      </c>
      <c r="P15" s="309">
        <v>114.5</v>
      </c>
      <c r="Q15" s="743">
        <v>29.9</v>
      </c>
      <c r="R15" s="677">
        <v>238</v>
      </c>
      <c r="S15" s="744">
        <v>0.28999999999999998</v>
      </c>
      <c r="T15" s="675"/>
      <c r="U15" s="787">
        <v>954</v>
      </c>
      <c r="V15" s="171"/>
      <c r="W15" s="4" t="s">
        <v>211</v>
      </c>
      <c r="X15" s="10" t="s">
        <v>371</v>
      </c>
      <c r="Y15" s="218">
        <v>19</v>
      </c>
      <c r="Z15" s="310">
        <v>20.7</v>
      </c>
    </row>
    <row r="16" spans="1:26" x14ac:dyDescent="0.15">
      <c r="A16" s="1224"/>
      <c r="B16" s="449">
        <v>44664</v>
      </c>
      <c r="C16" s="449" t="str">
        <f t="shared" si="0"/>
        <v>(水)</v>
      </c>
      <c r="D16" s="678" t="s">
        <v>318</v>
      </c>
      <c r="E16" s="673"/>
      <c r="F16" s="674">
        <v>22.3</v>
      </c>
      <c r="G16" s="13">
        <v>18.399999999999999</v>
      </c>
      <c r="H16" s="308">
        <v>18.899999999999999</v>
      </c>
      <c r="I16" s="14">
        <v>3.3</v>
      </c>
      <c r="J16" s="310">
        <v>3.5</v>
      </c>
      <c r="K16" s="13">
        <v>7.7</v>
      </c>
      <c r="L16" s="308">
        <v>7.7</v>
      </c>
      <c r="M16" s="14">
        <v>35</v>
      </c>
      <c r="N16" s="310">
        <v>33.6</v>
      </c>
      <c r="O16" s="309">
        <v>86</v>
      </c>
      <c r="P16" s="309">
        <v>114.9</v>
      </c>
      <c r="Q16" s="743">
        <v>32.4</v>
      </c>
      <c r="R16" s="677">
        <v>253</v>
      </c>
      <c r="S16" s="744">
        <v>0.25</v>
      </c>
      <c r="T16" s="675"/>
      <c r="U16" s="787">
        <v>956</v>
      </c>
      <c r="V16" s="171"/>
      <c r="W16" s="4" t="s">
        <v>212</v>
      </c>
      <c r="X16" s="10" t="s">
        <v>371</v>
      </c>
      <c r="Y16" s="220">
        <v>197</v>
      </c>
      <c r="Z16" s="311">
        <v>169</v>
      </c>
    </row>
    <row r="17" spans="1:26" x14ac:dyDescent="0.15">
      <c r="A17" s="1224"/>
      <c r="B17" s="449">
        <v>44665</v>
      </c>
      <c r="C17" s="449" t="str">
        <f t="shared" si="0"/>
        <v>(木)</v>
      </c>
      <c r="D17" s="678" t="s">
        <v>319</v>
      </c>
      <c r="E17" s="673">
        <v>0.5</v>
      </c>
      <c r="F17" s="674">
        <v>12.3</v>
      </c>
      <c r="G17" s="13">
        <v>17.899999999999999</v>
      </c>
      <c r="H17" s="308">
        <v>18.7</v>
      </c>
      <c r="I17" s="14">
        <v>3.6</v>
      </c>
      <c r="J17" s="310">
        <v>4</v>
      </c>
      <c r="K17" s="13">
        <v>7.8</v>
      </c>
      <c r="L17" s="308">
        <v>7.8</v>
      </c>
      <c r="M17" s="14">
        <v>35.200000000000003</v>
      </c>
      <c r="N17" s="310">
        <v>34.6</v>
      </c>
      <c r="O17" s="309">
        <v>89</v>
      </c>
      <c r="P17" s="309">
        <v>115.1</v>
      </c>
      <c r="Q17" s="743">
        <v>33.6</v>
      </c>
      <c r="R17" s="677">
        <v>243</v>
      </c>
      <c r="S17" s="744">
        <v>0.28000000000000003</v>
      </c>
      <c r="T17" s="675">
        <v>4.07</v>
      </c>
      <c r="U17" s="787">
        <v>931</v>
      </c>
      <c r="V17" s="171"/>
      <c r="W17" s="4" t="s">
        <v>213</v>
      </c>
      <c r="X17" s="10" t="s">
        <v>371</v>
      </c>
      <c r="Y17" s="219">
        <v>0.42</v>
      </c>
      <c r="Z17" s="312">
        <v>0.33</v>
      </c>
    </row>
    <row r="18" spans="1:26" x14ac:dyDescent="0.15">
      <c r="A18" s="1224"/>
      <c r="B18" s="449">
        <v>44666</v>
      </c>
      <c r="C18" s="449" t="str">
        <f t="shared" si="0"/>
        <v>(金)</v>
      </c>
      <c r="D18" s="678" t="s">
        <v>319</v>
      </c>
      <c r="E18" s="673">
        <v>21.5</v>
      </c>
      <c r="F18" s="674">
        <v>10.8</v>
      </c>
      <c r="G18" s="13">
        <v>13.5</v>
      </c>
      <c r="H18" s="308">
        <v>13.7</v>
      </c>
      <c r="I18" s="14">
        <v>3.2</v>
      </c>
      <c r="J18" s="310">
        <v>3.8</v>
      </c>
      <c r="K18" s="13">
        <v>7.8</v>
      </c>
      <c r="L18" s="308">
        <v>7.8</v>
      </c>
      <c r="M18" s="14">
        <v>34.5</v>
      </c>
      <c r="N18" s="310">
        <v>32.4</v>
      </c>
      <c r="O18" s="309">
        <v>87</v>
      </c>
      <c r="P18" s="309">
        <v>117.1</v>
      </c>
      <c r="Q18" s="743">
        <v>32.200000000000003</v>
      </c>
      <c r="R18" s="677">
        <v>220</v>
      </c>
      <c r="S18" s="744">
        <v>0.36</v>
      </c>
      <c r="T18" s="675"/>
      <c r="U18" s="787">
        <v>2620</v>
      </c>
      <c r="V18" s="171"/>
      <c r="W18" s="4" t="s">
        <v>14</v>
      </c>
      <c r="X18" s="10" t="s">
        <v>371</v>
      </c>
      <c r="Y18" s="217">
        <v>3</v>
      </c>
      <c r="Z18" s="313">
        <v>2.8</v>
      </c>
    </row>
    <row r="19" spans="1:26" x14ac:dyDescent="0.15">
      <c r="A19" s="1224"/>
      <c r="B19" s="449">
        <v>44667</v>
      </c>
      <c r="C19" s="449" t="str">
        <f t="shared" si="0"/>
        <v>(土)</v>
      </c>
      <c r="D19" s="678" t="s">
        <v>317</v>
      </c>
      <c r="E19" s="673">
        <v>0.5</v>
      </c>
      <c r="F19" s="674">
        <v>10.6</v>
      </c>
      <c r="G19" s="13"/>
      <c r="H19" s="308"/>
      <c r="I19" s="14"/>
      <c r="J19" s="310"/>
      <c r="K19" s="13"/>
      <c r="L19" s="308"/>
      <c r="M19" s="14"/>
      <c r="N19" s="310"/>
      <c r="O19" s="309"/>
      <c r="P19" s="309"/>
      <c r="Q19" s="743"/>
      <c r="R19" s="677"/>
      <c r="S19" s="744"/>
      <c r="T19" s="675"/>
      <c r="U19" s="787">
        <v>3782</v>
      </c>
      <c r="V19" s="171"/>
      <c r="W19" s="4" t="s">
        <v>15</v>
      </c>
      <c r="X19" s="10" t="s">
        <v>371</v>
      </c>
      <c r="Y19" s="217">
        <v>1</v>
      </c>
      <c r="Z19" s="313">
        <v>0.8</v>
      </c>
    </row>
    <row r="20" spans="1:26" x14ac:dyDescent="0.15">
      <c r="A20" s="1224"/>
      <c r="B20" s="449">
        <v>44668</v>
      </c>
      <c r="C20" s="449" t="str">
        <f t="shared" si="0"/>
        <v>(日)</v>
      </c>
      <c r="D20" s="678" t="s">
        <v>318</v>
      </c>
      <c r="E20" s="673"/>
      <c r="F20" s="674">
        <v>13.3</v>
      </c>
      <c r="G20" s="13"/>
      <c r="H20" s="308"/>
      <c r="I20" s="14"/>
      <c r="J20" s="310"/>
      <c r="K20" s="13"/>
      <c r="L20" s="308"/>
      <c r="M20" s="14"/>
      <c r="N20" s="310"/>
      <c r="O20" s="309"/>
      <c r="P20" s="309"/>
      <c r="Q20" s="743"/>
      <c r="R20" s="677"/>
      <c r="S20" s="744"/>
      <c r="T20" s="675"/>
      <c r="U20" s="787">
        <v>2990</v>
      </c>
      <c r="V20" s="171"/>
      <c r="W20" s="4" t="s">
        <v>214</v>
      </c>
      <c r="X20" s="10" t="s">
        <v>371</v>
      </c>
      <c r="Y20" s="217">
        <v>9.3000000000000007</v>
      </c>
      <c r="Z20" s="313">
        <v>10</v>
      </c>
    </row>
    <row r="21" spans="1:26" x14ac:dyDescent="0.15">
      <c r="A21" s="1224"/>
      <c r="B21" s="449">
        <v>44669</v>
      </c>
      <c r="C21" s="449" t="str">
        <f t="shared" si="0"/>
        <v>(月)</v>
      </c>
      <c r="D21" s="678" t="s">
        <v>317</v>
      </c>
      <c r="E21" s="673">
        <v>28.5</v>
      </c>
      <c r="F21" s="674">
        <v>16.899999999999999</v>
      </c>
      <c r="G21" s="13">
        <v>15.2</v>
      </c>
      <c r="H21" s="308">
        <v>15</v>
      </c>
      <c r="I21" s="14">
        <v>6.7</v>
      </c>
      <c r="J21" s="310">
        <v>3.5</v>
      </c>
      <c r="K21" s="13">
        <v>7.5</v>
      </c>
      <c r="L21" s="308">
        <v>7.5</v>
      </c>
      <c r="M21" s="14">
        <v>31.8</v>
      </c>
      <c r="N21" s="310">
        <v>30.5</v>
      </c>
      <c r="O21" s="309">
        <v>76</v>
      </c>
      <c r="P21" s="309">
        <v>106.1</v>
      </c>
      <c r="Q21" s="743">
        <v>30.9</v>
      </c>
      <c r="R21" s="677">
        <v>227</v>
      </c>
      <c r="S21" s="744">
        <v>0.28000000000000003</v>
      </c>
      <c r="T21" s="675"/>
      <c r="U21" s="787">
        <v>3348</v>
      </c>
      <c r="V21" s="171"/>
      <c r="W21" s="4" t="s">
        <v>215</v>
      </c>
      <c r="X21" s="10" t="s">
        <v>371</v>
      </c>
      <c r="Y21" s="412">
        <v>0</v>
      </c>
      <c r="Z21" s="413">
        <v>0</v>
      </c>
    </row>
    <row r="22" spans="1:26" x14ac:dyDescent="0.15">
      <c r="A22" s="1224"/>
      <c r="B22" s="449">
        <v>44670</v>
      </c>
      <c r="C22" s="449" t="str">
        <f t="shared" si="0"/>
        <v>(火)</v>
      </c>
      <c r="D22" s="678" t="s">
        <v>318</v>
      </c>
      <c r="E22" s="673">
        <v>0.5</v>
      </c>
      <c r="F22" s="674">
        <v>16.3</v>
      </c>
      <c r="G22" s="13">
        <v>14.6</v>
      </c>
      <c r="H22" s="308">
        <v>14.4</v>
      </c>
      <c r="I22" s="14">
        <v>19.899999999999999</v>
      </c>
      <c r="J22" s="310">
        <v>4.2</v>
      </c>
      <c r="K22" s="13">
        <v>7.3</v>
      </c>
      <c r="L22" s="308">
        <v>7.3</v>
      </c>
      <c r="M22" s="14">
        <v>18.8</v>
      </c>
      <c r="N22" s="310">
        <v>20.399999999999999</v>
      </c>
      <c r="O22" s="309">
        <v>49</v>
      </c>
      <c r="P22" s="309">
        <v>75</v>
      </c>
      <c r="Q22" s="743">
        <v>16.399999999999999</v>
      </c>
      <c r="R22" s="677">
        <v>147</v>
      </c>
      <c r="S22" s="744">
        <v>0.19</v>
      </c>
      <c r="T22" s="675"/>
      <c r="U22" s="787">
        <v>4778</v>
      </c>
      <c r="V22" s="171"/>
      <c r="W22" s="4" t="s">
        <v>329</v>
      </c>
      <c r="X22" s="10" t="s">
        <v>371</v>
      </c>
      <c r="Y22" s="219">
        <v>3.16</v>
      </c>
      <c r="Z22" s="314">
        <v>3.12</v>
      </c>
    </row>
    <row r="23" spans="1:26" x14ac:dyDescent="0.15">
      <c r="A23" s="1224"/>
      <c r="B23" s="449">
        <v>44671</v>
      </c>
      <c r="C23" s="449" t="str">
        <f t="shared" si="0"/>
        <v>(水)</v>
      </c>
      <c r="D23" s="678" t="s">
        <v>317</v>
      </c>
      <c r="E23" s="673">
        <v>2.5</v>
      </c>
      <c r="F23" s="674">
        <v>10.9</v>
      </c>
      <c r="G23" s="13">
        <v>15.1</v>
      </c>
      <c r="H23" s="308">
        <v>15.7</v>
      </c>
      <c r="I23" s="14">
        <v>7.4</v>
      </c>
      <c r="J23" s="310">
        <v>2</v>
      </c>
      <c r="K23" s="13">
        <v>7.5</v>
      </c>
      <c r="L23" s="308">
        <v>7.4</v>
      </c>
      <c r="M23" s="14">
        <v>27.7</v>
      </c>
      <c r="N23" s="310">
        <v>25.6</v>
      </c>
      <c r="O23" s="309">
        <v>61</v>
      </c>
      <c r="P23" s="309">
        <v>87.2</v>
      </c>
      <c r="Q23" s="743">
        <v>27.9</v>
      </c>
      <c r="R23" s="677">
        <v>182</v>
      </c>
      <c r="S23" s="744">
        <v>0.19</v>
      </c>
      <c r="T23" s="675"/>
      <c r="U23" s="787">
        <v>3821</v>
      </c>
      <c r="V23" s="171"/>
      <c r="W23" s="4" t="s">
        <v>216</v>
      </c>
      <c r="X23" s="10" t="s">
        <v>371</v>
      </c>
      <c r="Y23" s="219">
        <v>3.87</v>
      </c>
      <c r="Z23" s="314">
        <v>3.4</v>
      </c>
    </row>
    <row r="24" spans="1:26" x14ac:dyDescent="0.15">
      <c r="A24" s="1224"/>
      <c r="B24" s="449">
        <v>44672</v>
      </c>
      <c r="C24" s="449" t="str">
        <f t="shared" si="0"/>
        <v>(木)</v>
      </c>
      <c r="D24" s="678" t="s">
        <v>317</v>
      </c>
      <c r="E24" s="673">
        <v>4.5</v>
      </c>
      <c r="F24" s="674">
        <v>16.899999999999999</v>
      </c>
      <c r="G24" s="13">
        <v>15.1</v>
      </c>
      <c r="H24" s="308">
        <v>14.9</v>
      </c>
      <c r="I24" s="14">
        <v>8.3000000000000007</v>
      </c>
      <c r="J24" s="310">
        <v>3.8</v>
      </c>
      <c r="K24" s="13">
        <v>7.4</v>
      </c>
      <c r="L24" s="308">
        <v>7.3</v>
      </c>
      <c r="M24" s="14">
        <v>27.1</v>
      </c>
      <c r="N24" s="310">
        <v>26.8</v>
      </c>
      <c r="O24" s="309">
        <v>65</v>
      </c>
      <c r="P24" s="309">
        <v>91.6</v>
      </c>
      <c r="Q24" s="743">
        <v>23.3</v>
      </c>
      <c r="R24" s="853">
        <v>201</v>
      </c>
      <c r="S24" s="744">
        <v>0.32</v>
      </c>
      <c r="T24" s="675">
        <v>3.02</v>
      </c>
      <c r="U24" s="787">
        <v>3387</v>
      </c>
      <c r="V24" s="171"/>
      <c r="W24" s="4" t="s">
        <v>217</v>
      </c>
      <c r="X24" s="10" t="s">
        <v>371</v>
      </c>
      <c r="Y24" s="219">
        <v>8.3000000000000004E-2</v>
      </c>
      <c r="Z24" s="314">
        <v>7.0999999999999994E-2</v>
      </c>
    </row>
    <row r="25" spans="1:26" x14ac:dyDescent="0.15">
      <c r="A25" s="1224"/>
      <c r="B25" s="449">
        <v>44673</v>
      </c>
      <c r="C25" s="449" t="str">
        <f t="shared" si="0"/>
        <v>(金)</v>
      </c>
      <c r="D25" s="678" t="s">
        <v>318</v>
      </c>
      <c r="E25" s="673">
        <v>22.5</v>
      </c>
      <c r="F25" s="674">
        <v>19.2</v>
      </c>
      <c r="G25" s="13">
        <v>16.899999999999999</v>
      </c>
      <c r="H25" s="308">
        <v>16.899999999999999</v>
      </c>
      <c r="I25" s="14">
        <v>63</v>
      </c>
      <c r="J25" s="310">
        <v>3.8</v>
      </c>
      <c r="K25" s="13">
        <v>7.4</v>
      </c>
      <c r="L25" s="308">
        <v>7.2</v>
      </c>
      <c r="M25" s="14">
        <v>17.3</v>
      </c>
      <c r="N25" s="310">
        <v>18.5</v>
      </c>
      <c r="O25" s="309">
        <v>43</v>
      </c>
      <c r="P25" s="309">
        <v>63.4</v>
      </c>
      <c r="Q25" s="743">
        <v>16.399999999999999</v>
      </c>
      <c r="R25" s="853">
        <v>124</v>
      </c>
      <c r="S25" s="744">
        <v>0.21</v>
      </c>
      <c r="T25" s="675"/>
      <c r="U25" s="787">
        <v>5434</v>
      </c>
      <c r="V25" s="171"/>
      <c r="W25" s="4" t="s">
        <v>218</v>
      </c>
      <c r="X25" s="10" t="s">
        <v>371</v>
      </c>
      <c r="Y25" s="217">
        <v>23.1</v>
      </c>
      <c r="Z25" s="313">
        <v>22.5</v>
      </c>
    </row>
    <row r="26" spans="1:26" x14ac:dyDescent="0.15">
      <c r="A26" s="1224"/>
      <c r="B26" s="449">
        <v>44674</v>
      </c>
      <c r="C26" s="449" t="str">
        <f t="shared" si="0"/>
        <v>(土)</v>
      </c>
      <c r="D26" s="678" t="s">
        <v>317</v>
      </c>
      <c r="E26" s="673"/>
      <c r="F26" s="674">
        <v>18.5</v>
      </c>
      <c r="G26" s="13"/>
      <c r="H26" s="308"/>
      <c r="I26" s="14"/>
      <c r="J26" s="310"/>
      <c r="K26" s="13"/>
      <c r="L26" s="308"/>
      <c r="M26" s="14"/>
      <c r="N26" s="310"/>
      <c r="O26" s="309"/>
      <c r="P26" s="309"/>
      <c r="Q26" s="743"/>
      <c r="R26" s="853"/>
      <c r="S26" s="744"/>
      <c r="T26" s="675"/>
      <c r="U26" s="787">
        <v>4229</v>
      </c>
      <c r="V26" s="171"/>
      <c r="W26" s="4" t="s">
        <v>17</v>
      </c>
      <c r="X26" s="10" t="s">
        <v>371</v>
      </c>
      <c r="Y26" s="217">
        <v>29.7</v>
      </c>
      <c r="Z26" s="313">
        <v>28</v>
      </c>
    </row>
    <row r="27" spans="1:26" x14ac:dyDescent="0.15">
      <c r="A27" s="1224"/>
      <c r="B27" s="449">
        <v>44675</v>
      </c>
      <c r="C27" s="449" t="str">
        <f t="shared" si="0"/>
        <v>(日)</v>
      </c>
      <c r="D27" s="678" t="s">
        <v>317</v>
      </c>
      <c r="E27" s="673">
        <v>8</v>
      </c>
      <c r="F27" s="674">
        <v>19</v>
      </c>
      <c r="G27" s="13"/>
      <c r="H27" s="308"/>
      <c r="I27" s="14"/>
      <c r="J27" s="310"/>
      <c r="K27" s="13"/>
      <c r="L27" s="308"/>
      <c r="M27" s="14"/>
      <c r="N27" s="310"/>
      <c r="O27" s="309"/>
      <c r="P27" s="309"/>
      <c r="Q27" s="743"/>
      <c r="R27" s="853"/>
      <c r="S27" s="744"/>
      <c r="T27" s="675"/>
      <c r="U27" s="787">
        <v>4146</v>
      </c>
      <c r="V27" s="171"/>
      <c r="W27" s="4" t="s">
        <v>219</v>
      </c>
      <c r="X27" s="10" t="s">
        <v>205</v>
      </c>
      <c r="Y27" s="383">
        <v>10</v>
      </c>
      <c r="Z27" s="396">
        <v>8</v>
      </c>
    </row>
    <row r="28" spans="1:26" x14ac:dyDescent="0.15">
      <c r="A28" s="1224"/>
      <c r="B28" s="449">
        <v>44676</v>
      </c>
      <c r="C28" s="449" t="str">
        <f t="shared" si="0"/>
        <v>(月)</v>
      </c>
      <c r="D28" s="678" t="s">
        <v>318</v>
      </c>
      <c r="E28" s="673"/>
      <c r="F28" s="674">
        <v>20.8</v>
      </c>
      <c r="G28" s="13">
        <v>17.2</v>
      </c>
      <c r="H28" s="308">
        <v>17.100000000000001</v>
      </c>
      <c r="I28" s="14">
        <v>15.9</v>
      </c>
      <c r="J28" s="310">
        <v>3.5</v>
      </c>
      <c r="K28" s="13">
        <v>7.5</v>
      </c>
      <c r="L28" s="308">
        <v>7.4</v>
      </c>
      <c r="M28" s="14">
        <v>24.5</v>
      </c>
      <c r="N28" s="310">
        <v>24.4</v>
      </c>
      <c r="O28" s="309">
        <v>60</v>
      </c>
      <c r="P28" s="309">
        <v>84.4</v>
      </c>
      <c r="Q28" s="743">
        <v>24.6</v>
      </c>
      <c r="R28" s="853">
        <v>175</v>
      </c>
      <c r="S28" s="744">
        <v>0.2</v>
      </c>
      <c r="T28" s="675"/>
      <c r="U28" s="787">
        <v>4483</v>
      </c>
      <c r="V28" s="171"/>
      <c r="W28" s="4" t="s">
        <v>220</v>
      </c>
      <c r="X28" s="10" t="s">
        <v>371</v>
      </c>
      <c r="Y28" s="383">
        <v>6</v>
      </c>
      <c r="Z28" s="396">
        <v>5</v>
      </c>
    </row>
    <row r="29" spans="1:26" x14ac:dyDescent="0.15">
      <c r="A29" s="1224"/>
      <c r="B29" s="449">
        <v>44677</v>
      </c>
      <c r="C29" s="449" t="str">
        <f t="shared" si="0"/>
        <v>(火)</v>
      </c>
      <c r="D29" s="678" t="s">
        <v>317</v>
      </c>
      <c r="E29" s="673">
        <v>3.5</v>
      </c>
      <c r="F29" s="674">
        <v>21.9</v>
      </c>
      <c r="G29" s="13">
        <v>19.100000000000001</v>
      </c>
      <c r="H29" s="308">
        <v>19.7</v>
      </c>
      <c r="I29" s="14">
        <v>10.5</v>
      </c>
      <c r="J29" s="310">
        <v>3</v>
      </c>
      <c r="K29" s="13">
        <v>7.4</v>
      </c>
      <c r="L29" s="308">
        <v>7.3</v>
      </c>
      <c r="M29" s="14">
        <v>28.2</v>
      </c>
      <c r="N29" s="310">
        <v>27.7</v>
      </c>
      <c r="O29" s="309">
        <v>68</v>
      </c>
      <c r="P29" s="309">
        <v>94</v>
      </c>
      <c r="Q29" s="743">
        <v>29.9</v>
      </c>
      <c r="R29" s="853">
        <v>129</v>
      </c>
      <c r="S29" s="744">
        <v>0.27</v>
      </c>
      <c r="T29" s="675"/>
      <c r="U29" s="787">
        <v>4677</v>
      </c>
      <c r="V29" s="171"/>
      <c r="W29" s="397"/>
      <c r="X29" s="398"/>
      <c r="Y29" s="399"/>
      <c r="Z29" s="398"/>
    </row>
    <row r="30" spans="1:26" x14ac:dyDescent="0.15">
      <c r="A30" s="1224"/>
      <c r="B30" s="449">
        <v>44678</v>
      </c>
      <c r="C30" s="449" t="str">
        <f t="shared" si="0"/>
        <v>(水)</v>
      </c>
      <c r="D30" s="678" t="s">
        <v>319</v>
      </c>
      <c r="E30" s="673">
        <v>3.5</v>
      </c>
      <c r="F30" s="674">
        <v>21.4</v>
      </c>
      <c r="G30" s="13">
        <v>19.8</v>
      </c>
      <c r="H30" s="308">
        <v>19.8</v>
      </c>
      <c r="I30" s="14">
        <v>21.2</v>
      </c>
      <c r="J30" s="310">
        <v>2.9</v>
      </c>
      <c r="K30" s="13">
        <v>7.7</v>
      </c>
      <c r="L30" s="308">
        <v>7.4</v>
      </c>
      <c r="M30" s="14">
        <v>28.7</v>
      </c>
      <c r="N30" s="310">
        <v>26.4</v>
      </c>
      <c r="O30" s="309">
        <v>66</v>
      </c>
      <c r="P30" s="309">
        <v>94.2</v>
      </c>
      <c r="Q30" s="743">
        <v>27.6</v>
      </c>
      <c r="R30" s="853">
        <v>187</v>
      </c>
      <c r="S30" s="744">
        <v>0.21</v>
      </c>
      <c r="T30" s="675"/>
      <c r="U30" s="787">
        <v>4904</v>
      </c>
      <c r="V30" s="171"/>
      <c r="W30" s="397"/>
      <c r="X30" s="398"/>
      <c r="Y30" s="399"/>
      <c r="Z30" s="398"/>
    </row>
    <row r="31" spans="1:26" x14ac:dyDescent="0.15">
      <c r="A31" s="1224"/>
      <c r="B31" s="449">
        <v>44679</v>
      </c>
      <c r="C31" s="449" t="str">
        <f t="shared" si="0"/>
        <v>(木)</v>
      </c>
      <c r="D31" s="678" t="s">
        <v>317</v>
      </c>
      <c r="E31" s="673"/>
      <c r="F31" s="674">
        <v>15.2</v>
      </c>
      <c r="G31" s="13">
        <v>18.100000000000001</v>
      </c>
      <c r="H31" s="308">
        <v>18.8</v>
      </c>
      <c r="I31" s="14">
        <v>14.4</v>
      </c>
      <c r="J31" s="310">
        <v>2.9</v>
      </c>
      <c r="K31" s="13">
        <v>7.6</v>
      </c>
      <c r="L31" s="308">
        <v>7.3</v>
      </c>
      <c r="M31" s="14">
        <v>28.2</v>
      </c>
      <c r="N31" s="310">
        <v>26.6</v>
      </c>
      <c r="O31" s="309">
        <v>66</v>
      </c>
      <c r="P31" s="309">
        <v>96</v>
      </c>
      <c r="Q31" s="743">
        <v>27.5</v>
      </c>
      <c r="R31" s="853">
        <v>191</v>
      </c>
      <c r="S31" s="744">
        <v>0.18</v>
      </c>
      <c r="T31" s="675">
        <v>2.5099999999999998</v>
      </c>
      <c r="U31" s="787">
        <v>4835</v>
      </c>
      <c r="V31" s="171"/>
      <c r="W31" s="400"/>
      <c r="X31" s="401"/>
      <c r="Y31" s="402"/>
      <c r="Z31" s="401"/>
    </row>
    <row r="32" spans="1:26" x14ac:dyDescent="0.15">
      <c r="A32" s="1224"/>
      <c r="B32" s="449">
        <v>44680</v>
      </c>
      <c r="C32" s="449" t="str">
        <f t="shared" si="0"/>
        <v>(金)</v>
      </c>
      <c r="D32" s="678" t="s">
        <v>317</v>
      </c>
      <c r="E32" s="673">
        <v>33</v>
      </c>
      <c r="F32" s="674">
        <v>15.5</v>
      </c>
      <c r="G32" s="13"/>
      <c r="H32" s="308"/>
      <c r="I32" s="14"/>
      <c r="J32" s="310"/>
      <c r="K32" s="13"/>
      <c r="L32" s="308"/>
      <c r="M32" s="14"/>
      <c r="N32" s="310"/>
      <c r="O32" s="309"/>
      <c r="P32" s="309"/>
      <c r="Q32" s="743"/>
      <c r="R32" s="677"/>
      <c r="S32" s="744"/>
      <c r="T32" s="675"/>
      <c r="U32" s="787">
        <v>4755</v>
      </c>
      <c r="V32" s="171"/>
      <c r="W32" s="11" t="s">
        <v>23</v>
      </c>
      <c r="X32" s="117" t="s">
        <v>24</v>
      </c>
      <c r="Y32" s="117" t="s">
        <v>24</v>
      </c>
      <c r="Z32" s="812" t="s">
        <v>24</v>
      </c>
    </row>
    <row r="33" spans="1:26" x14ac:dyDescent="0.15">
      <c r="A33" s="1224"/>
      <c r="B33" s="450">
        <v>44681</v>
      </c>
      <c r="C33" s="450" t="str">
        <f t="shared" si="0"/>
        <v>(土)</v>
      </c>
      <c r="D33" s="678" t="s">
        <v>318</v>
      </c>
      <c r="E33" s="673"/>
      <c r="F33" s="674">
        <v>12.3</v>
      </c>
      <c r="G33" s="13"/>
      <c r="H33" s="308"/>
      <c r="I33" s="14"/>
      <c r="J33" s="310"/>
      <c r="K33" s="13"/>
      <c r="L33" s="308"/>
      <c r="M33" s="14"/>
      <c r="N33" s="310"/>
      <c r="O33" s="309"/>
      <c r="P33" s="309"/>
      <c r="Q33" s="743"/>
      <c r="R33" s="677"/>
      <c r="S33" s="744"/>
      <c r="T33" s="675"/>
      <c r="U33" s="787">
        <v>5881</v>
      </c>
      <c r="V33" s="171"/>
      <c r="W33" s="985" t="s">
        <v>361</v>
      </c>
      <c r="X33" s="986"/>
      <c r="Y33" s="986"/>
      <c r="Z33" s="987"/>
    </row>
    <row r="34" spans="1:26" s="1" customFormat="1" ht="13.5" customHeight="1" x14ac:dyDescent="0.15">
      <c r="A34" s="1224"/>
      <c r="B34" s="459" t="s">
        <v>274</v>
      </c>
      <c r="C34" s="459"/>
      <c r="D34" s="679"/>
      <c r="E34" s="663">
        <f>MAX(E4:E33)</f>
        <v>47.5</v>
      </c>
      <c r="F34" s="680">
        <f t="shared" ref="F34:U34" si="1">IF(COUNT(F4:F33)=0,"",MAX(F4:F33))</f>
        <v>22.3</v>
      </c>
      <c r="G34" s="12">
        <f t="shared" si="1"/>
        <v>19.8</v>
      </c>
      <c r="H34" s="307">
        <f t="shared" si="1"/>
        <v>19.8</v>
      </c>
      <c r="I34" s="665">
        <f t="shared" si="1"/>
        <v>63</v>
      </c>
      <c r="J34" s="666">
        <f t="shared" si="1"/>
        <v>4.7</v>
      </c>
      <c r="K34" s="12">
        <f t="shared" si="1"/>
        <v>7.8</v>
      </c>
      <c r="L34" s="307">
        <f t="shared" si="1"/>
        <v>7.8</v>
      </c>
      <c r="M34" s="665">
        <f t="shared" si="1"/>
        <v>35.200000000000003</v>
      </c>
      <c r="N34" s="666">
        <f t="shared" si="1"/>
        <v>34.6</v>
      </c>
      <c r="O34" s="681">
        <f t="shared" si="1"/>
        <v>89</v>
      </c>
      <c r="P34" s="682">
        <f t="shared" si="1"/>
        <v>117.1</v>
      </c>
      <c r="Q34" s="683">
        <f t="shared" si="1"/>
        <v>33.6</v>
      </c>
      <c r="R34" s="684">
        <f t="shared" si="1"/>
        <v>261</v>
      </c>
      <c r="S34" s="685">
        <f t="shared" si="1"/>
        <v>0.42</v>
      </c>
      <c r="T34" s="685">
        <f t="shared" ref="T34" si="2">IF(COUNT(T4:T33)=0,"",MAX(T4:T33))</f>
        <v>4.07</v>
      </c>
      <c r="U34" s="686">
        <f t="shared" si="1"/>
        <v>5881</v>
      </c>
      <c r="V34" s="159"/>
      <c r="W34" s="988"/>
      <c r="X34" s="989"/>
      <c r="Y34" s="989"/>
      <c r="Z34" s="990"/>
    </row>
    <row r="35" spans="1:26" s="1" customFormat="1" ht="13.5" customHeight="1" x14ac:dyDescent="0.15">
      <c r="A35" s="1224"/>
      <c r="B35" s="461" t="s">
        <v>275</v>
      </c>
      <c r="C35" s="461"/>
      <c r="D35" s="687"/>
      <c r="E35" s="688"/>
      <c r="F35" s="689">
        <f t="shared" ref="F35:S35" si="3">IF(COUNT(F4:F33)=0,"",MIN(F4:F33))</f>
        <v>3.7</v>
      </c>
      <c r="G35" s="13">
        <f t="shared" si="3"/>
        <v>10.9</v>
      </c>
      <c r="H35" s="308">
        <f t="shared" si="3"/>
        <v>10.7</v>
      </c>
      <c r="I35" s="14">
        <f t="shared" si="3"/>
        <v>3.2</v>
      </c>
      <c r="J35" s="334">
        <f t="shared" si="3"/>
        <v>2</v>
      </c>
      <c r="K35" s="13">
        <f t="shared" si="3"/>
        <v>7.3</v>
      </c>
      <c r="L35" s="689">
        <f t="shared" si="3"/>
        <v>7.2</v>
      </c>
      <c r="M35" s="14">
        <f t="shared" si="3"/>
        <v>14.7</v>
      </c>
      <c r="N35" s="334">
        <f t="shared" si="3"/>
        <v>14.1</v>
      </c>
      <c r="O35" s="690">
        <f t="shared" si="3"/>
        <v>36</v>
      </c>
      <c r="P35" s="691">
        <f t="shared" si="3"/>
        <v>51.8</v>
      </c>
      <c r="Q35" s="692">
        <f t="shared" si="3"/>
        <v>14.3</v>
      </c>
      <c r="R35" s="693">
        <f t="shared" si="3"/>
        <v>90</v>
      </c>
      <c r="S35" s="694">
        <f t="shared" si="3"/>
        <v>0.18</v>
      </c>
      <c r="T35" s="694">
        <f t="shared" ref="T35" si="4">IF(COUNT(T4:T33)=0,"",MIN(T4:T33))</f>
        <v>2.5099999999999998</v>
      </c>
      <c r="U35" s="695"/>
      <c r="V35" s="159"/>
      <c r="W35" s="988"/>
      <c r="X35" s="989"/>
      <c r="Y35" s="989"/>
      <c r="Z35" s="990"/>
    </row>
    <row r="36" spans="1:26" s="1" customFormat="1" ht="13.5" customHeight="1" x14ac:dyDescent="0.15">
      <c r="A36" s="1224"/>
      <c r="B36" s="461" t="s">
        <v>276</v>
      </c>
      <c r="C36" s="461"/>
      <c r="D36" s="687"/>
      <c r="E36" s="696"/>
      <c r="F36" s="697">
        <f t="shared" ref="F36:S36" si="5">IF(COUNT(F4:F33)=0,"",AVERAGE(F4:F33))</f>
        <v>15.426666666666666</v>
      </c>
      <c r="G36" s="13">
        <f t="shared" si="5"/>
        <v>15.615</v>
      </c>
      <c r="H36" s="689">
        <f t="shared" si="5"/>
        <v>15.824999999999999</v>
      </c>
      <c r="I36" s="14">
        <f t="shared" si="5"/>
        <v>12.465</v>
      </c>
      <c r="J36" s="334">
        <f t="shared" si="5"/>
        <v>3.6100000000000003</v>
      </c>
      <c r="K36" s="13">
        <f t="shared" si="5"/>
        <v>7.5549999999999997</v>
      </c>
      <c r="L36" s="689">
        <f t="shared" si="5"/>
        <v>7.4850000000000012</v>
      </c>
      <c r="M36" s="14">
        <f t="shared" si="5"/>
        <v>27.775000000000006</v>
      </c>
      <c r="N36" s="334">
        <f t="shared" si="5"/>
        <v>26.904999999999994</v>
      </c>
      <c r="O36" s="690">
        <f t="shared" si="5"/>
        <v>69.349999999999994</v>
      </c>
      <c r="P36" s="691">
        <f t="shared" si="5"/>
        <v>95.245000000000005</v>
      </c>
      <c r="Q36" s="692">
        <f t="shared" si="5"/>
        <v>25.264999999999997</v>
      </c>
      <c r="R36" s="698">
        <f t="shared" si="5"/>
        <v>186.45</v>
      </c>
      <c r="S36" s="694">
        <f t="shared" si="5"/>
        <v>0.26350000000000001</v>
      </c>
      <c r="T36" s="694">
        <f t="shared" ref="T36" si="6">IF(COUNT(T4:T33)=0,"",AVERAGE(T4:T33))</f>
        <v>3.25</v>
      </c>
      <c r="U36" s="695"/>
      <c r="V36" s="159"/>
      <c r="W36" s="988"/>
      <c r="X36" s="989"/>
      <c r="Y36" s="989"/>
      <c r="Z36" s="990"/>
    </row>
    <row r="37" spans="1:26" s="1" customFormat="1" ht="13.5" customHeight="1" x14ac:dyDescent="0.15">
      <c r="A37" s="1225"/>
      <c r="B37" s="462" t="s">
        <v>277</v>
      </c>
      <c r="C37" s="462"/>
      <c r="D37" s="699"/>
      <c r="E37" s="700">
        <f>SUM(E4:E33)</f>
        <v>197</v>
      </c>
      <c r="F37" s="701"/>
      <c r="G37" s="702"/>
      <c r="H37" s="703"/>
      <c r="I37" s="702"/>
      <c r="J37" s="703"/>
      <c r="K37" s="704"/>
      <c r="L37" s="705"/>
      <c r="M37" s="706"/>
      <c r="N37" s="707"/>
      <c r="O37" s="708"/>
      <c r="P37" s="709"/>
      <c r="Q37" s="710"/>
      <c r="R37" s="711"/>
      <c r="S37" s="712"/>
      <c r="T37" s="712"/>
      <c r="U37" s="1006">
        <f>SUM(U4:U33)</f>
        <v>93331</v>
      </c>
      <c r="V37" s="159"/>
      <c r="W37" s="991"/>
      <c r="X37" s="992"/>
      <c r="Y37" s="992"/>
      <c r="Z37" s="993"/>
    </row>
    <row r="38" spans="1:26" ht="13.5" customHeight="1" x14ac:dyDescent="0.15">
      <c r="A38" s="1223" t="s">
        <v>201</v>
      </c>
      <c r="B38" s="448">
        <v>44682</v>
      </c>
      <c r="C38" s="448" t="str">
        <f>IF(B38="","",IF(WEEKDAY(B38)=1,"(日)",IF(WEEKDAY(B38)=2,"(月)",IF(WEEKDAY(B38)=3,"(火)",IF(WEEKDAY(B38)=4,"(水)",IF(WEEKDAY(B38)=5,"(木)",IF(WEEKDAY(B38)=6,"(金)","(土)")))))))</f>
        <v>(日)</v>
      </c>
      <c r="D38" s="662" t="s">
        <v>317</v>
      </c>
      <c r="E38" s="663">
        <v>7</v>
      </c>
      <c r="F38" s="664">
        <v>14.6</v>
      </c>
      <c r="G38" s="12"/>
      <c r="H38" s="307"/>
      <c r="I38" s="665"/>
      <c r="J38" s="666"/>
      <c r="K38" s="12"/>
      <c r="L38" s="307"/>
      <c r="M38" s="665"/>
      <c r="N38" s="666"/>
      <c r="O38" s="667"/>
      <c r="P38" s="667"/>
      <c r="Q38" s="728"/>
      <c r="R38" s="671"/>
      <c r="S38" s="741"/>
      <c r="T38" s="669"/>
      <c r="U38" s="1005">
        <v>4660</v>
      </c>
      <c r="V38" s="499"/>
      <c r="W38" s="552" t="s">
        <v>344</v>
      </c>
      <c r="X38" s="553"/>
      <c r="Y38" s="554">
        <v>44687</v>
      </c>
      <c r="Z38" s="555"/>
    </row>
    <row r="39" spans="1:26" x14ac:dyDescent="0.15">
      <c r="A39" s="1224"/>
      <c r="B39" s="537">
        <v>44683</v>
      </c>
      <c r="C39" s="449" t="str">
        <f t="shared" ref="C39:C68" si="7">IF(B39="","",IF(WEEKDAY(B39)=1,"(日)",IF(WEEKDAY(B39)=2,"(月)",IF(WEEKDAY(B39)=3,"(火)",IF(WEEKDAY(B39)=4,"(水)",IF(WEEKDAY(B39)=5,"(木)",IF(WEEKDAY(B39)=6,"(金)","(土)")))))))</f>
        <v>(月)</v>
      </c>
      <c r="D39" s="672" t="s">
        <v>318</v>
      </c>
      <c r="E39" s="673">
        <v>13.5</v>
      </c>
      <c r="F39" s="674">
        <v>13.9</v>
      </c>
      <c r="G39" s="13">
        <v>14.9</v>
      </c>
      <c r="H39" s="308">
        <v>14.8</v>
      </c>
      <c r="I39" s="14">
        <v>12.2</v>
      </c>
      <c r="J39" s="310">
        <v>4.4000000000000004</v>
      </c>
      <c r="K39" s="13">
        <v>7.5</v>
      </c>
      <c r="L39" s="308">
        <v>7.4</v>
      </c>
      <c r="M39" s="14">
        <v>25.5</v>
      </c>
      <c r="N39" s="310">
        <v>24.2</v>
      </c>
      <c r="O39" s="309">
        <v>63</v>
      </c>
      <c r="P39" s="309">
        <v>92</v>
      </c>
      <c r="Q39" s="743">
        <v>29.2</v>
      </c>
      <c r="R39" s="677">
        <v>167</v>
      </c>
      <c r="S39" s="744">
        <v>0.23</v>
      </c>
      <c r="T39" s="675"/>
      <c r="U39" s="787">
        <v>3654</v>
      </c>
      <c r="V39" s="499"/>
      <c r="W39" s="468" t="s">
        <v>2</v>
      </c>
      <c r="X39" s="469" t="s">
        <v>363</v>
      </c>
      <c r="Y39" s="513">
        <v>22.5</v>
      </c>
      <c r="Z39" s="473"/>
    </row>
    <row r="40" spans="1:26" x14ac:dyDescent="0.15">
      <c r="A40" s="1224"/>
      <c r="B40" s="537">
        <v>44684</v>
      </c>
      <c r="C40" s="449" t="str">
        <f t="shared" si="7"/>
        <v>(火)</v>
      </c>
      <c r="D40" s="678" t="s">
        <v>318</v>
      </c>
      <c r="E40" s="673"/>
      <c r="F40" s="674">
        <v>14.2</v>
      </c>
      <c r="G40" s="13"/>
      <c r="H40" s="308"/>
      <c r="I40" s="14"/>
      <c r="J40" s="310"/>
      <c r="K40" s="13"/>
      <c r="L40" s="308"/>
      <c r="M40" s="14"/>
      <c r="N40" s="310"/>
      <c r="O40" s="309"/>
      <c r="P40" s="309"/>
      <c r="Q40" s="743"/>
      <c r="R40" s="677"/>
      <c r="S40" s="744"/>
      <c r="T40" s="675"/>
      <c r="U40" s="787">
        <v>4070</v>
      </c>
      <c r="V40" s="499"/>
      <c r="W40" s="6" t="s">
        <v>19</v>
      </c>
      <c r="X40" s="7" t="s">
        <v>20</v>
      </c>
      <c r="Y40" s="475" t="s">
        <v>21</v>
      </c>
      <c r="Z40" s="7" t="s">
        <v>22</v>
      </c>
    </row>
    <row r="41" spans="1:26" x14ac:dyDescent="0.15">
      <c r="A41" s="1224"/>
      <c r="B41" s="537">
        <v>44685</v>
      </c>
      <c r="C41" s="449" t="str">
        <f t="shared" si="7"/>
        <v>(水)</v>
      </c>
      <c r="D41" s="678" t="s">
        <v>318</v>
      </c>
      <c r="E41" s="673"/>
      <c r="F41" s="674">
        <v>19.8</v>
      </c>
      <c r="G41" s="13"/>
      <c r="H41" s="308"/>
      <c r="I41" s="14"/>
      <c r="J41" s="310"/>
      <c r="K41" s="13"/>
      <c r="L41" s="308"/>
      <c r="M41" s="14"/>
      <c r="N41" s="310"/>
      <c r="O41" s="309"/>
      <c r="P41" s="309"/>
      <c r="Q41" s="743"/>
      <c r="R41" s="677"/>
      <c r="S41" s="744"/>
      <c r="T41" s="675"/>
      <c r="U41" s="787">
        <v>3522</v>
      </c>
      <c r="V41" s="499"/>
      <c r="W41" s="3" t="s">
        <v>203</v>
      </c>
      <c r="X41" s="9" t="s">
        <v>11</v>
      </c>
      <c r="Y41" s="476">
        <v>19.600000000000001</v>
      </c>
      <c r="Z41" s="307">
        <v>19.8</v>
      </c>
    </row>
    <row r="42" spans="1:26" x14ac:dyDescent="0.15">
      <c r="A42" s="1224"/>
      <c r="B42" s="537">
        <v>44686</v>
      </c>
      <c r="C42" s="449" t="str">
        <f t="shared" si="7"/>
        <v>(木)</v>
      </c>
      <c r="D42" s="672" t="s">
        <v>318</v>
      </c>
      <c r="E42" s="673"/>
      <c r="F42" s="674">
        <v>20.399999999999999</v>
      </c>
      <c r="G42" s="13"/>
      <c r="H42" s="308"/>
      <c r="I42" s="14"/>
      <c r="J42" s="310"/>
      <c r="K42" s="13"/>
      <c r="L42" s="308"/>
      <c r="M42" s="14"/>
      <c r="N42" s="310"/>
      <c r="O42" s="309"/>
      <c r="P42" s="309"/>
      <c r="Q42" s="743"/>
      <c r="R42" s="677"/>
      <c r="S42" s="744"/>
      <c r="T42" s="675"/>
      <c r="U42" s="787">
        <v>3171</v>
      </c>
      <c r="V42" s="499"/>
      <c r="W42" s="4" t="s">
        <v>204</v>
      </c>
      <c r="X42" s="10" t="s">
        <v>205</v>
      </c>
      <c r="Y42" s="477">
        <v>6.5</v>
      </c>
      <c r="Z42" s="308">
        <v>3.5</v>
      </c>
    </row>
    <row r="43" spans="1:26" x14ac:dyDescent="0.15">
      <c r="A43" s="1224"/>
      <c r="B43" s="537">
        <v>44687</v>
      </c>
      <c r="C43" s="449" t="str">
        <f t="shared" si="7"/>
        <v>(金)</v>
      </c>
      <c r="D43" s="678" t="s">
        <v>318</v>
      </c>
      <c r="E43" s="673"/>
      <c r="F43" s="674">
        <v>22.5</v>
      </c>
      <c r="G43" s="13">
        <v>19.600000000000001</v>
      </c>
      <c r="H43" s="308">
        <v>19.8</v>
      </c>
      <c r="I43" s="14">
        <v>6.5</v>
      </c>
      <c r="J43" s="310">
        <v>3.5</v>
      </c>
      <c r="K43" s="13">
        <v>7.5</v>
      </c>
      <c r="L43" s="308">
        <v>7.5</v>
      </c>
      <c r="M43" s="14">
        <v>29.9</v>
      </c>
      <c r="N43" s="310">
        <v>28.7</v>
      </c>
      <c r="O43" s="309">
        <v>75</v>
      </c>
      <c r="P43" s="309">
        <v>104.5</v>
      </c>
      <c r="Q43" s="743">
        <v>28.6</v>
      </c>
      <c r="R43" s="677">
        <v>201</v>
      </c>
      <c r="S43" s="744">
        <v>0.28999999999999998</v>
      </c>
      <c r="T43" s="675">
        <v>2.83</v>
      </c>
      <c r="U43" s="787">
        <v>3134</v>
      </c>
      <c r="V43" s="499"/>
      <c r="W43" s="4" t="s">
        <v>12</v>
      </c>
      <c r="X43" s="10"/>
      <c r="Y43" s="477">
        <v>7.5</v>
      </c>
      <c r="Z43" s="308">
        <v>7.5</v>
      </c>
    </row>
    <row r="44" spans="1:26" x14ac:dyDescent="0.15">
      <c r="A44" s="1224"/>
      <c r="B44" s="537">
        <v>44688</v>
      </c>
      <c r="C44" s="449" t="str">
        <f t="shared" si="7"/>
        <v>(土)</v>
      </c>
      <c r="D44" s="678" t="s">
        <v>317</v>
      </c>
      <c r="E44" s="673">
        <v>3.5</v>
      </c>
      <c r="F44" s="674">
        <v>18.100000000000001</v>
      </c>
      <c r="G44" s="13"/>
      <c r="H44" s="308"/>
      <c r="I44" s="14"/>
      <c r="J44" s="310"/>
      <c r="K44" s="13"/>
      <c r="L44" s="308"/>
      <c r="M44" s="14"/>
      <c r="N44" s="310"/>
      <c r="O44" s="309"/>
      <c r="P44" s="309"/>
      <c r="Q44" s="743"/>
      <c r="R44" s="677"/>
      <c r="S44" s="744"/>
      <c r="T44" s="675"/>
      <c r="U44" s="787">
        <v>3241</v>
      </c>
      <c r="V44" s="499"/>
      <c r="W44" s="4" t="s">
        <v>206</v>
      </c>
      <c r="X44" s="10" t="s">
        <v>13</v>
      </c>
      <c r="Y44" s="477">
        <v>29.9</v>
      </c>
      <c r="Z44" s="308">
        <v>28.7</v>
      </c>
    </row>
    <row r="45" spans="1:26" x14ac:dyDescent="0.15">
      <c r="A45" s="1224"/>
      <c r="B45" s="537">
        <v>44689</v>
      </c>
      <c r="C45" s="449" t="str">
        <f t="shared" si="7"/>
        <v>(日)</v>
      </c>
      <c r="D45" s="678" t="s">
        <v>318</v>
      </c>
      <c r="E45" s="673"/>
      <c r="F45" s="674">
        <v>17.8</v>
      </c>
      <c r="G45" s="13"/>
      <c r="H45" s="308"/>
      <c r="I45" s="14"/>
      <c r="J45" s="310"/>
      <c r="K45" s="13"/>
      <c r="L45" s="308"/>
      <c r="M45" s="14"/>
      <c r="N45" s="310"/>
      <c r="O45" s="309"/>
      <c r="P45" s="309"/>
      <c r="Q45" s="743"/>
      <c r="R45" s="677"/>
      <c r="S45" s="744"/>
      <c r="T45" s="675"/>
      <c r="U45" s="787">
        <v>3439</v>
      </c>
      <c r="V45" s="499"/>
      <c r="W45" s="4" t="s">
        <v>207</v>
      </c>
      <c r="X45" s="10" t="s">
        <v>371</v>
      </c>
      <c r="Y45" s="478">
        <v>81</v>
      </c>
      <c r="Z45" s="309">
        <v>75</v>
      </c>
    </row>
    <row r="46" spans="1:26" x14ac:dyDescent="0.15">
      <c r="A46" s="1224"/>
      <c r="B46" s="537">
        <v>44690</v>
      </c>
      <c r="C46" s="449" t="str">
        <f t="shared" si="7"/>
        <v>(月)</v>
      </c>
      <c r="D46" s="678" t="s">
        <v>317</v>
      </c>
      <c r="E46" s="673">
        <v>8.5</v>
      </c>
      <c r="F46" s="674">
        <v>15.3</v>
      </c>
      <c r="G46" s="13">
        <v>17.899999999999999</v>
      </c>
      <c r="H46" s="308">
        <v>18.399999999999999</v>
      </c>
      <c r="I46" s="14">
        <v>5.7</v>
      </c>
      <c r="J46" s="310">
        <v>3.1</v>
      </c>
      <c r="K46" s="13">
        <v>7.6</v>
      </c>
      <c r="L46" s="308">
        <v>7.5</v>
      </c>
      <c r="M46" s="14">
        <v>30.4</v>
      </c>
      <c r="N46" s="310">
        <v>29.5</v>
      </c>
      <c r="O46" s="309">
        <v>75</v>
      </c>
      <c r="P46" s="309">
        <v>106.3</v>
      </c>
      <c r="Q46" s="743">
        <v>28.6</v>
      </c>
      <c r="R46" s="677">
        <v>211</v>
      </c>
      <c r="S46" s="744">
        <v>0.26</v>
      </c>
      <c r="T46" s="675"/>
      <c r="U46" s="787">
        <v>3466</v>
      </c>
      <c r="V46" s="499"/>
      <c r="W46" s="4" t="s">
        <v>208</v>
      </c>
      <c r="X46" s="10" t="s">
        <v>371</v>
      </c>
      <c r="Y46" s="478">
        <v>108.1</v>
      </c>
      <c r="Z46" s="309">
        <v>104.5</v>
      </c>
    </row>
    <row r="47" spans="1:26" x14ac:dyDescent="0.15">
      <c r="A47" s="1224"/>
      <c r="B47" s="537">
        <v>44691</v>
      </c>
      <c r="C47" s="449" t="str">
        <f t="shared" si="7"/>
        <v>(火)</v>
      </c>
      <c r="D47" s="672" t="s">
        <v>317</v>
      </c>
      <c r="E47" s="673">
        <v>1.5</v>
      </c>
      <c r="F47" s="674">
        <v>15.9</v>
      </c>
      <c r="G47" s="13">
        <v>15.3</v>
      </c>
      <c r="H47" s="308">
        <v>15.3</v>
      </c>
      <c r="I47" s="14">
        <v>8.6</v>
      </c>
      <c r="J47" s="310">
        <v>3.8</v>
      </c>
      <c r="K47" s="13">
        <v>7.5</v>
      </c>
      <c r="L47" s="308">
        <v>7.5</v>
      </c>
      <c r="M47" s="14">
        <v>26.5</v>
      </c>
      <c r="N47" s="310">
        <v>25.6</v>
      </c>
      <c r="O47" s="309">
        <v>70</v>
      </c>
      <c r="P47" s="309">
        <v>94.2</v>
      </c>
      <c r="Q47" s="743">
        <v>24.6</v>
      </c>
      <c r="R47" s="677">
        <v>211</v>
      </c>
      <c r="S47" s="744">
        <v>0.39</v>
      </c>
      <c r="T47" s="675"/>
      <c r="U47" s="787">
        <v>3151</v>
      </c>
      <c r="V47" s="499"/>
      <c r="W47" s="4" t="s">
        <v>209</v>
      </c>
      <c r="X47" s="10" t="s">
        <v>371</v>
      </c>
      <c r="Y47" s="478">
        <v>71.8</v>
      </c>
      <c r="Z47" s="309">
        <v>70</v>
      </c>
    </row>
    <row r="48" spans="1:26" x14ac:dyDescent="0.15">
      <c r="A48" s="1224"/>
      <c r="B48" s="537">
        <v>44692</v>
      </c>
      <c r="C48" s="449" t="str">
        <f t="shared" si="7"/>
        <v>(水)</v>
      </c>
      <c r="D48" s="678" t="s">
        <v>318</v>
      </c>
      <c r="E48" s="673"/>
      <c r="F48" s="674">
        <v>18.5</v>
      </c>
      <c r="G48" s="13">
        <v>18.3</v>
      </c>
      <c r="H48" s="308">
        <v>18.2</v>
      </c>
      <c r="I48" s="14">
        <v>5.6</v>
      </c>
      <c r="J48" s="310">
        <v>5</v>
      </c>
      <c r="K48" s="13">
        <v>7.5</v>
      </c>
      <c r="L48" s="308">
        <v>7.5</v>
      </c>
      <c r="M48" s="14">
        <v>28.2</v>
      </c>
      <c r="N48" s="310">
        <v>27.2</v>
      </c>
      <c r="O48" s="309">
        <v>71</v>
      </c>
      <c r="P48" s="309">
        <v>98</v>
      </c>
      <c r="Q48" s="743">
        <v>27.2</v>
      </c>
      <c r="R48" s="677">
        <v>172</v>
      </c>
      <c r="S48" s="744">
        <v>0.39</v>
      </c>
      <c r="T48" s="675"/>
      <c r="U48" s="787">
        <v>2928</v>
      </c>
      <c r="V48" s="499"/>
      <c r="W48" s="4" t="s">
        <v>210</v>
      </c>
      <c r="X48" s="10" t="s">
        <v>371</v>
      </c>
      <c r="Y48" s="478">
        <v>36.299999999999997</v>
      </c>
      <c r="Z48" s="309">
        <v>34.5</v>
      </c>
    </row>
    <row r="49" spans="1:26" x14ac:dyDescent="0.15">
      <c r="A49" s="1224"/>
      <c r="B49" s="537">
        <v>44693</v>
      </c>
      <c r="C49" s="449" t="str">
        <f t="shared" si="7"/>
        <v>(木)</v>
      </c>
      <c r="D49" s="678" t="s">
        <v>317</v>
      </c>
      <c r="E49" s="673">
        <v>2.5</v>
      </c>
      <c r="F49" s="674">
        <v>21.7</v>
      </c>
      <c r="G49" s="13">
        <v>19.100000000000001</v>
      </c>
      <c r="H49" s="308">
        <v>19.2</v>
      </c>
      <c r="I49" s="14">
        <v>5.2</v>
      </c>
      <c r="J49" s="310">
        <v>4.3</v>
      </c>
      <c r="K49" s="13">
        <v>7.5</v>
      </c>
      <c r="L49" s="308">
        <v>7.5</v>
      </c>
      <c r="M49" s="14">
        <v>30.6</v>
      </c>
      <c r="N49" s="310">
        <v>28.6</v>
      </c>
      <c r="O49" s="309">
        <v>78</v>
      </c>
      <c r="P49" s="309">
        <v>106.1</v>
      </c>
      <c r="Q49" s="743">
        <v>26.6</v>
      </c>
      <c r="R49" s="677">
        <v>227</v>
      </c>
      <c r="S49" s="744">
        <v>0.36</v>
      </c>
      <c r="T49" s="675">
        <v>2.4</v>
      </c>
      <c r="U49" s="787">
        <v>2755</v>
      </c>
      <c r="V49" s="499"/>
      <c r="W49" s="4" t="s">
        <v>211</v>
      </c>
      <c r="X49" s="10" t="s">
        <v>371</v>
      </c>
      <c r="Y49" s="218">
        <v>24.5</v>
      </c>
      <c r="Z49" s="310">
        <v>28.6</v>
      </c>
    </row>
    <row r="50" spans="1:26" x14ac:dyDescent="0.15">
      <c r="A50" s="1224"/>
      <c r="B50" s="537">
        <v>44694</v>
      </c>
      <c r="C50" s="449" t="str">
        <f t="shared" si="7"/>
        <v>(金)</v>
      </c>
      <c r="D50" s="678" t="s">
        <v>319</v>
      </c>
      <c r="E50" s="673">
        <v>40.5</v>
      </c>
      <c r="F50" s="674">
        <v>19.899999999999999</v>
      </c>
      <c r="G50" s="13">
        <v>18.600000000000001</v>
      </c>
      <c r="H50" s="308">
        <v>18.600000000000001</v>
      </c>
      <c r="I50" s="14">
        <v>29.6</v>
      </c>
      <c r="J50" s="310">
        <v>1.9</v>
      </c>
      <c r="K50" s="13">
        <v>7.4</v>
      </c>
      <c r="L50" s="308">
        <v>7.3</v>
      </c>
      <c r="M50" s="14">
        <v>23.4</v>
      </c>
      <c r="N50" s="310">
        <v>23.9</v>
      </c>
      <c r="O50" s="309">
        <v>63</v>
      </c>
      <c r="P50" s="309">
        <v>87.2</v>
      </c>
      <c r="Q50" s="743">
        <v>26.3</v>
      </c>
      <c r="R50" s="677">
        <v>177</v>
      </c>
      <c r="S50" s="744">
        <v>0.15</v>
      </c>
      <c r="T50" s="675"/>
      <c r="U50" s="787">
        <v>5234</v>
      </c>
      <c r="V50" s="499"/>
      <c r="W50" s="4" t="s">
        <v>212</v>
      </c>
      <c r="X50" s="10" t="s">
        <v>371</v>
      </c>
      <c r="Y50" s="220">
        <v>209</v>
      </c>
      <c r="Z50" s="311">
        <v>201</v>
      </c>
    </row>
    <row r="51" spans="1:26" x14ac:dyDescent="0.15">
      <c r="A51" s="1224"/>
      <c r="B51" s="537">
        <v>44695</v>
      </c>
      <c r="C51" s="449" t="str">
        <f t="shared" si="7"/>
        <v>(土)</v>
      </c>
      <c r="D51" s="678" t="s">
        <v>319</v>
      </c>
      <c r="E51" s="673">
        <v>20</v>
      </c>
      <c r="F51" s="674">
        <v>20.9</v>
      </c>
      <c r="G51" s="13"/>
      <c r="H51" s="308"/>
      <c r="I51" s="14"/>
      <c r="J51" s="310"/>
      <c r="K51" s="13"/>
      <c r="L51" s="308"/>
      <c r="M51" s="14"/>
      <c r="N51" s="310"/>
      <c r="O51" s="309"/>
      <c r="P51" s="309"/>
      <c r="Q51" s="743"/>
      <c r="R51" s="677"/>
      <c r="S51" s="744"/>
      <c r="T51" s="675"/>
      <c r="U51" s="787">
        <v>5182</v>
      </c>
      <c r="V51" s="499"/>
      <c r="W51" s="4" t="s">
        <v>213</v>
      </c>
      <c r="X51" s="10" t="s">
        <v>371</v>
      </c>
      <c r="Y51" s="219">
        <v>0.51</v>
      </c>
      <c r="Z51" s="312">
        <v>0.28999999999999998</v>
      </c>
    </row>
    <row r="52" spans="1:26" x14ac:dyDescent="0.15">
      <c r="A52" s="1224"/>
      <c r="B52" s="537">
        <v>44696</v>
      </c>
      <c r="C52" s="449" t="str">
        <f t="shared" si="7"/>
        <v>(日)</v>
      </c>
      <c r="D52" s="678" t="s">
        <v>317</v>
      </c>
      <c r="E52" s="673"/>
      <c r="F52" s="674">
        <v>17.3</v>
      </c>
      <c r="G52" s="13"/>
      <c r="H52" s="308"/>
      <c r="I52" s="14"/>
      <c r="J52" s="310"/>
      <c r="K52" s="13"/>
      <c r="L52" s="308"/>
      <c r="M52" s="14"/>
      <c r="N52" s="310"/>
      <c r="O52" s="309"/>
      <c r="P52" s="309"/>
      <c r="Q52" s="743"/>
      <c r="R52" s="677"/>
      <c r="S52" s="744"/>
      <c r="T52" s="675"/>
      <c r="U52" s="787">
        <v>3196</v>
      </c>
      <c r="V52" s="499"/>
      <c r="W52" s="4" t="s">
        <v>14</v>
      </c>
      <c r="X52" s="10" t="s">
        <v>371</v>
      </c>
      <c r="Y52" s="217">
        <v>3.6</v>
      </c>
      <c r="Z52" s="313">
        <v>2.8</v>
      </c>
    </row>
    <row r="53" spans="1:26" x14ac:dyDescent="0.15">
      <c r="A53" s="1224"/>
      <c r="B53" s="537">
        <v>44697</v>
      </c>
      <c r="C53" s="449" t="str">
        <f t="shared" si="7"/>
        <v>(月)</v>
      </c>
      <c r="D53" s="672" t="s">
        <v>319</v>
      </c>
      <c r="E53" s="673">
        <v>10.5</v>
      </c>
      <c r="F53" s="674">
        <v>13.7</v>
      </c>
      <c r="G53" s="13">
        <v>17.2</v>
      </c>
      <c r="H53" s="308">
        <v>17.2</v>
      </c>
      <c r="I53" s="14">
        <v>6</v>
      </c>
      <c r="J53" s="310">
        <v>2.9</v>
      </c>
      <c r="K53" s="13">
        <v>7.5</v>
      </c>
      <c r="L53" s="308">
        <v>7.4</v>
      </c>
      <c r="M53" s="14">
        <v>26.2</v>
      </c>
      <c r="N53" s="310">
        <v>26</v>
      </c>
      <c r="O53" s="309">
        <v>72</v>
      </c>
      <c r="P53" s="309">
        <v>96</v>
      </c>
      <c r="Q53" s="743">
        <v>22.8</v>
      </c>
      <c r="R53" s="677">
        <v>190</v>
      </c>
      <c r="S53" s="744">
        <v>0.31</v>
      </c>
      <c r="T53" s="675"/>
      <c r="U53" s="787">
        <v>2668</v>
      </c>
      <c r="V53" s="499"/>
      <c r="W53" s="4" t="s">
        <v>15</v>
      </c>
      <c r="X53" s="10" t="s">
        <v>371</v>
      </c>
      <c r="Y53" s="217">
        <v>1.5</v>
      </c>
      <c r="Z53" s="313">
        <v>0.6</v>
      </c>
    </row>
    <row r="54" spans="1:26" x14ac:dyDescent="0.15">
      <c r="A54" s="1224"/>
      <c r="B54" s="537">
        <v>44698</v>
      </c>
      <c r="C54" s="449" t="str">
        <f t="shared" si="7"/>
        <v>(火)</v>
      </c>
      <c r="D54" s="678" t="s">
        <v>317</v>
      </c>
      <c r="E54" s="673">
        <v>1</v>
      </c>
      <c r="F54" s="674">
        <v>16.600000000000001</v>
      </c>
      <c r="G54" s="13">
        <v>16.3</v>
      </c>
      <c r="H54" s="308">
        <v>16.3</v>
      </c>
      <c r="I54" s="14">
        <v>6.9</v>
      </c>
      <c r="J54" s="310">
        <v>4.0999999999999996</v>
      </c>
      <c r="K54" s="13">
        <v>7.5</v>
      </c>
      <c r="L54" s="308">
        <v>7.4</v>
      </c>
      <c r="M54" s="14">
        <v>23.9</v>
      </c>
      <c r="N54" s="310">
        <v>22.2</v>
      </c>
      <c r="O54" s="309">
        <v>66</v>
      </c>
      <c r="P54" s="309">
        <v>85.6</v>
      </c>
      <c r="Q54" s="743">
        <v>20.6</v>
      </c>
      <c r="R54" s="677">
        <v>167</v>
      </c>
      <c r="S54" s="744">
        <v>0.41</v>
      </c>
      <c r="T54" s="675"/>
      <c r="U54" s="787">
        <v>2768</v>
      </c>
      <c r="V54" s="499"/>
      <c r="W54" s="4" t="s">
        <v>214</v>
      </c>
      <c r="X54" s="10" t="s">
        <v>371</v>
      </c>
      <c r="Y54" s="217">
        <v>9.1</v>
      </c>
      <c r="Z54" s="313">
        <v>9.4</v>
      </c>
    </row>
    <row r="55" spans="1:26" x14ac:dyDescent="0.15">
      <c r="A55" s="1224"/>
      <c r="B55" s="537">
        <v>44699</v>
      </c>
      <c r="C55" s="449" t="str">
        <f t="shared" si="7"/>
        <v>(水)</v>
      </c>
      <c r="D55" s="678" t="s">
        <v>318</v>
      </c>
      <c r="E55" s="673"/>
      <c r="F55" s="674">
        <v>18.100000000000001</v>
      </c>
      <c r="G55" s="13">
        <v>16.899999999999999</v>
      </c>
      <c r="H55" s="308">
        <v>16.899999999999999</v>
      </c>
      <c r="I55" s="14">
        <v>13.3</v>
      </c>
      <c r="J55" s="310">
        <v>4</v>
      </c>
      <c r="K55" s="13">
        <v>7.6</v>
      </c>
      <c r="L55" s="308">
        <v>7.5</v>
      </c>
      <c r="M55" s="14">
        <v>28.2</v>
      </c>
      <c r="N55" s="310">
        <v>26.2</v>
      </c>
      <c r="O55" s="309">
        <v>74</v>
      </c>
      <c r="P55" s="309">
        <v>98</v>
      </c>
      <c r="Q55" s="743">
        <v>23.6</v>
      </c>
      <c r="R55" s="677">
        <v>209</v>
      </c>
      <c r="S55" s="744">
        <v>0.37</v>
      </c>
      <c r="T55" s="675"/>
      <c r="U55" s="787">
        <v>2573</v>
      </c>
      <c r="V55" s="499"/>
      <c r="W55" s="4" t="s">
        <v>215</v>
      </c>
      <c r="X55" s="10" t="s">
        <v>371</v>
      </c>
      <c r="Y55" s="412">
        <v>0</v>
      </c>
      <c r="Z55" s="413">
        <v>0</v>
      </c>
    </row>
    <row r="56" spans="1:26" x14ac:dyDescent="0.15">
      <c r="A56" s="1224"/>
      <c r="B56" s="537">
        <v>44700</v>
      </c>
      <c r="C56" s="449" t="str">
        <f t="shared" si="7"/>
        <v>(木)</v>
      </c>
      <c r="D56" s="678" t="s">
        <v>318</v>
      </c>
      <c r="E56" s="673"/>
      <c r="F56" s="674">
        <v>22.6</v>
      </c>
      <c r="G56" s="13">
        <v>19.2</v>
      </c>
      <c r="H56" s="308">
        <v>19.2</v>
      </c>
      <c r="I56" s="14">
        <v>5.4</v>
      </c>
      <c r="J56" s="310">
        <v>3.8</v>
      </c>
      <c r="K56" s="13">
        <v>7.6</v>
      </c>
      <c r="L56" s="308">
        <v>7.5</v>
      </c>
      <c r="M56" s="14">
        <v>29.2</v>
      </c>
      <c r="N56" s="310">
        <v>28.2</v>
      </c>
      <c r="O56" s="309">
        <v>76</v>
      </c>
      <c r="P56" s="309">
        <v>102.3</v>
      </c>
      <c r="Q56" s="743">
        <v>23.6</v>
      </c>
      <c r="R56" s="677">
        <v>205</v>
      </c>
      <c r="S56" s="744">
        <v>0.44</v>
      </c>
      <c r="T56" s="675">
        <v>2.57</v>
      </c>
      <c r="U56" s="787">
        <v>1783</v>
      </c>
      <c r="V56" s="499"/>
      <c r="W56" s="4" t="s">
        <v>329</v>
      </c>
      <c r="X56" s="10" t="s">
        <v>371</v>
      </c>
      <c r="Y56" s="219">
        <v>2.33</v>
      </c>
      <c r="Z56" s="314">
        <v>2.31</v>
      </c>
    </row>
    <row r="57" spans="1:26" x14ac:dyDescent="0.15">
      <c r="A57" s="1224"/>
      <c r="B57" s="537">
        <v>44701</v>
      </c>
      <c r="C57" s="449" t="str">
        <f t="shared" si="7"/>
        <v>(金)</v>
      </c>
      <c r="D57" s="678" t="s">
        <v>317</v>
      </c>
      <c r="E57" s="673"/>
      <c r="F57" s="674">
        <v>23.3</v>
      </c>
      <c r="G57" s="13">
        <v>19.600000000000001</v>
      </c>
      <c r="H57" s="308">
        <v>19.7</v>
      </c>
      <c r="I57" s="14">
        <v>6</v>
      </c>
      <c r="J57" s="310">
        <v>5.2</v>
      </c>
      <c r="K57" s="13">
        <v>7.5</v>
      </c>
      <c r="L57" s="308">
        <v>7.6</v>
      </c>
      <c r="M57" s="14">
        <v>29.9</v>
      </c>
      <c r="N57" s="310">
        <v>28.6</v>
      </c>
      <c r="O57" s="309">
        <v>82</v>
      </c>
      <c r="P57" s="309">
        <v>105.5</v>
      </c>
      <c r="Q57" s="743">
        <v>22.9</v>
      </c>
      <c r="R57" s="677">
        <v>201</v>
      </c>
      <c r="S57" s="744">
        <v>0.45</v>
      </c>
      <c r="T57" s="675"/>
      <c r="U57" s="787">
        <v>1034</v>
      </c>
      <c r="V57" s="499"/>
      <c r="W57" s="4" t="s">
        <v>216</v>
      </c>
      <c r="X57" s="10" t="s">
        <v>371</v>
      </c>
      <c r="Y57" s="219">
        <v>2.99</v>
      </c>
      <c r="Z57" s="314">
        <v>2.83</v>
      </c>
    </row>
    <row r="58" spans="1:26" x14ac:dyDescent="0.15">
      <c r="A58" s="1224"/>
      <c r="B58" s="537">
        <v>44702</v>
      </c>
      <c r="C58" s="449" t="str">
        <f t="shared" si="7"/>
        <v>(土)</v>
      </c>
      <c r="D58" s="672" t="s">
        <v>317</v>
      </c>
      <c r="E58" s="673">
        <v>4</v>
      </c>
      <c r="F58" s="674">
        <v>19.100000000000001</v>
      </c>
      <c r="G58" s="13"/>
      <c r="H58" s="308"/>
      <c r="I58" s="14"/>
      <c r="J58" s="310"/>
      <c r="K58" s="13"/>
      <c r="L58" s="308"/>
      <c r="M58" s="14"/>
      <c r="N58" s="310"/>
      <c r="O58" s="309"/>
      <c r="P58" s="309"/>
      <c r="Q58" s="743"/>
      <c r="R58" s="677"/>
      <c r="S58" s="744"/>
      <c r="T58" s="675"/>
      <c r="U58" s="787">
        <v>1011</v>
      </c>
      <c r="V58" s="499"/>
      <c r="W58" s="4" t="s">
        <v>217</v>
      </c>
      <c r="X58" s="10" t="s">
        <v>371</v>
      </c>
      <c r="Y58" s="219">
        <v>0.1</v>
      </c>
      <c r="Z58" s="314">
        <v>8.5999999999999993E-2</v>
      </c>
    </row>
    <row r="59" spans="1:26" x14ac:dyDescent="0.15">
      <c r="A59" s="1224"/>
      <c r="B59" s="537">
        <v>44703</v>
      </c>
      <c r="C59" s="449" t="str">
        <f t="shared" si="7"/>
        <v>(日)</v>
      </c>
      <c r="D59" s="678" t="s">
        <v>317</v>
      </c>
      <c r="E59" s="673">
        <v>1</v>
      </c>
      <c r="F59" s="674">
        <v>17.399999999999999</v>
      </c>
      <c r="G59" s="13"/>
      <c r="H59" s="308"/>
      <c r="I59" s="14"/>
      <c r="J59" s="310"/>
      <c r="K59" s="13"/>
      <c r="L59" s="308"/>
      <c r="M59" s="14"/>
      <c r="N59" s="310"/>
      <c r="O59" s="309"/>
      <c r="P59" s="309"/>
      <c r="Q59" s="743"/>
      <c r="R59" s="677"/>
      <c r="S59" s="744"/>
      <c r="T59" s="675"/>
      <c r="U59" s="787">
        <v>989</v>
      </c>
      <c r="V59" s="499"/>
      <c r="W59" s="4" t="s">
        <v>218</v>
      </c>
      <c r="X59" s="10" t="s">
        <v>371</v>
      </c>
      <c r="Y59" s="217">
        <v>21.8</v>
      </c>
      <c r="Z59" s="313">
        <v>20.9</v>
      </c>
    </row>
    <row r="60" spans="1:26" x14ac:dyDescent="0.15">
      <c r="A60" s="1224"/>
      <c r="B60" s="537">
        <v>44704</v>
      </c>
      <c r="C60" s="449" t="str">
        <f t="shared" si="7"/>
        <v>(月)</v>
      </c>
      <c r="D60" s="678" t="s">
        <v>317</v>
      </c>
      <c r="E60" s="673">
        <v>2</v>
      </c>
      <c r="F60" s="674">
        <v>18</v>
      </c>
      <c r="G60" s="13">
        <v>19.2</v>
      </c>
      <c r="H60" s="308">
        <v>19.7</v>
      </c>
      <c r="I60" s="14">
        <v>4.4000000000000004</v>
      </c>
      <c r="J60" s="310">
        <v>4.0999999999999996</v>
      </c>
      <c r="K60" s="13">
        <v>7.6</v>
      </c>
      <c r="L60" s="308">
        <v>7.6</v>
      </c>
      <c r="M60" s="14">
        <v>31</v>
      </c>
      <c r="N60" s="310">
        <v>28.5</v>
      </c>
      <c r="O60" s="309">
        <v>78</v>
      </c>
      <c r="P60" s="309">
        <v>100.5</v>
      </c>
      <c r="Q60" s="743">
        <v>25.6</v>
      </c>
      <c r="R60" s="677">
        <v>207</v>
      </c>
      <c r="S60" s="744">
        <v>0.44</v>
      </c>
      <c r="T60" s="675"/>
      <c r="U60" s="787">
        <v>1008</v>
      </c>
      <c r="V60" s="499"/>
      <c r="W60" s="4" t="s">
        <v>17</v>
      </c>
      <c r="X60" s="10" t="s">
        <v>371</v>
      </c>
      <c r="Y60" s="217">
        <v>27.3</v>
      </c>
      <c r="Z60" s="313">
        <v>25.9</v>
      </c>
    </row>
    <row r="61" spans="1:26" x14ac:dyDescent="0.15">
      <c r="A61" s="1224"/>
      <c r="B61" s="537">
        <v>44705</v>
      </c>
      <c r="C61" s="449" t="str">
        <f t="shared" si="7"/>
        <v>(火)</v>
      </c>
      <c r="D61" s="678" t="s">
        <v>318</v>
      </c>
      <c r="E61" s="673"/>
      <c r="F61" s="674">
        <v>22.4</v>
      </c>
      <c r="G61" s="13">
        <v>20.100000000000001</v>
      </c>
      <c r="H61" s="308">
        <v>20.100000000000001</v>
      </c>
      <c r="I61" s="14">
        <v>5.5</v>
      </c>
      <c r="J61" s="310">
        <v>4.7</v>
      </c>
      <c r="K61" s="13">
        <v>7.6</v>
      </c>
      <c r="L61" s="308">
        <v>7.6</v>
      </c>
      <c r="M61" s="14">
        <v>29.6</v>
      </c>
      <c r="N61" s="310">
        <v>27.4</v>
      </c>
      <c r="O61" s="309">
        <v>79</v>
      </c>
      <c r="P61" s="309">
        <v>101.3</v>
      </c>
      <c r="Q61" s="743">
        <v>21</v>
      </c>
      <c r="R61" s="677">
        <v>198</v>
      </c>
      <c r="S61" s="744">
        <v>0.49</v>
      </c>
      <c r="T61" s="675"/>
      <c r="U61" s="787">
        <v>1020</v>
      </c>
      <c r="V61" s="499"/>
      <c r="W61" s="4" t="s">
        <v>219</v>
      </c>
      <c r="X61" s="10" t="s">
        <v>205</v>
      </c>
      <c r="Y61" s="383">
        <v>10</v>
      </c>
      <c r="Z61" s="396">
        <v>8</v>
      </c>
    </row>
    <row r="62" spans="1:26" x14ac:dyDescent="0.15">
      <c r="A62" s="1224"/>
      <c r="B62" s="537">
        <v>44706</v>
      </c>
      <c r="C62" s="449" t="str">
        <f t="shared" si="7"/>
        <v>(水)</v>
      </c>
      <c r="D62" s="678" t="s">
        <v>318</v>
      </c>
      <c r="E62" s="673"/>
      <c r="F62" s="674">
        <v>23.2</v>
      </c>
      <c r="G62" s="13">
        <v>20.5</v>
      </c>
      <c r="H62" s="308">
        <v>20.7</v>
      </c>
      <c r="I62" s="14">
        <v>5.0999999999999996</v>
      </c>
      <c r="J62" s="310">
        <v>4.4000000000000004</v>
      </c>
      <c r="K62" s="13">
        <v>7.6</v>
      </c>
      <c r="L62" s="308">
        <v>7.7</v>
      </c>
      <c r="M62" s="14">
        <v>30.8</v>
      </c>
      <c r="N62" s="310">
        <v>29.1</v>
      </c>
      <c r="O62" s="309">
        <v>83</v>
      </c>
      <c r="P62" s="309">
        <v>107.3</v>
      </c>
      <c r="Q62" s="743">
        <v>26.7</v>
      </c>
      <c r="R62" s="677">
        <v>205</v>
      </c>
      <c r="S62" s="744">
        <v>0.54</v>
      </c>
      <c r="T62" s="675"/>
      <c r="U62" s="787">
        <v>1018</v>
      </c>
      <c r="V62" s="499"/>
      <c r="W62" s="4" t="s">
        <v>220</v>
      </c>
      <c r="X62" s="10" t="s">
        <v>371</v>
      </c>
      <c r="Y62" s="383">
        <v>8</v>
      </c>
      <c r="Z62" s="396">
        <v>5</v>
      </c>
    </row>
    <row r="63" spans="1:26" x14ac:dyDescent="0.15">
      <c r="A63" s="1224"/>
      <c r="B63" s="537">
        <v>44707</v>
      </c>
      <c r="C63" s="449" t="str">
        <f t="shared" si="7"/>
        <v>(木)</v>
      </c>
      <c r="D63" s="678" t="s">
        <v>318</v>
      </c>
      <c r="E63" s="673"/>
      <c r="F63" s="674">
        <v>24.1</v>
      </c>
      <c r="G63" s="13">
        <v>20.8</v>
      </c>
      <c r="H63" s="308">
        <v>20.9</v>
      </c>
      <c r="I63" s="14">
        <v>5.4</v>
      </c>
      <c r="J63" s="310">
        <v>4.5</v>
      </c>
      <c r="K63" s="13">
        <v>7.6</v>
      </c>
      <c r="L63" s="308">
        <v>7.6</v>
      </c>
      <c r="M63" s="14">
        <v>31.4</v>
      </c>
      <c r="N63" s="310">
        <v>30.4</v>
      </c>
      <c r="O63" s="309">
        <v>83</v>
      </c>
      <c r="P63" s="309">
        <v>111.1</v>
      </c>
      <c r="Q63" s="743">
        <v>27</v>
      </c>
      <c r="R63" s="677">
        <v>213</v>
      </c>
      <c r="S63" s="744">
        <v>0.53</v>
      </c>
      <c r="T63" s="675">
        <v>2.5099999999999998</v>
      </c>
      <c r="U63" s="787">
        <v>1012</v>
      </c>
      <c r="V63" s="499"/>
      <c r="W63" s="397"/>
      <c r="X63" s="398"/>
      <c r="Y63" s="399"/>
      <c r="Z63" s="398"/>
    </row>
    <row r="64" spans="1:26" x14ac:dyDescent="0.15">
      <c r="A64" s="1224"/>
      <c r="B64" s="537">
        <v>44708</v>
      </c>
      <c r="C64" s="449" t="str">
        <f t="shared" si="7"/>
        <v>(金)</v>
      </c>
      <c r="D64" s="678" t="s">
        <v>319</v>
      </c>
      <c r="E64" s="673">
        <v>15.5</v>
      </c>
      <c r="F64" s="674">
        <v>19.7</v>
      </c>
      <c r="G64" s="13">
        <v>20.3</v>
      </c>
      <c r="H64" s="308">
        <v>20.399999999999999</v>
      </c>
      <c r="I64" s="14">
        <v>5</v>
      </c>
      <c r="J64" s="310">
        <v>4.7</v>
      </c>
      <c r="K64" s="13">
        <v>7.6</v>
      </c>
      <c r="L64" s="308">
        <v>7.6</v>
      </c>
      <c r="M64" s="14">
        <v>31.9</v>
      </c>
      <c r="N64" s="310">
        <v>30.1</v>
      </c>
      <c r="O64" s="309">
        <v>86</v>
      </c>
      <c r="P64" s="309">
        <v>110.5</v>
      </c>
      <c r="Q64" s="743">
        <v>27.6</v>
      </c>
      <c r="R64" s="677">
        <v>226</v>
      </c>
      <c r="S64" s="744">
        <v>0.62</v>
      </c>
      <c r="T64" s="675"/>
      <c r="U64" s="787">
        <v>1727</v>
      </c>
      <c r="V64" s="499"/>
      <c r="W64" s="397"/>
      <c r="X64" s="398"/>
      <c r="Y64" s="399"/>
      <c r="Z64" s="398"/>
    </row>
    <row r="65" spans="1:26" x14ac:dyDescent="0.15">
      <c r="A65" s="1224"/>
      <c r="B65" s="537">
        <v>44709</v>
      </c>
      <c r="C65" s="449" t="str">
        <f t="shared" si="7"/>
        <v>(土)</v>
      </c>
      <c r="D65" s="678" t="s">
        <v>318</v>
      </c>
      <c r="E65" s="673"/>
      <c r="F65" s="674">
        <v>24.3</v>
      </c>
      <c r="G65" s="13"/>
      <c r="H65" s="308"/>
      <c r="I65" s="14"/>
      <c r="J65" s="310"/>
      <c r="K65" s="13"/>
      <c r="L65" s="308"/>
      <c r="M65" s="14"/>
      <c r="N65" s="310"/>
      <c r="O65" s="309"/>
      <c r="P65" s="309"/>
      <c r="Q65" s="743"/>
      <c r="R65" s="677"/>
      <c r="S65" s="744"/>
      <c r="T65" s="675"/>
      <c r="U65" s="787">
        <v>1881</v>
      </c>
      <c r="V65" s="499"/>
      <c r="W65" s="400"/>
      <c r="X65" s="401"/>
      <c r="Y65" s="402"/>
      <c r="Z65" s="401"/>
    </row>
    <row r="66" spans="1:26" x14ac:dyDescent="0.15">
      <c r="A66" s="1224"/>
      <c r="B66" s="537">
        <v>44710</v>
      </c>
      <c r="C66" s="449" t="str">
        <f t="shared" si="7"/>
        <v>(日)</v>
      </c>
      <c r="D66" s="678" t="s">
        <v>318</v>
      </c>
      <c r="E66" s="673"/>
      <c r="F66" s="674">
        <v>26.5</v>
      </c>
      <c r="G66" s="13"/>
      <c r="H66" s="308"/>
      <c r="I66" s="14"/>
      <c r="J66" s="310"/>
      <c r="K66" s="13"/>
      <c r="L66" s="308"/>
      <c r="M66" s="14"/>
      <c r="N66" s="310"/>
      <c r="O66" s="309"/>
      <c r="P66" s="309"/>
      <c r="Q66" s="743"/>
      <c r="R66" s="677"/>
      <c r="S66" s="744"/>
      <c r="T66" s="675"/>
      <c r="U66" s="787">
        <v>1010</v>
      </c>
      <c r="V66" s="499"/>
      <c r="W66" s="11" t="s">
        <v>23</v>
      </c>
      <c r="X66" s="117" t="s">
        <v>24</v>
      </c>
      <c r="Y66" s="117" t="s">
        <v>24</v>
      </c>
      <c r="Z66" s="812" t="s">
        <v>24</v>
      </c>
    </row>
    <row r="67" spans="1:26" x14ac:dyDescent="0.15">
      <c r="A67" s="1224"/>
      <c r="B67" s="537">
        <v>44711</v>
      </c>
      <c r="C67" s="449" t="str">
        <f t="shared" si="7"/>
        <v>(月)</v>
      </c>
      <c r="D67" s="678" t="s">
        <v>318</v>
      </c>
      <c r="E67" s="673"/>
      <c r="F67" s="674">
        <v>23</v>
      </c>
      <c r="G67" s="13">
        <v>22.5</v>
      </c>
      <c r="H67" s="308">
        <v>23</v>
      </c>
      <c r="I67" s="14">
        <v>5.7</v>
      </c>
      <c r="J67" s="310">
        <v>4.8</v>
      </c>
      <c r="K67" s="13">
        <v>7.6</v>
      </c>
      <c r="L67" s="308">
        <v>7.7</v>
      </c>
      <c r="M67" s="14">
        <v>31.9</v>
      </c>
      <c r="N67" s="310">
        <v>30.1</v>
      </c>
      <c r="O67" s="309">
        <v>86</v>
      </c>
      <c r="P67" s="309">
        <v>110.3</v>
      </c>
      <c r="Q67" s="743">
        <v>26.4</v>
      </c>
      <c r="R67" s="677">
        <v>205</v>
      </c>
      <c r="S67" s="744">
        <v>0.64</v>
      </c>
      <c r="T67" s="675"/>
      <c r="U67" s="787">
        <v>1003</v>
      </c>
      <c r="V67" s="499"/>
      <c r="W67" s="985" t="s">
        <v>361</v>
      </c>
      <c r="X67" s="986"/>
      <c r="Y67" s="986"/>
      <c r="Z67" s="987"/>
    </row>
    <row r="68" spans="1:26" x14ac:dyDescent="0.15">
      <c r="A68" s="1224"/>
      <c r="B68" s="450">
        <v>44712</v>
      </c>
      <c r="C68" s="450" t="str">
        <f t="shared" si="7"/>
        <v>(火)</v>
      </c>
      <c r="D68" s="716" t="s">
        <v>319</v>
      </c>
      <c r="E68" s="717">
        <v>16.5</v>
      </c>
      <c r="F68" s="718">
        <v>19.100000000000001</v>
      </c>
      <c r="G68" s="418">
        <v>20.3</v>
      </c>
      <c r="H68" s="719">
        <v>21.6</v>
      </c>
      <c r="I68" s="720">
        <v>8.4</v>
      </c>
      <c r="J68" s="721">
        <v>3.8</v>
      </c>
      <c r="K68" s="418">
        <v>7.5</v>
      </c>
      <c r="L68" s="719">
        <v>7.5</v>
      </c>
      <c r="M68" s="720">
        <v>26.6</v>
      </c>
      <c r="N68" s="721">
        <v>29.4</v>
      </c>
      <c r="O68" s="722">
        <v>84</v>
      </c>
      <c r="P68" s="722">
        <v>106.9</v>
      </c>
      <c r="Q68" s="723">
        <v>27.6</v>
      </c>
      <c r="R68" s="724">
        <v>219</v>
      </c>
      <c r="S68" s="725">
        <v>0.55000000000000004</v>
      </c>
      <c r="T68" s="1017"/>
      <c r="U68" s="726">
        <v>2583</v>
      </c>
      <c r="V68" s="499"/>
      <c r="W68" s="988"/>
      <c r="X68" s="989"/>
      <c r="Y68" s="989"/>
      <c r="Z68" s="990"/>
    </row>
    <row r="69" spans="1:26" s="1" customFormat="1" ht="13.5" customHeight="1" x14ac:dyDescent="0.15">
      <c r="A69" s="1224"/>
      <c r="B69" s="1155" t="s">
        <v>274</v>
      </c>
      <c r="C69" s="1155"/>
      <c r="D69" s="679"/>
      <c r="E69" s="663">
        <f>MAX(E38:E68)</f>
        <v>40.5</v>
      </c>
      <c r="F69" s="680">
        <f t="shared" ref="F69:U69" si="8">IF(COUNT(F38:F68)=0,"",MAX(F38:F68))</f>
        <v>26.5</v>
      </c>
      <c r="G69" s="12">
        <f t="shared" si="8"/>
        <v>22.5</v>
      </c>
      <c r="H69" s="307">
        <f t="shared" si="8"/>
        <v>23</v>
      </c>
      <c r="I69" s="665">
        <f t="shared" si="8"/>
        <v>29.6</v>
      </c>
      <c r="J69" s="666">
        <f t="shared" si="8"/>
        <v>5.2</v>
      </c>
      <c r="K69" s="12">
        <f t="shared" si="8"/>
        <v>7.6</v>
      </c>
      <c r="L69" s="307">
        <f t="shared" si="8"/>
        <v>7.7</v>
      </c>
      <c r="M69" s="665">
        <f t="shared" si="8"/>
        <v>31.9</v>
      </c>
      <c r="N69" s="666">
        <f t="shared" si="8"/>
        <v>30.4</v>
      </c>
      <c r="O69" s="667">
        <f t="shared" si="8"/>
        <v>86</v>
      </c>
      <c r="P69" s="667">
        <f t="shared" si="8"/>
        <v>111.1</v>
      </c>
      <c r="Q69" s="728">
        <f t="shared" si="8"/>
        <v>29.2</v>
      </c>
      <c r="R69" s="684">
        <f t="shared" si="8"/>
        <v>227</v>
      </c>
      <c r="S69" s="685">
        <f t="shared" si="8"/>
        <v>0.64</v>
      </c>
      <c r="T69" s="685">
        <f t="shared" ref="T69" si="9">IF(COUNT(T38:T68)=0,"",MAX(T38:T68))</f>
        <v>2.83</v>
      </c>
      <c r="U69" s="686">
        <f t="shared" si="8"/>
        <v>5234</v>
      </c>
      <c r="V69" s="183"/>
      <c r="W69" s="988"/>
      <c r="X69" s="989"/>
      <c r="Y69" s="989"/>
      <c r="Z69" s="990"/>
    </row>
    <row r="70" spans="1:26" s="1" customFormat="1" ht="13.5" customHeight="1" x14ac:dyDescent="0.15">
      <c r="A70" s="1224"/>
      <c r="B70" s="1156" t="s">
        <v>275</v>
      </c>
      <c r="C70" s="1156"/>
      <c r="D70" s="687"/>
      <c r="E70" s="688"/>
      <c r="F70" s="689">
        <f t="shared" ref="F70:S70" si="10">IF(COUNT(F38:F68)=0,"",MIN(F38:F68))</f>
        <v>13.7</v>
      </c>
      <c r="G70" s="13">
        <f t="shared" si="10"/>
        <v>14.9</v>
      </c>
      <c r="H70" s="308">
        <f t="shared" si="10"/>
        <v>14.8</v>
      </c>
      <c r="I70" s="14">
        <f t="shared" si="10"/>
        <v>4.4000000000000004</v>
      </c>
      <c r="J70" s="310">
        <f t="shared" si="10"/>
        <v>1.9</v>
      </c>
      <c r="K70" s="13">
        <f t="shared" si="10"/>
        <v>7.4</v>
      </c>
      <c r="L70" s="308">
        <f t="shared" si="10"/>
        <v>7.3</v>
      </c>
      <c r="M70" s="14">
        <f t="shared" si="10"/>
        <v>23.4</v>
      </c>
      <c r="N70" s="310">
        <f t="shared" si="10"/>
        <v>22.2</v>
      </c>
      <c r="O70" s="309">
        <f t="shared" si="10"/>
        <v>63</v>
      </c>
      <c r="P70" s="309">
        <f t="shared" si="10"/>
        <v>85.6</v>
      </c>
      <c r="Q70" s="692">
        <f t="shared" si="10"/>
        <v>20.6</v>
      </c>
      <c r="R70" s="693">
        <f t="shared" si="10"/>
        <v>167</v>
      </c>
      <c r="S70" s="694">
        <f t="shared" si="10"/>
        <v>0.15</v>
      </c>
      <c r="T70" s="694">
        <f t="shared" ref="T70" si="11">IF(COUNT(T38:T68)=0,"",MIN(T38:T68))</f>
        <v>2.4</v>
      </c>
      <c r="U70" s="695"/>
      <c r="V70" s="183"/>
      <c r="W70" s="988"/>
      <c r="X70" s="989"/>
      <c r="Y70" s="989"/>
      <c r="Z70" s="990"/>
    </row>
    <row r="71" spans="1:26" s="1" customFormat="1" ht="13.5" customHeight="1" x14ac:dyDescent="0.15">
      <c r="A71" s="1224"/>
      <c r="B71" s="1156" t="s">
        <v>276</v>
      </c>
      <c r="C71" s="1156"/>
      <c r="D71" s="687"/>
      <c r="E71" s="696"/>
      <c r="F71" s="697">
        <f t="shared" ref="F71:S71" si="12">IF(COUNT(F38:F68)=0,"",AVERAGE(F38:F68))</f>
        <v>19.416129032258066</v>
      </c>
      <c r="G71" s="418">
        <f t="shared" si="12"/>
        <v>18.768421052631577</v>
      </c>
      <c r="H71" s="719">
        <f t="shared" si="12"/>
        <v>18.94736842105263</v>
      </c>
      <c r="I71" s="720">
        <f t="shared" si="12"/>
        <v>7.9210526315789478</v>
      </c>
      <c r="J71" s="721">
        <f t="shared" si="12"/>
        <v>4.0526315789473681</v>
      </c>
      <c r="K71" s="418">
        <f t="shared" si="12"/>
        <v>7.5421052631578922</v>
      </c>
      <c r="L71" s="719">
        <f t="shared" si="12"/>
        <v>7.5210526315789465</v>
      </c>
      <c r="M71" s="720">
        <f t="shared" si="12"/>
        <v>28.689473684210526</v>
      </c>
      <c r="N71" s="721">
        <f t="shared" si="12"/>
        <v>27.573684210526313</v>
      </c>
      <c r="O71" s="722">
        <f t="shared" si="12"/>
        <v>76</v>
      </c>
      <c r="P71" s="722">
        <f t="shared" si="12"/>
        <v>101.2421052631579</v>
      </c>
      <c r="Q71" s="730">
        <f t="shared" si="12"/>
        <v>25.60526315789474</v>
      </c>
      <c r="R71" s="731">
        <f t="shared" si="12"/>
        <v>200.57894736842104</v>
      </c>
      <c r="S71" s="732">
        <f t="shared" si="12"/>
        <v>0.41368421052631582</v>
      </c>
      <c r="T71" s="732">
        <f t="shared" ref="T71" si="13">IF(COUNT(T38:T68)=0,"",AVERAGE(T38:T68))</f>
        <v>2.5775000000000001</v>
      </c>
      <c r="U71" s="733"/>
      <c r="V71" s="183"/>
      <c r="W71" s="988"/>
      <c r="X71" s="989"/>
      <c r="Y71" s="989"/>
      <c r="Z71" s="990"/>
    </row>
    <row r="72" spans="1:26" s="1" customFormat="1" ht="13.5" customHeight="1" x14ac:dyDescent="0.15">
      <c r="A72" s="1225"/>
      <c r="B72" s="1157" t="s">
        <v>277</v>
      </c>
      <c r="C72" s="1157"/>
      <c r="D72" s="699"/>
      <c r="E72" s="700">
        <f>SUM(E38:E68)</f>
        <v>147.5</v>
      </c>
      <c r="F72" s="782"/>
      <c r="G72" s="701"/>
      <c r="H72" s="734"/>
      <c r="I72" s="701"/>
      <c r="J72" s="734"/>
      <c r="K72" s="704"/>
      <c r="L72" s="705"/>
      <c r="M72" s="735"/>
      <c r="N72" s="736"/>
      <c r="O72" s="737"/>
      <c r="P72" s="737"/>
      <c r="Q72" s="738"/>
      <c r="R72" s="711"/>
      <c r="S72" s="712"/>
      <c r="T72" s="1018"/>
      <c r="U72" s="1008">
        <f>SUM(U38:U68)</f>
        <v>79891</v>
      </c>
      <c r="V72" s="183"/>
      <c r="W72" s="827"/>
      <c r="X72" s="828"/>
      <c r="Y72" s="828"/>
      <c r="Z72" s="829"/>
    </row>
    <row r="73" spans="1:26" ht="13.5" customHeight="1" x14ac:dyDescent="0.15">
      <c r="A73" s="1224" t="s">
        <v>202</v>
      </c>
      <c r="B73" s="540">
        <v>44713</v>
      </c>
      <c r="C73" s="448" t="str">
        <f>IF(B73="","",IF(WEEKDAY(B73)=1,"(日)",IF(WEEKDAY(B73)=2,"(月)",IF(WEEKDAY(B73)=3,"(火)",IF(WEEKDAY(B73)=4,"(水)",IF(WEEKDAY(B73)=5,"(木)",IF(WEEKDAY(B73)=6,"(金)","(土)")))))))</f>
        <v>(水)</v>
      </c>
      <c r="D73" s="740" t="s">
        <v>318</v>
      </c>
      <c r="E73" s="663"/>
      <c r="F73" s="664">
        <v>22</v>
      </c>
      <c r="G73" s="12">
        <v>20</v>
      </c>
      <c r="H73" s="666">
        <v>19.899999999999999</v>
      </c>
      <c r="I73" s="665">
        <v>6.2</v>
      </c>
      <c r="J73" s="307">
        <v>3.2</v>
      </c>
      <c r="K73" s="12">
        <v>7.4</v>
      </c>
      <c r="L73" s="307">
        <v>7.4</v>
      </c>
      <c r="M73" s="665">
        <v>28</v>
      </c>
      <c r="N73" s="666">
        <v>26.1</v>
      </c>
      <c r="O73" s="667">
        <v>77</v>
      </c>
      <c r="P73" s="667">
        <v>95.6</v>
      </c>
      <c r="Q73" s="728">
        <v>25.7</v>
      </c>
      <c r="R73" s="671">
        <v>203</v>
      </c>
      <c r="S73" s="741">
        <v>0.39</v>
      </c>
      <c r="T73" s="669"/>
      <c r="U73" s="1005">
        <v>1885</v>
      </c>
      <c r="V73" s="118"/>
      <c r="W73" s="463" t="s">
        <v>344</v>
      </c>
      <c r="X73" s="479"/>
      <c r="Y73" s="465">
        <v>44721</v>
      </c>
      <c r="Z73" s="474"/>
    </row>
    <row r="74" spans="1:26" x14ac:dyDescent="0.15">
      <c r="A74" s="1224"/>
      <c r="B74" s="458">
        <v>44714</v>
      </c>
      <c r="C74" s="449" t="str">
        <f t="shared" ref="C74:C102" si="14">IF(B74="","",IF(WEEKDAY(B74)=1,"(日)",IF(WEEKDAY(B74)=2,"(月)",IF(WEEKDAY(B74)=3,"(火)",IF(WEEKDAY(B74)=4,"(水)",IF(WEEKDAY(B74)=5,"(木)",IF(WEEKDAY(B74)=6,"(金)","(土)")))))))</f>
        <v>(木)</v>
      </c>
      <c r="D74" s="742" t="s">
        <v>318</v>
      </c>
      <c r="E74" s="673"/>
      <c r="F74" s="674">
        <v>22.9</v>
      </c>
      <c r="G74" s="13">
        <v>21.4</v>
      </c>
      <c r="H74" s="310">
        <v>21.5</v>
      </c>
      <c r="I74" s="14">
        <v>5.7</v>
      </c>
      <c r="J74" s="308">
        <v>4.7</v>
      </c>
      <c r="K74" s="13">
        <v>7.5</v>
      </c>
      <c r="L74" s="308">
        <v>7.6</v>
      </c>
      <c r="M74" s="14">
        <v>30.9</v>
      </c>
      <c r="N74" s="310">
        <v>29.5</v>
      </c>
      <c r="O74" s="309">
        <v>86</v>
      </c>
      <c r="P74" s="309">
        <v>107.1</v>
      </c>
      <c r="Q74" s="743">
        <v>25.2</v>
      </c>
      <c r="R74" s="677">
        <v>248</v>
      </c>
      <c r="S74" s="744">
        <v>0.49</v>
      </c>
      <c r="T74" s="675">
        <v>2.5499999999999998</v>
      </c>
      <c r="U74" s="787">
        <v>1107</v>
      </c>
      <c r="V74" s="118"/>
      <c r="W74" s="468" t="s">
        <v>2</v>
      </c>
      <c r="X74" s="469" t="s">
        <v>363</v>
      </c>
      <c r="Y74" s="513">
        <v>16.899999999999999</v>
      </c>
      <c r="Z74" s="473"/>
    </row>
    <row r="75" spans="1:26" x14ac:dyDescent="0.15">
      <c r="A75" s="1224"/>
      <c r="B75" s="458">
        <v>44715</v>
      </c>
      <c r="C75" s="449" t="str">
        <f t="shared" si="14"/>
        <v>(金)</v>
      </c>
      <c r="D75" s="742" t="s">
        <v>318</v>
      </c>
      <c r="E75" s="673">
        <v>14.5</v>
      </c>
      <c r="F75" s="674">
        <v>23.5</v>
      </c>
      <c r="G75" s="13">
        <v>21.4</v>
      </c>
      <c r="H75" s="310">
        <v>21.8</v>
      </c>
      <c r="I75" s="14">
        <v>5.9</v>
      </c>
      <c r="J75" s="308">
        <v>4.8</v>
      </c>
      <c r="K75" s="13">
        <v>7.5</v>
      </c>
      <c r="L75" s="308">
        <v>7.6</v>
      </c>
      <c r="M75" s="14">
        <v>32.6</v>
      </c>
      <c r="N75" s="310">
        <v>30.5</v>
      </c>
      <c r="O75" s="309">
        <v>89</v>
      </c>
      <c r="P75" s="309">
        <v>112.3</v>
      </c>
      <c r="Q75" s="743">
        <v>26.2</v>
      </c>
      <c r="R75" s="677">
        <v>230</v>
      </c>
      <c r="S75" s="744">
        <v>0.53</v>
      </c>
      <c r="T75" s="675"/>
      <c r="U75" s="787">
        <v>2026</v>
      </c>
      <c r="V75" s="118"/>
      <c r="W75" s="6" t="s">
        <v>19</v>
      </c>
      <c r="X75" s="7" t="s">
        <v>20</v>
      </c>
      <c r="Y75" s="475" t="s">
        <v>21</v>
      </c>
      <c r="Z75" s="7" t="s">
        <v>22</v>
      </c>
    </row>
    <row r="76" spans="1:26" x14ac:dyDescent="0.15">
      <c r="A76" s="1224"/>
      <c r="B76" s="458">
        <v>44716</v>
      </c>
      <c r="C76" s="449" t="str">
        <f t="shared" si="14"/>
        <v>(土)</v>
      </c>
      <c r="D76" s="742" t="s">
        <v>318</v>
      </c>
      <c r="E76" s="673"/>
      <c r="F76" s="674">
        <v>20.100000000000001</v>
      </c>
      <c r="G76" s="13"/>
      <c r="H76" s="310"/>
      <c r="I76" s="14"/>
      <c r="J76" s="308"/>
      <c r="K76" s="13"/>
      <c r="L76" s="308"/>
      <c r="M76" s="14"/>
      <c r="N76" s="310"/>
      <c r="O76" s="309"/>
      <c r="P76" s="309"/>
      <c r="Q76" s="743"/>
      <c r="R76" s="677"/>
      <c r="S76" s="744"/>
      <c r="T76" s="675"/>
      <c r="U76" s="787">
        <v>3816</v>
      </c>
      <c r="V76" s="118"/>
      <c r="W76" s="3" t="s">
        <v>203</v>
      </c>
      <c r="X76" s="9" t="s">
        <v>11</v>
      </c>
      <c r="Y76" s="476">
        <v>18.100000000000001</v>
      </c>
      <c r="Z76" s="307">
        <v>18.2</v>
      </c>
    </row>
    <row r="77" spans="1:26" x14ac:dyDescent="0.15">
      <c r="A77" s="1224"/>
      <c r="B77" s="458">
        <v>44717</v>
      </c>
      <c r="C77" s="449" t="str">
        <f t="shared" si="14"/>
        <v>(日)</v>
      </c>
      <c r="D77" s="742" t="s">
        <v>317</v>
      </c>
      <c r="E77" s="673"/>
      <c r="F77" s="674">
        <v>23.9</v>
      </c>
      <c r="G77" s="13"/>
      <c r="H77" s="310"/>
      <c r="I77" s="14"/>
      <c r="J77" s="308"/>
      <c r="K77" s="13"/>
      <c r="L77" s="308"/>
      <c r="M77" s="14"/>
      <c r="N77" s="310"/>
      <c r="O77" s="309"/>
      <c r="P77" s="309"/>
      <c r="Q77" s="743"/>
      <c r="R77" s="677"/>
      <c r="S77" s="744"/>
      <c r="T77" s="675"/>
      <c r="U77" s="787">
        <v>2467</v>
      </c>
      <c r="V77" s="118"/>
      <c r="W77" s="4" t="s">
        <v>204</v>
      </c>
      <c r="X77" s="10" t="s">
        <v>205</v>
      </c>
      <c r="Y77" s="477">
        <v>5.7</v>
      </c>
      <c r="Z77" s="308">
        <v>4.5999999999999996</v>
      </c>
    </row>
    <row r="78" spans="1:26" x14ac:dyDescent="0.15">
      <c r="A78" s="1224"/>
      <c r="B78" s="458">
        <v>44718</v>
      </c>
      <c r="C78" s="449" t="str">
        <f t="shared" si="14"/>
        <v>(月)</v>
      </c>
      <c r="D78" s="742" t="s">
        <v>319</v>
      </c>
      <c r="E78" s="673">
        <v>18.5</v>
      </c>
      <c r="F78" s="674">
        <v>15.8</v>
      </c>
      <c r="G78" s="13">
        <v>19.8</v>
      </c>
      <c r="H78" s="310">
        <v>20.3</v>
      </c>
      <c r="I78" s="14">
        <v>5.9</v>
      </c>
      <c r="J78" s="308">
        <v>3.4</v>
      </c>
      <c r="K78" s="13">
        <v>7.6</v>
      </c>
      <c r="L78" s="308">
        <v>7.6</v>
      </c>
      <c r="M78" s="14">
        <v>32</v>
      </c>
      <c r="N78" s="310">
        <v>30.9</v>
      </c>
      <c r="O78" s="309">
        <v>87</v>
      </c>
      <c r="P78" s="309">
        <v>113.3</v>
      </c>
      <c r="Q78" s="743">
        <v>28.1</v>
      </c>
      <c r="R78" s="677">
        <v>212</v>
      </c>
      <c r="S78" s="744">
        <v>0.43</v>
      </c>
      <c r="T78" s="675"/>
      <c r="U78" s="787">
        <v>2682</v>
      </c>
      <c r="V78" s="118"/>
      <c r="W78" s="4" t="s">
        <v>12</v>
      </c>
      <c r="X78" s="10"/>
      <c r="Y78" s="477">
        <v>7.6</v>
      </c>
      <c r="Z78" s="308">
        <v>7.6</v>
      </c>
    </row>
    <row r="79" spans="1:26" x14ac:dyDescent="0.15">
      <c r="A79" s="1224"/>
      <c r="B79" s="458">
        <v>44719</v>
      </c>
      <c r="C79" s="449" t="str">
        <f t="shared" si="14"/>
        <v>(火)</v>
      </c>
      <c r="D79" s="742" t="s">
        <v>317</v>
      </c>
      <c r="E79" s="673">
        <v>1</v>
      </c>
      <c r="F79" s="674">
        <v>18.399999999999999</v>
      </c>
      <c r="G79" s="13">
        <v>18.399999999999999</v>
      </c>
      <c r="H79" s="310">
        <v>18.3</v>
      </c>
      <c r="I79" s="14">
        <v>9.5</v>
      </c>
      <c r="J79" s="308">
        <v>3.5</v>
      </c>
      <c r="K79" s="13">
        <v>7.4</v>
      </c>
      <c r="L79" s="308">
        <v>7.4</v>
      </c>
      <c r="M79" s="14">
        <v>22.7</v>
      </c>
      <c r="N79" s="310">
        <v>21.4</v>
      </c>
      <c r="O79" s="309">
        <v>65</v>
      </c>
      <c r="P79" s="309">
        <v>84</v>
      </c>
      <c r="Q79" s="743">
        <v>19.2</v>
      </c>
      <c r="R79" s="677">
        <v>155</v>
      </c>
      <c r="S79" s="744">
        <v>0.41</v>
      </c>
      <c r="T79" s="675"/>
      <c r="U79" s="787">
        <v>2978</v>
      </c>
      <c r="V79" s="118"/>
      <c r="W79" s="4" t="s">
        <v>206</v>
      </c>
      <c r="X79" s="10" t="s">
        <v>13</v>
      </c>
      <c r="Y79" s="477">
        <v>30.3</v>
      </c>
      <c r="Z79" s="308">
        <v>29.6</v>
      </c>
    </row>
    <row r="80" spans="1:26" x14ac:dyDescent="0.15">
      <c r="A80" s="1224"/>
      <c r="B80" s="458">
        <v>44720</v>
      </c>
      <c r="C80" s="449" t="str">
        <f t="shared" si="14"/>
        <v>(水)</v>
      </c>
      <c r="D80" s="742" t="s">
        <v>317</v>
      </c>
      <c r="E80" s="673">
        <v>3</v>
      </c>
      <c r="F80" s="674">
        <v>17.5</v>
      </c>
      <c r="G80" s="13">
        <v>18.3</v>
      </c>
      <c r="H80" s="310">
        <v>18.5</v>
      </c>
      <c r="I80" s="14">
        <v>5.8</v>
      </c>
      <c r="J80" s="308">
        <v>3.7</v>
      </c>
      <c r="K80" s="13">
        <v>7.6</v>
      </c>
      <c r="L80" s="308">
        <v>7.6</v>
      </c>
      <c r="M80" s="14">
        <v>29.7</v>
      </c>
      <c r="N80" s="310">
        <v>28.1</v>
      </c>
      <c r="O80" s="309">
        <v>80</v>
      </c>
      <c r="P80" s="309">
        <v>103.1</v>
      </c>
      <c r="Q80" s="743">
        <v>25.2</v>
      </c>
      <c r="R80" s="677">
        <v>211</v>
      </c>
      <c r="S80" s="744">
        <v>0.43</v>
      </c>
      <c r="T80" s="675"/>
      <c r="U80" s="787">
        <v>1811</v>
      </c>
      <c r="V80" s="118"/>
      <c r="W80" s="4" t="s">
        <v>207</v>
      </c>
      <c r="X80" s="10" t="s">
        <v>371</v>
      </c>
      <c r="Y80" s="478">
        <v>86</v>
      </c>
      <c r="Z80" s="309">
        <v>86</v>
      </c>
    </row>
    <row r="81" spans="1:26" x14ac:dyDescent="0.15">
      <c r="A81" s="1224"/>
      <c r="B81" s="458">
        <v>44721</v>
      </c>
      <c r="C81" s="449" t="str">
        <f t="shared" si="14"/>
        <v>(木)</v>
      </c>
      <c r="D81" s="742" t="s">
        <v>317</v>
      </c>
      <c r="E81" s="673">
        <v>1.5</v>
      </c>
      <c r="F81" s="674">
        <v>16.899999999999999</v>
      </c>
      <c r="G81" s="13">
        <v>18.100000000000001</v>
      </c>
      <c r="H81" s="310">
        <v>18.2</v>
      </c>
      <c r="I81" s="14">
        <v>5.7</v>
      </c>
      <c r="J81" s="308">
        <v>4.5999999999999996</v>
      </c>
      <c r="K81" s="13">
        <v>7.6</v>
      </c>
      <c r="L81" s="308">
        <v>7.6</v>
      </c>
      <c r="M81" s="14">
        <v>30.3</v>
      </c>
      <c r="N81" s="310">
        <v>29.6</v>
      </c>
      <c r="O81" s="309">
        <v>86</v>
      </c>
      <c r="P81" s="309">
        <v>108.9</v>
      </c>
      <c r="Q81" s="743">
        <v>25.5</v>
      </c>
      <c r="R81" s="677">
        <v>228</v>
      </c>
      <c r="S81" s="744">
        <v>0.48</v>
      </c>
      <c r="T81" s="675">
        <v>2.64</v>
      </c>
      <c r="U81" s="787">
        <v>1208</v>
      </c>
      <c r="V81" s="118"/>
      <c r="W81" s="4" t="s">
        <v>208</v>
      </c>
      <c r="X81" s="10" t="s">
        <v>371</v>
      </c>
      <c r="Y81" s="478">
        <v>108.3</v>
      </c>
      <c r="Z81" s="309">
        <v>108.9</v>
      </c>
    </row>
    <row r="82" spans="1:26" x14ac:dyDescent="0.15">
      <c r="A82" s="1224"/>
      <c r="B82" s="458">
        <v>44722</v>
      </c>
      <c r="C82" s="449" t="str">
        <f t="shared" si="14"/>
        <v>(金)</v>
      </c>
      <c r="D82" s="742" t="s">
        <v>317</v>
      </c>
      <c r="E82" s="673">
        <v>0.5</v>
      </c>
      <c r="F82" s="674">
        <v>20.8</v>
      </c>
      <c r="G82" s="13">
        <v>19.899999999999999</v>
      </c>
      <c r="H82" s="310">
        <v>20</v>
      </c>
      <c r="I82" s="14">
        <v>5.7</v>
      </c>
      <c r="J82" s="308">
        <v>3.1</v>
      </c>
      <c r="K82" s="13">
        <v>7.5</v>
      </c>
      <c r="L82" s="308">
        <v>7.5</v>
      </c>
      <c r="M82" s="14">
        <v>31.6</v>
      </c>
      <c r="N82" s="310">
        <v>30</v>
      </c>
      <c r="O82" s="309">
        <v>86</v>
      </c>
      <c r="P82" s="309">
        <v>110.1</v>
      </c>
      <c r="Q82" s="743">
        <v>27.6</v>
      </c>
      <c r="R82" s="677">
        <v>195</v>
      </c>
      <c r="S82" s="744">
        <v>0.33</v>
      </c>
      <c r="T82" s="675"/>
      <c r="U82" s="787">
        <v>1699</v>
      </c>
      <c r="V82" s="118"/>
      <c r="W82" s="4" t="s">
        <v>209</v>
      </c>
      <c r="X82" s="10" t="s">
        <v>371</v>
      </c>
      <c r="Y82" s="478">
        <v>71</v>
      </c>
      <c r="Z82" s="309">
        <v>70.599999999999994</v>
      </c>
    </row>
    <row r="83" spans="1:26" x14ac:dyDescent="0.15">
      <c r="A83" s="1224"/>
      <c r="B83" s="458">
        <v>44723</v>
      </c>
      <c r="C83" s="449" t="str">
        <f t="shared" si="14"/>
        <v>(土)</v>
      </c>
      <c r="D83" s="742" t="s">
        <v>317</v>
      </c>
      <c r="E83" s="673">
        <v>0.5</v>
      </c>
      <c r="F83" s="674">
        <v>23.4</v>
      </c>
      <c r="G83" s="13"/>
      <c r="H83" s="310"/>
      <c r="I83" s="14"/>
      <c r="J83" s="308"/>
      <c r="K83" s="13"/>
      <c r="L83" s="308"/>
      <c r="M83" s="14"/>
      <c r="N83" s="310"/>
      <c r="O83" s="309"/>
      <c r="P83" s="309"/>
      <c r="Q83" s="743"/>
      <c r="R83" s="677"/>
      <c r="S83" s="744"/>
      <c r="T83" s="675"/>
      <c r="U83" s="787">
        <v>977</v>
      </c>
      <c r="V83" s="118"/>
      <c r="W83" s="4" t="s">
        <v>210</v>
      </c>
      <c r="X83" s="10" t="s">
        <v>371</v>
      </c>
      <c r="Y83" s="478">
        <v>37.299999999999997</v>
      </c>
      <c r="Z83" s="309">
        <v>38.299999999999997</v>
      </c>
    </row>
    <row r="84" spans="1:26" x14ac:dyDescent="0.15">
      <c r="A84" s="1224"/>
      <c r="B84" s="458">
        <v>44724</v>
      </c>
      <c r="C84" s="449" t="str">
        <f t="shared" si="14"/>
        <v>(日)</v>
      </c>
      <c r="D84" s="742" t="s">
        <v>317</v>
      </c>
      <c r="E84" s="673">
        <v>9.5</v>
      </c>
      <c r="F84" s="674">
        <v>20.100000000000001</v>
      </c>
      <c r="G84" s="13"/>
      <c r="H84" s="310"/>
      <c r="I84" s="14"/>
      <c r="J84" s="308"/>
      <c r="K84" s="13"/>
      <c r="L84" s="308"/>
      <c r="M84" s="14"/>
      <c r="N84" s="310"/>
      <c r="O84" s="309"/>
      <c r="P84" s="309"/>
      <c r="Q84" s="743"/>
      <c r="R84" s="677"/>
      <c r="S84" s="744"/>
      <c r="T84" s="675"/>
      <c r="U84" s="787">
        <v>972</v>
      </c>
      <c r="V84" s="118"/>
      <c r="W84" s="4" t="s">
        <v>211</v>
      </c>
      <c r="X84" s="10" t="s">
        <v>371</v>
      </c>
      <c r="Y84" s="218">
        <v>25.4</v>
      </c>
      <c r="Z84" s="310">
        <v>25.5</v>
      </c>
    </row>
    <row r="85" spans="1:26" x14ac:dyDescent="0.15">
      <c r="A85" s="1224"/>
      <c r="B85" s="458">
        <v>44725</v>
      </c>
      <c r="C85" s="449" t="str">
        <f t="shared" si="14"/>
        <v>(月)</v>
      </c>
      <c r="D85" s="742" t="s">
        <v>318</v>
      </c>
      <c r="E85" s="673">
        <v>0.5</v>
      </c>
      <c r="F85" s="674">
        <v>21.2</v>
      </c>
      <c r="G85" s="13">
        <v>19.899999999999999</v>
      </c>
      <c r="H85" s="310">
        <v>20.3</v>
      </c>
      <c r="I85" s="14">
        <v>7.6</v>
      </c>
      <c r="J85" s="308">
        <v>6.2</v>
      </c>
      <c r="K85" s="13">
        <v>7.5</v>
      </c>
      <c r="L85" s="308">
        <v>7.6</v>
      </c>
      <c r="M85" s="14">
        <v>28.6</v>
      </c>
      <c r="N85" s="310">
        <v>24.3</v>
      </c>
      <c r="O85" s="309">
        <v>76</v>
      </c>
      <c r="P85" s="309">
        <v>97.2</v>
      </c>
      <c r="Q85" s="743">
        <v>22.6</v>
      </c>
      <c r="R85" s="677">
        <v>199</v>
      </c>
      <c r="S85" s="744">
        <v>0.47</v>
      </c>
      <c r="T85" s="675"/>
      <c r="U85" s="787">
        <v>1204</v>
      </c>
      <c r="V85" s="118"/>
      <c r="W85" s="4" t="s">
        <v>212</v>
      </c>
      <c r="X85" s="10" t="s">
        <v>371</v>
      </c>
      <c r="Y85" s="220">
        <v>213</v>
      </c>
      <c r="Z85" s="311">
        <v>228</v>
      </c>
    </row>
    <row r="86" spans="1:26" x14ac:dyDescent="0.15">
      <c r="A86" s="1224"/>
      <c r="B86" s="458">
        <v>44726</v>
      </c>
      <c r="C86" s="449" t="str">
        <f t="shared" si="14"/>
        <v>(火)</v>
      </c>
      <c r="D86" s="742" t="s">
        <v>317</v>
      </c>
      <c r="E86" s="673"/>
      <c r="F86" s="674">
        <v>17.600000000000001</v>
      </c>
      <c r="G86" s="13">
        <v>20.5</v>
      </c>
      <c r="H86" s="310">
        <v>20.8</v>
      </c>
      <c r="I86" s="14">
        <v>6.3</v>
      </c>
      <c r="J86" s="308">
        <v>5</v>
      </c>
      <c r="K86" s="13">
        <v>7.6</v>
      </c>
      <c r="L86" s="308">
        <v>7.6</v>
      </c>
      <c r="M86" s="14">
        <v>30.5</v>
      </c>
      <c r="N86" s="310">
        <v>28.7</v>
      </c>
      <c r="O86" s="309">
        <v>88</v>
      </c>
      <c r="P86" s="309">
        <v>109.7</v>
      </c>
      <c r="Q86" s="743">
        <v>21.7</v>
      </c>
      <c r="R86" s="677">
        <v>235</v>
      </c>
      <c r="S86" s="744">
        <v>0.48</v>
      </c>
      <c r="T86" s="675"/>
      <c r="U86" s="787">
        <v>1341</v>
      </c>
      <c r="V86" s="118"/>
      <c r="W86" s="4" t="s">
        <v>213</v>
      </c>
      <c r="X86" s="10" t="s">
        <v>371</v>
      </c>
      <c r="Y86" s="219">
        <v>0.6</v>
      </c>
      <c r="Z86" s="312">
        <v>0.48</v>
      </c>
    </row>
    <row r="87" spans="1:26" x14ac:dyDescent="0.15">
      <c r="A87" s="1224"/>
      <c r="B87" s="458">
        <v>44727</v>
      </c>
      <c r="C87" s="449" t="str">
        <f t="shared" si="14"/>
        <v>(水)</v>
      </c>
      <c r="D87" s="742" t="s">
        <v>319</v>
      </c>
      <c r="E87" s="673">
        <v>4.5</v>
      </c>
      <c r="F87" s="674">
        <v>18.100000000000001</v>
      </c>
      <c r="G87" s="13">
        <v>18.399999999999999</v>
      </c>
      <c r="H87" s="310">
        <v>18.399999999999999</v>
      </c>
      <c r="I87" s="14">
        <v>5.7</v>
      </c>
      <c r="J87" s="308">
        <v>3.6</v>
      </c>
      <c r="K87" s="13">
        <v>7.6</v>
      </c>
      <c r="L87" s="308">
        <v>7.5</v>
      </c>
      <c r="M87" s="14">
        <v>32.9</v>
      </c>
      <c r="N87" s="310">
        <v>32.700000000000003</v>
      </c>
      <c r="O87" s="309">
        <v>92</v>
      </c>
      <c r="P87" s="309">
        <v>117.9</v>
      </c>
      <c r="Q87" s="743">
        <v>30.5</v>
      </c>
      <c r="R87" s="677">
        <v>202</v>
      </c>
      <c r="S87" s="744">
        <v>0.32</v>
      </c>
      <c r="T87" s="675"/>
      <c r="U87" s="787">
        <v>2339</v>
      </c>
      <c r="V87" s="118"/>
      <c r="W87" s="4" t="s">
        <v>14</v>
      </c>
      <c r="X87" s="10" t="s">
        <v>371</v>
      </c>
      <c r="Y87" s="217">
        <v>3.7</v>
      </c>
      <c r="Z87" s="313">
        <v>3.3</v>
      </c>
    </row>
    <row r="88" spans="1:26" x14ac:dyDescent="0.15">
      <c r="A88" s="1224"/>
      <c r="B88" s="458">
        <v>44728</v>
      </c>
      <c r="C88" s="449" t="str">
        <f t="shared" si="14"/>
        <v>(木)</v>
      </c>
      <c r="D88" s="742" t="s">
        <v>317</v>
      </c>
      <c r="E88" s="673"/>
      <c r="F88" s="674">
        <v>24.4</v>
      </c>
      <c r="G88" s="13">
        <v>19.3</v>
      </c>
      <c r="H88" s="310">
        <v>19.3</v>
      </c>
      <c r="I88" s="14">
        <v>5.8</v>
      </c>
      <c r="J88" s="308">
        <v>3.5</v>
      </c>
      <c r="K88" s="13">
        <v>7.6</v>
      </c>
      <c r="L88" s="308">
        <v>7.5</v>
      </c>
      <c r="M88" s="14">
        <v>32.1</v>
      </c>
      <c r="N88" s="310">
        <v>29.9</v>
      </c>
      <c r="O88" s="309">
        <v>88</v>
      </c>
      <c r="P88" s="309">
        <v>113.9</v>
      </c>
      <c r="Q88" s="743">
        <v>30.9</v>
      </c>
      <c r="R88" s="677">
        <v>229</v>
      </c>
      <c r="S88" s="744">
        <v>0.4</v>
      </c>
      <c r="T88" s="675">
        <v>2.82</v>
      </c>
      <c r="U88" s="787">
        <v>1527</v>
      </c>
      <c r="V88" s="118"/>
      <c r="W88" s="4" t="s">
        <v>15</v>
      </c>
      <c r="X88" s="10" t="s">
        <v>371</v>
      </c>
      <c r="Y88" s="217">
        <v>1.1000000000000001</v>
      </c>
      <c r="Z88" s="313">
        <v>1.1000000000000001</v>
      </c>
    </row>
    <row r="89" spans="1:26" x14ac:dyDescent="0.15">
      <c r="A89" s="1224"/>
      <c r="B89" s="458">
        <v>44729</v>
      </c>
      <c r="C89" s="449" t="str">
        <f t="shared" si="14"/>
        <v>(金)</v>
      </c>
      <c r="D89" s="742" t="s">
        <v>317</v>
      </c>
      <c r="E89" s="673"/>
      <c r="F89" s="674">
        <v>23.8</v>
      </c>
      <c r="G89" s="13">
        <v>20.5</v>
      </c>
      <c r="H89" s="310">
        <v>20.5</v>
      </c>
      <c r="I89" s="14">
        <v>8.8000000000000007</v>
      </c>
      <c r="J89" s="308">
        <v>4.5</v>
      </c>
      <c r="K89" s="13">
        <v>7.5</v>
      </c>
      <c r="L89" s="308">
        <v>7.6</v>
      </c>
      <c r="M89" s="14">
        <v>32.700000000000003</v>
      </c>
      <c r="N89" s="310">
        <v>31.9</v>
      </c>
      <c r="O89" s="309">
        <v>91</v>
      </c>
      <c r="P89" s="309">
        <v>118.7</v>
      </c>
      <c r="Q89" s="743">
        <v>30.6</v>
      </c>
      <c r="R89" s="677">
        <v>223</v>
      </c>
      <c r="S89" s="744">
        <v>0.48</v>
      </c>
      <c r="T89" s="675"/>
      <c r="U89" s="787">
        <v>981</v>
      </c>
      <c r="V89" s="118"/>
      <c r="W89" s="4" t="s">
        <v>214</v>
      </c>
      <c r="X89" s="10" t="s">
        <v>371</v>
      </c>
      <c r="Y89" s="217">
        <v>8.1</v>
      </c>
      <c r="Z89" s="313">
        <v>9</v>
      </c>
    </row>
    <row r="90" spans="1:26" x14ac:dyDescent="0.15">
      <c r="A90" s="1224"/>
      <c r="B90" s="458">
        <v>44730</v>
      </c>
      <c r="C90" s="449" t="str">
        <f t="shared" si="14"/>
        <v>(土)</v>
      </c>
      <c r="D90" s="742" t="s">
        <v>317</v>
      </c>
      <c r="E90" s="673">
        <v>3</v>
      </c>
      <c r="F90" s="674">
        <v>23.5</v>
      </c>
      <c r="G90" s="13"/>
      <c r="H90" s="310"/>
      <c r="I90" s="14"/>
      <c r="J90" s="308"/>
      <c r="K90" s="13"/>
      <c r="L90" s="308"/>
      <c r="M90" s="14"/>
      <c r="N90" s="310"/>
      <c r="O90" s="309"/>
      <c r="P90" s="309"/>
      <c r="Q90" s="743"/>
      <c r="R90" s="677"/>
      <c r="S90" s="744"/>
      <c r="T90" s="675"/>
      <c r="U90" s="787">
        <v>950</v>
      </c>
      <c r="V90" s="118"/>
      <c r="W90" s="4" t="s">
        <v>215</v>
      </c>
      <c r="X90" s="10" t="s">
        <v>371</v>
      </c>
      <c r="Y90" s="412">
        <v>0.1</v>
      </c>
      <c r="Z90" s="413">
        <v>0</v>
      </c>
    </row>
    <row r="91" spans="1:26" x14ac:dyDescent="0.15">
      <c r="A91" s="1224"/>
      <c r="B91" s="458">
        <v>44731</v>
      </c>
      <c r="C91" s="449" t="str">
        <f t="shared" si="14"/>
        <v>(日)</v>
      </c>
      <c r="D91" s="742" t="s">
        <v>318</v>
      </c>
      <c r="E91" s="673"/>
      <c r="F91" s="674">
        <v>25.6</v>
      </c>
      <c r="G91" s="13"/>
      <c r="H91" s="310"/>
      <c r="I91" s="14"/>
      <c r="J91" s="308"/>
      <c r="K91" s="13"/>
      <c r="L91" s="308"/>
      <c r="M91" s="14"/>
      <c r="N91" s="310"/>
      <c r="O91" s="309"/>
      <c r="P91" s="309"/>
      <c r="Q91" s="743"/>
      <c r="R91" s="677"/>
      <c r="S91" s="744"/>
      <c r="T91" s="675"/>
      <c r="U91" s="787">
        <v>937</v>
      </c>
      <c r="V91" s="118"/>
      <c r="W91" s="4" t="s">
        <v>329</v>
      </c>
      <c r="X91" s="10" t="s">
        <v>371</v>
      </c>
      <c r="Y91" s="219">
        <v>1.99</v>
      </c>
      <c r="Z91" s="314">
        <v>2.11</v>
      </c>
    </row>
    <row r="92" spans="1:26" x14ac:dyDescent="0.15">
      <c r="A92" s="1224"/>
      <c r="B92" s="458">
        <v>44732</v>
      </c>
      <c r="C92" s="449" t="str">
        <f t="shared" si="14"/>
        <v>(月)</v>
      </c>
      <c r="D92" s="742" t="s">
        <v>317</v>
      </c>
      <c r="E92" s="673"/>
      <c r="F92" s="674">
        <v>26.3</v>
      </c>
      <c r="G92" s="13">
        <v>23.2</v>
      </c>
      <c r="H92" s="310">
        <v>23.4</v>
      </c>
      <c r="I92" s="14">
        <v>5.3</v>
      </c>
      <c r="J92" s="308">
        <v>3.9</v>
      </c>
      <c r="K92" s="13">
        <v>7.6</v>
      </c>
      <c r="L92" s="308">
        <v>7.7</v>
      </c>
      <c r="M92" s="14">
        <v>32.6</v>
      </c>
      <c r="N92" s="310">
        <v>30.4</v>
      </c>
      <c r="O92" s="309">
        <v>88</v>
      </c>
      <c r="P92" s="309">
        <v>115.3</v>
      </c>
      <c r="Q92" s="743">
        <v>25.7</v>
      </c>
      <c r="R92" s="677">
        <v>224</v>
      </c>
      <c r="S92" s="744">
        <v>0.39</v>
      </c>
      <c r="T92" s="675"/>
      <c r="U92" s="787">
        <v>945</v>
      </c>
      <c r="V92" s="118"/>
      <c r="W92" s="4" t="s">
        <v>216</v>
      </c>
      <c r="X92" s="10" t="s">
        <v>371</v>
      </c>
      <c r="Y92" s="219">
        <v>2.74</v>
      </c>
      <c r="Z92" s="314">
        <v>2.64</v>
      </c>
    </row>
    <row r="93" spans="1:26" x14ac:dyDescent="0.15">
      <c r="A93" s="1224"/>
      <c r="B93" s="458">
        <v>44733</v>
      </c>
      <c r="C93" s="449" t="str">
        <f t="shared" si="14"/>
        <v>(火)</v>
      </c>
      <c r="D93" s="742" t="s">
        <v>317</v>
      </c>
      <c r="E93" s="673">
        <v>1</v>
      </c>
      <c r="F93" s="674">
        <v>26.6</v>
      </c>
      <c r="G93" s="13">
        <v>23.4</v>
      </c>
      <c r="H93" s="310">
        <v>23.4</v>
      </c>
      <c r="I93" s="14">
        <v>4.8</v>
      </c>
      <c r="J93" s="308">
        <v>3.9</v>
      </c>
      <c r="K93" s="13">
        <v>7.6</v>
      </c>
      <c r="L93" s="308">
        <v>7.7</v>
      </c>
      <c r="M93" s="14">
        <v>33.4</v>
      </c>
      <c r="N93" s="310">
        <v>32.299999999999997</v>
      </c>
      <c r="O93" s="309">
        <v>92</v>
      </c>
      <c r="P93" s="309">
        <v>119.9</v>
      </c>
      <c r="Q93" s="743">
        <v>30.4</v>
      </c>
      <c r="R93" s="677">
        <v>250</v>
      </c>
      <c r="S93" s="744">
        <v>0.34</v>
      </c>
      <c r="T93" s="675"/>
      <c r="U93" s="787">
        <v>942</v>
      </c>
      <c r="V93" s="118"/>
      <c r="W93" s="4" t="s">
        <v>217</v>
      </c>
      <c r="X93" s="10" t="s">
        <v>371</v>
      </c>
      <c r="Y93" s="219">
        <v>0.1</v>
      </c>
      <c r="Z93" s="314">
        <v>7.4999999999999997E-2</v>
      </c>
    </row>
    <row r="94" spans="1:26" x14ac:dyDescent="0.15">
      <c r="A94" s="1224"/>
      <c r="B94" s="458">
        <v>44734</v>
      </c>
      <c r="C94" s="449" t="str">
        <f t="shared" si="14"/>
        <v>(水)</v>
      </c>
      <c r="D94" s="742" t="s">
        <v>317</v>
      </c>
      <c r="E94" s="673">
        <v>4.5</v>
      </c>
      <c r="F94" s="674">
        <v>22.3</v>
      </c>
      <c r="G94" s="13">
        <v>21.4</v>
      </c>
      <c r="H94" s="310">
        <v>22.5</v>
      </c>
      <c r="I94" s="14">
        <v>6.1</v>
      </c>
      <c r="J94" s="308">
        <v>3.6</v>
      </c>
      <c r="K94" s="13">
        <v>7.6</v>
      </c>
      <c r="L94" s="308">
        <v>7.7</v>
      </c>
      <c r="M94" s="14">
        <v>32.200000000000003</v>
      </c>
      <c r="N94" s="310">
        <v>33.4</v>
      </c>
      <c r="O94" s="309">
        <v>89</v>
      </c>
      <c r="P94" s="309">
        <v>119.3</v>
      </c>
      <c r="Q94" s="743">
        <v>33.6</v>
      </c>
      <c r="R94" s="677">
        <v>262</v>
      </c>
      <c r="S94" s="744">
        <v>0.35</v>
      </c>
      <c r="T94" s="675"/>
      <c r="U94" s="787">
        <v>847</v>
      </c>
      <c r="V94" s="118"/>
      <c r="W94" s="4" t="s">
        <v>218</v>
      </c>
      <c r="X94" s="10" t="s">
        <v>371</v>
      </c>
      <c r="Y94" s="217">
        <v>18</v>
      </c>
      <c r="Z94" s="313">
        <v>17</v>
      </c>
    </row>
    <row r="95" spans="1:26" x14ac:dyDescent="0.15">
      <c r="A95" s="1224"/>
      <c r="B95" s="458">
        <v>44735</v>
      </c>
      <c r="C95" s="449" t="str">
        <f t="shared" si="14"/>
        <v>(木)</v>
      </c>
      <c r="D95" s="742" t="s">
        <v>317</v>
      </c>
      <c r="E95" s="673"/>
      <c r="F95" s="674">
        <v>24.4</v>
      </c>
      <c r="G95" s="13">
        <v>22</v>
      </c>
      <c r="H95" s="310">
        <v>22.1</v>
      </c>
      <c r="I95" s="14">
        <v>5</v>
      </c>
      <c r="J95" s="308">
        <v>4.4000000000000004</v>
      </c>
      <c r="K95" s="13">
        <v>7.6</v>
      </c>
      <c r="L95" s="308">
        <v>7.6</v>
      </c>
      <c r="M95" s="14">
        <v>30.9</v>
      </c>
      <c r="N95" s="310">
        <v>28.1</v>
      </c>
      <c r="O95" s="309">
        <v>82</v>
      </c>
      <c r="P95" s="309">
        <v>106.1</v>
      </c>
      <c r="Q95" s="743">
        <v>25.5</v>
      </c>
      <c r="R95" s="677">
        <v>202</v>
      </c>
      <c r="S95" s="744">
        <v>0.35</v>
      </c>
      <c r="T95" s="675">
        <v>2.79</v>
      </c>
      <c r="U95" s="787">
        <v>777</v>
      </c>
      <c r="V95" s="118"/>
      <c r="W95" s="4" t="s">
        <v>17</v>
      </c>
      <c r="X95" s="10" t="s">
        <v>371</v>
      </c>
      <c r="Y95" s="217">
        <v>25.6</v>
      </c>
      <c r="Z95" s="313">
        <v>25.1</v>
      </c>
    </row>
    <row r="96" spans="1:26" x14ac:dyDescent="0.15">
      <c r="A96" s="1224"/>
      <c r="B96" s="458">
        <v>44736</v>
      </c>
      <c r="C96" s="449" t="str">
        <f t="shared" si="14"/>
        <v>(金)</v>
      </c>
      <c r="D96" s="742" t="s">
        <v>317</v>
      </c>
      <c r="E96" s="673"/>
      <c r="F96" s="674">
        <v>29.3</v>
      </c>
      <c r="G96" s="13">
        <v>21.4</v>
      </c>
      <c r="H96" s="310">
        <v>21.4</v>
      </c>
      <c r="I96" s="14">
        <v>4.4000000000000004</v>
      </c>
      <c r="J96" s="308">
        <v>3.6</v>
      </c>
      <c r="K96" s="13">
        <v>7.6</v>
      </c>
      <c r="L96" s="308">
        <v>7.7</v>
      </c>
      <c r="M96" s="14">
        <v>33.4</v>
      </c>
      <c r="N96" s="310">
        <v>32.700000000000003</v>
      </c>
      <c r="O96" s="309">
        <v>93</v>
      </c>
      <c r="P96" s="309">
        <v>121.9</v>
      </c>
      <c r="Q96" s="743">
        <v>30.9</v>
      </c>
      <c r="R96" s="677">
        <v>268</v>
      </c>
      <c r="S96" s="744">
        <v>0.42</v>
      </c>
      <c r="T96" s="675"/>
      <c r="U96" s="787">
        <v>785</v>
      </c>
      <c r="V96" s="118"/>
      <c r="W96" s="4" t="s">
        <v>219</v>
      </c>
      <c r="X96" s="10" t="s">
        <v>205</v>
      </c>
      <c r="Y96" s="383">
        <v>12</v>
      </c>
      <c r="Z96" s="396">
        <v>8</v>
      </c>
    </row>
    <row r="97" spans="1:26" x14ac:dyDescent="0.15">
      <c r="A97" s="1224"/>
      <c r="B97" s="458">
        <v>44737</v>
      </c>
      <c r="C97" s="449" t="str">
        <f t="shared" si="14"/>
        <v>(土)</v>
      </c>
      <c r="D97" s="742" t="s">
        <v>318</v>
      </c>
      <c r="E97" s="673"/>
      <c r="F97" s="674">
        <v>29.6</v>
      </c>
      <c r="G97" s="13"/>
      <c r="H97" s="310"/>
      <c r="I97" s="14"/>
      <c r="J97" s="308"/>
      <c r="K97" s="13"/>
      <c r="L97" s="308"/>
      <c r="M97" s="14"/>
      <c r="N97" s="310"/>
      <c r="O97" s="309"/>
      <c r="P97" s="309"/>
      <c r="Q97" s="743"/>
      <c r="R97" s="677"/>
      <c r="S97" s="744"/>
      <c r="T97" s="675"/>
      <c r="U97" s="787">
        <v>799</v>
      </c>
      <c r="V97" s="118"/>
      <c r="W97" s="4" t="s">
        <v>220</v>
      </c>
      <c r="X97" s="10" t="s">
        <v>371</v>
      </c>
      <c r="Y97" s="383">
        <v>9</v>
      </c>
      <c r="Z97" s="396">
        <v>6</v>
      </c>
    </row>
    <row r="98" spans="1:26" x14ac:dyDescent="0.15">
      <c r="A98" s="1224"/>
      <c r="B98" s="458">
        <v>44738</v>
      </c>
      <c r="C98" s="449" t="str">
        <f t="shared" si="14"/>
        <v>(日)</v>
      </c>
      <c r="D98" s="742" t="s">
        <v>318</v>
      </c>
      <c r="E98" s="673"/>
      <c r="F98" s="674">
        <v>29.9</v>
      </c>
      <c r="G98" s="13"/>
      <c r="H98" s="310"/>
      <c r="I98" s="14"/>
      <c r="J98" s="308"/>
      <c r="K98" s="13"/>
      <c r="L98" s="308"/>
      <c r="M98" s="14"/>
      <c r="N98" s="310"/>
      <c r="O98" s="309"/>
      <c r="P98" s="309"/>
      <c r="Q98" s="743"/>
      <c r="R98" s="677"/>
      <c r="S98" s="744"/>
      <c r="T98" s="675"/>
      <c r="U98" s="787">
        <v>797</v>
      </c>
      <c r="V98" s="118"/>
      <c r="W98" s="397"/>
      <c r="X98" s="398"/>
      <c r="Y98" s="399"/>
      <c r="Z98" s="398"/>
    </row>
    <row r="99" spans="1:26" x14ac:dyDescent="0.15">
      <c r="A99" s="1224"/>
      <c r="B99" s="458">
        <v>44739</v>
      </c>
      <c r="C99" s="449" t="str">
        <f t="shared" si="14"/>
        <v>(月)</v>
      </c>
      <c r="D99" s="742" t="s">
        <v>318</v>
      </c>
      <c r="E99" s="673"/>
      <c r="F99" s="674">
        <v>31.5</v>
      </c>
      <c r="G99" s="13">
        <v>25.6</v>
      </c>
      <c r="H99" s="310">
        <v>25.6</v>
      </c>
      <c r="I99" s="14">
        <v>4.5</v>
      </c>
      <c r="J99" s="308">
        <v>3.3</v>
      </c>
      <c r="K99" s="13">
        <v>7.8</v>
      </c>
      <c r="L99" s="308">
        <v>7.8</v>
      </c>
      <c r="M99" s="14">
        <v>32.9</v>
      </c>
      <c r="N99" s="310">
        <v>32.1</v>
      </c>
      <c r="O99" s="309">
        <v>92</v>
      </c>
      <c r="P99" s="309">
        <v>123.9</v>
      </c>
      <c r="Q99" s="743">
        <v>25.2</v>
      </c>
      <c r="R99" s="677">
        <v>235</v>
      </c>
      <c r="S99" s="744">
        <v>0.35</v>
      </c>
      <c r="T99" s="675"/>
      <c r="U99" s="787">
        <v>804</v>
      </c>
      <c r="V99" s="118"/>
      <c r="W99" s="397"/>
      <c r="X99" s="398"/>
      <c r="Y99" s="399"/>
      <c r="Z99" s="398"/>
    </row>
    <row r="100" spans="1:26" x14ac:dyDescent="0.15">
      <c r="A100" s="1224"/>
      <c r="B100" s="458">
        <v>44740</v>
      </c>
      <c r="C100" s="449" t="str">
        <f t="shared" si="14"/>
        <v>(火)</v>
      </c>
      <c r="D100" s="742" t="s">
        <v>318</v>
      </c>
      <c r="E100" s="673"/>
      <c r="F100" s="674">
        <v>30.9</v>
      </c>
      <c r="G100" s="13">
        <v>26.4</v>
      </c>
      <c r="H100" s="310">
        <v>26.3</v>
      </c>
      <c r="I100" s="14">
        <v>3.6</v>
      </c>
      <c r="J100" s="308">
        <v>3.1</v>
      </c>
      <c r="K100" s="13">
        <v>7.8</v>
      </c>
      <c r="L100" s="308">
        <v>7.8</v>
      </c>
      <c r="M100" s="14">
        <v>33.5</v>
      </c>
      <c r="N100" s="310">
        <v>32.200000000000003</v>
      </c>
      <c r="O100" s="309">
        <v>92</v>
      </c>
      <c r="P100" s="309">
        <v>126.1</v>
      </c>
      <c r="Q100" s="743">
        <v>24.5</v>
      </c>
      <c r="R100" s="677">
        <v>246</v>
      </c>
      <c r="S100" s="744">
        <v>0.33</v>
      </c>
      <c r="T100" s="675"/>
      <c r="U100" s="787">
        <v>813</v>
      </c>
      <c r="V100" s="118"/>
      <c r="W100" s="400"/>
      <c r="X100" s="401"/>
      <c r="Y100" s="402"/>
      <c r="Z100" s="401"/>
    </row>
    <row r="101" spans="1:26" x14ac:dyDescent="0.15">
      <c r="A101" s="1224"/>
      <c r="B101" s="458">
        <v>44741</v>
      </c>
      <c r="C101" s="449" t="str">
        <f t="shared" si="14"/>
        <v>(水)</v>
      </c>
      <c r="D101" s="742" t="s">
        <v>318</v>
      </c>
      <c r="E101" s="673"/>
      <c r="F101" s="674">
        <v>30.1</v>
      </c>
      <c r="G101" s="13">
        <v>26.1</v>
      </c>
      <c r="H101" s="310">
        <v>26.1</v>
      </c>
      <c r="I101" s="14">
        <v>3.1</v>
      </c>
      <c r="J101" s="308">
        <v>2.7</v>
      </c>
      <c r="K101" s="13">
        <v>7.9</v>
      </c>
      <c r="L101" s="308">
        <v>7.8</v>
      </c>
      <c r="M101" s="14">
        <v>34</v>
      </c>
      <c r="N101" s="310">
        <v>33.4</v>
      </c>
      <c r="O101" s="309">
        <v>93</v>
      </c>
      <c r="P101" s="309">
        <v>126.3</v>
      </c>
      <c r="Q101" s="743">
        <v>27.6</v>
      </c>
      <c r="R101" s="677">
        <v>251</v>
      </c>
      <c r="S101" s="744">
        <v>0.33</v>
      </c>
      <c r="T101" s="675"/>
      <c r="U101" s="787">
        <v>1089</v>
      </c>
      <c r="V101" s="118"/>
      <c r="W101" s="11" t="s">
        <v>23</v>
      </c>
      <c r="X101" s="117" t="s">
        <v>24</v>
      </c>
      <c r="Y101" s="117" t="s">
        <v>24</v>
      </c>
      <c r="Z101" s="812" t="s">
        <v>24</v>
      </c>
    </row>
    <row r="102" spans="1:26" x14ac:dyDescent="0.15">
      <c r="A102" s="1224"/>
      <c r="B102" s="458">
        <v>44742</v>
      </c>
      <c r="C102" s="449" t="str">
        <f t="shared" si="14"/>
        <v>(木)</v>
      </c>
      <c r="D102" s="745" t="s">
        <v>318</v>
      </c>
      <c r="E102" s="700"/>
      <c r="F102" s="746">
        <v>30.5</v>
      </c>
      <c r="G102" s="498">
        <v>26.6</v>
      </c>
      <c r="H102" s="747">
        <v>26.5</v>
      </c>
      <c r="I102" s="748">
        <v>3.5</v>
      </c>
      <c r="J102" s="409">
        <v>3.4</v>
      </c>
      <c r="K102" s="498">
        <v>7.9</v>
      </c>
      <c r="L102" s="409">
        <v>7.8</v>
      </c>
      <c r="M102" s="748">
        <v>34.200000000000003</v>
      </c>
      <c r="N102" s="747">
        <v>33.5</v>
      </c>
      <c r="O102" s="749">
        <v>95</v>
      </c>
      <c r="P102" s="749">
        <v>127.1</v>
      </c>
      <c r="Q102" s="750">
        <v>26.2</v>
      </c>
      <c r="R102" s="751">
        <v>240</v>
      </c>
      <c r="S102" s="752">
        <v>0.32</v>
      </c>
      <c r="T102" s="1019">
        <v>3.77</v>
      </c>
      <c r="U102" s="1010">
        <v>1760</v>
      </c>
      <c r="V102" s="118"/>
      <c r="W102" s="985" t="s">
        <v>361</v>
      </c>
      <c r="X102" s="986"/>
      <c r="Y102" s="986"/>
      <c r="Z102" s="987"/>
    </row>
    <row r="103" spans="1:26" s="1" customFormat="1" ht="13.5" customHeight="1" x14ac:dyDescent="0.15">
      <c r="A103" s="1224"/>
      <c r="B103" s="1155" t="s">
        <v>274</v>
      </c>
      <c r="C103" s="1155"/>
      <c r="D103" s="679"/>
      <c r="E103" s="663">
        <f>MAX(E73:E102)</f>
        <v>18.5</v>
      </c>
      <c r="F103" s="680">
        <f t="shared" ref="F103:U103" si="15">IF(COUNT(F73:F102)=0,"",MAX(F73:F102))</f>
        <v>31.5</v>
      </c>
      <c r="G103" s="12">
        <f t="shared" si="15"/>
        <v>26.6</v>
      </c>
      <c r="H103" s="307">
        <f t="shared" si="15"/>
        <v>26.5</v>
      </c>
      <c r="I103" s="665">
        <f t="shared" si="15"/>
        <v>9.5</v>
      </c>
      <c r="J103" s="666">
        <f t="shared" si="15"/>
        <v>6.2</v>
      </c>
      <c r="K103" s="12">
        <f t="shared" si="15"/>
        <v>7.9</v>
      </c>
      <c r="L103" s="307">
        <f t="shared" si="15"/>
        <v>7.8</v>
      </c>
      <c r="M103" s="665">
        <f t="shared" si="15"/>
        <v>34.200000000000003</v>
      </c>
      <c r="N103" s="666">
        <f t="shared" si="15"/>
        <v>33.5</v>
      </c>
      <c r="O103" s="667">
        <f t="shared" si="15"/>
        <v>95</v>
      </c>
      <c r="P103" s="667">
        <f t="shared" si="15"/>
        <v>127.1</v>
      </c>
      <c r="Q103" s="728">
        <f t="shared" si="15"/>
        <v>33.6</v>
      </c>
      <c r="R103" s="684">
        <f t="shared" si="15"/>
        <v>268</v>
      </c>
      <c r="S103" s="685">
        <f t="shared" si="15"/>
        <v>0.53</v>
      </c>
      <c r="T103" s="685">
        <f t="shared" ref="T103" si="16">IF(COUNT(T73:T102)=0,"",MAX(T73:T102))</f>
        <v>3.77</v>
      </c>
      <c r="U103" s="686">
        <f t="shared" si="15"/>
        <v>3816</v>
      </c>
      <c r="V103" s="159"/>
      <c r="W103" s="988"/>
      <c r="X103" s="989"/>
      <c r="Y103" s="989"/>
      <c r="Z103" s="990"/>
    </row>
    <row r="104" spans="1:26" s="1" customFormat="1" ht="13.5" customHeight="1" x14ac:dyDescent="0.15">
      <c r="A104" s="1224"/>
      <c r="B104" s="1156" t="s">
        <v>275</v>
      </c>
      <c r="C104" s="1156"/>
      <c r="D104" s="687"/>
      <c r="E104" s="688"/>
      <c r="F104" s="689">
        <f t="shared" ref="F104:S104" si="17">IF(COUNT(F73:F102)=0,"",MIN(F73:F102))</f>
        <v>15.8</v>
      </c>
      <c r="G104" s="13">
        <f t="shared" si="17"/>
        <v>18.100000000000001</v>
      </c>
      <c r="H104" s="308">
        <f t="shared" si="17"/>
        <v>18.2</v>
      </c>
      <c r="I104" s="14">
        <f t="shared" si="17"/>
        <v>3.1</v>
      </c>
      <c r="J104" s="334">
        <f t="shared" si="17"/>
        <v>2.7</v>
      </c>
      <c r="K104" s="13">
        <f t="shared" si="17"/>
        <v>7.4</v>
      </c>
      <c r="L104" s="689">
        <f t="shared" si="17"/>
        <v>7.4</v>
      </c>
      <c r="M104" s="14">
        <f t="shared" si="17"/>
        <v>22.7</v>
      </c>
      <c r="N104" s="334">
        <f t="shared" si="17"/>
        <v>21.4</v>
      </c>
      <c r="O104" s="333">
        <f t="shared" si="17"/>
        <v>65</v>
      </c>
      <c r="P104" s="333">
        <f t="shared" si="17"/>
        <v>84</v>
      </c>
      <c r="Q104" s="692">
        <f t="shared" si="17"/>
        <v>19.2</v>
      </c>
      <c r="R104" s="693">
        <f t="shared" si="17"/>
        <v>155</v>
      </c>
      <c r="S104" s="694">
        <f t="shared" si="17"/>
        <v>0.32</v>
      </c>
      <c r="T104" s="694">
        <f t="shared" ref="T104" si="18">IF(COUNT(T73:T102)=0,"",MIN(T73:T102))</f>
        <v>2.5499999999999998</v>
      </c>
      <c r="U104" s="695"/>
      <c r="V104" s="159"/>
      <c r="W104" s="988"/>
      <c r="X104" s="989"/>
      <c r="Y104" s="989"/>
      <c r="Z104" s="990"/>
    </row>
    <row r="105" spans="1:26" s="1" customFormat="1" ht="13.5" customHeight="1" x14ac:dyDescent="0.15">
      <c r="A105" s="1224"/>
      <c r="B105" s="1156" t="s">
        <v>276</v>
      </c>
      <c r="C105" s="1156"/>
      <c r="D105" s="687"/>
      <c r="E105" s="696"/>
      <c r="F105" s="697">
        <f t="shared" ref="F105:S105" si="19">IF(COUNT(F73:F102)=0,"",AVERAGE(F73:F102))</f>
        <v>23.696666666666669</v>
      </c>
      <c r="G105" s="13">
        <f t="shared" si="19"/>
        <v>21.454545454545453</v>
      </c>
      <c r="H105" s="689">
        <f t="shared" si="19"/>
        <v>21.595454545454547</v>
      </c>
      <c r="I105" s="14">
        <f t="shared" si="19"/>
        <v>5.6772727272727268</v>
      </c>
      <c r="J105" s="334">
        <f t="shared" si="19"/>
        <v>3.8954545454545455</v>
      </c>
      <c r="K105" s="13">
        <f t="shared" si="19"/>
        <v>7.6045454545454536</v>
      </c>
      <c r="L105" s="689">
        <f t="shared" si="19"/>
        <v>7.6227272727272748</v>
      </c>
      <c r="M105" s="14">
        <f t="shared" si="19"/>
        <v>31.440909090909088</v>
      </c>
      <c r="N105" s="334">
        <f t="shared" si="19"/>
        <v>30.077272727272728</v>
      </c>
      <c r="O105" s="333">
        <f t="shared" si="19"/>
        <v>86.681818181818187</v>
      </c>
      <c r="P105" s="333">
        <f t="shared" si="19"/>
        <v>112.62272727272729</v>
      </c>
      <c r="Q105" s="692">
        <f t="shared" si="19"/>
        <v>26.754545454545454</v>
      </c>
      <c r="R105" s="698">
        <f t="shared" si="19"/>
        <v>224.90909090909091</v>
      </c>
      <c r="S105" s="694">
        <f t="shared" si="19"/>
        <v>0.40090909090909083</v>
      </c>
      <c r="T105" s="694">
        <f t="shared" ref="T105" si="20">IF(COUNT(T73:T102)=0,"",AVERAGE(T73:T102))</f>
        <v>2.9140000000000001</v>
      </c>
      <c r="U105" s="695"/>
      <c r="V105" s="159"/>
      <c r="W105" s="988"/>
      <c r="X105" s="989"/>
      <c r="Y105" s="989"/>
      <c r="Z105" s="990"/>
    </row>
    <row r="106" spans="1:26" s="1" customFormat="1" ht="13.5" customHeight="1" x14ac:dyDescent="0.15">
      <c r="A106" s="1225"/>
      <c r="B106" s="1157" t="s">
        <v>277</v>
      </c>
      <c r="C106" s="1157"/>
      <c r="D106" s="699"/>
      <c r="E106" s="700">
        <f>SUM(E73:E102)</f>
        <v>62.5</v>
      </c>
      <c r="F106" s="701"/>
      <c r="G106" s="702"/>
      <c r="H106" s="703"/>
      <c r="I106" s="702"/>
      <c r="J106" s="703"/>
      <c r="K106" s="704"/>
      <c r="L106" s="705"/>
      <c r="M106" s="706"/>
      <c r="N106" s="707"/>
      <c r="O106" s="708"/>
      <c r="P106" s="754"/>
      <c r="Q106" s="710"/>
      <c r="R106" s="711"/>
      <c r="S106" s="712"/>
      <c r="T106" s="712"/>
      <c r="U106" s="1006">
        <f>SUM(U73:U102)</f>
        <v>43265</v>
      </c>
      <c r="V106" s="159"/>
      <c r="W106" s="991"/>
      <c r="X106" s="992"/>
      <c r="Y106" s="992"/>
      <c r="Z106" s="993"/>
    </row>
    <row r="107" spans="1:26" ht="13.5" customHeight="1" x14ac:dyDescent="0.15">
      <c r="A107" s="1171" t="s">
        <v>236</v>
      </c>
      <c r="B107" s="540">
        <v>44743</v>
      </c>
      <c r="C107" s="448" t="str">
        <f>IF(B107="","",IF(WEEKDAY(B107)=1,"(日)",IF(WEEKDAY(B107)=2,"(月)",IF(WEEKDAY(B107)=3,"(火)",IF(WEEKDAY(B107)=4,"(水)",IF(WEEKDAY(B107)=5,"(木)",IF(WEEKDAY(B107)=6,"(金)","(土)")))))))</f>
        <v>(金)</v>
      </c>
      <c r="D107" s="740" t="s">
        <v>318</v>
      </c>
      <c r="E107" s="663"/>
      <c r="F107" s="664">
        <v>31</v>
      </c>
      <c r="G107" s="12">
        <v>27</v>
      </c>
      <c r="H107" s="666">
        <v>26.8</v>
      </c>
      <c r="I107" s="665">
        <v>4.8</v>
      </c>
      <c r="J107" s="307">
        <v>3.3</v>
      </c>
      <c r="K107" s="12">
        <v>8</v>
      </c>
      <c r="L107" s="307">
        <v>7.8</v>
      </c>
      <c r="M107" s="665">
        <v>34.700000000000003</v>
      </c>
      <c r="N107" s="666">
        <v>34.5</v>
      </c>
      <c r="O107" s="667">
        <v>93</v>
      </c>
      <c r="P107" s="667">
        <v>126.1</v>
      </c>
      <c r="Q107" s="728">
        <v>27.7</v>
      </c>
      <c r="R107" s="671">
        <v>274</v>
      </c>
      <c r="S107" s="741">
        <v>0.27</v>
      </c>
      <c r="T107" s="669"/>
      <c r="U107" s="1005">
        <v>2079</v>
      </c>
      <c r="V107" s="118"/>
      <c r="W107" s="463" t="s">
        <v>344</v>
      </c>
      <c r="X107" s="479"/>
      <c r="Y107" s="465">
        <v>44749</v>
      </c>
      <c r="Z107" s="474"/>
    </row>
    <row r="108" spans="1:26" x14ac:dyDescent="0.15">
      <c r="A108" s="1171"/>
      <c r="B108" s="458">
        <v>44744</v>
      </c>
      <c r="C108" s="449" t="str">
        <f t="shared" ref="C108:C137" si="21">IF(B108="","",IF(WEEKDAY(B108)=1,"(日)",IF(WEEKDAY(B108)=2,"(月)",IF(WEEKDAY(B108)=3,"(火)",IF(WEEKDAY(B108)=4,"(水)",IF(WEEKDAY(B108)=5,"(木)",IF(WEEKDAY(B108)=6,"(金)","(土)")))))))</f>
        <v>(土)</v>
      </c>
      <c r="D108" s="742" t="s">
        <v>318</v>
      </c>
      <c r="E108" s="673"/>
      <c r="F108" s="674">
        <v>31.3</v>
      </c>
      <c r="G108" s="13"/>
      <c r="H108" s="310"/>
      <c r="I108" s="14"/>
      <c r="J108" s="308"/>
      <c r="K108" s="13"/>
      <c r="L108" s="308"/>
      <c r="M108" s="14"/>
      <c r="N108" s="310"/>
      <c r="O108" s="309"/>
      <c r="P108" s="309"/>
      <c r="Q108" s="743"/>
      <c r="R108" s="677"/>
      <c r="S108" s="744"/>
      <c r="T108" s="675"/>
      <c r="U108" s="787">
        <v>1642</v>
      </c>
      <c r="V108" s="118"/>
      <c r="W108" s="468" t="s">
        <v>2</v>
      </c>
      <c r="X108" s="469" t="s">
        <v>363</v>
      </c>
      <c r="Y108" s="513">
        <v>24.4</v>
      </c>
      <c r="Z108" s="473"/>
    </row>
    <row r="109" spans="1:26" x14ac:dyDescent="0.15">
      <c r="A109" s="1171"/>
      <c r="B109" s="458">
        <v>44745</v>
      </c>
      <c r="C109" s="449" t="str">
        <f t="shared" si="21"/>
        <v>(日)</v>
      </c>
      <c r="D109" s="755" t="s">
        <v>318</v>
      </c>
      <c r="E109" s="673"/>
      <c r="F109" s="674">
        <v>30.5</v>
      </c>
      <c r="G109" s="13"/>
      <c r="H109" s="310"/>
      <c r="I109" s="14"/>
      <c r="J109" s="308"/>
      <c r="K109" s="13"/>
      <c r="L109" s="308"/>
      <c r="M109" s="14"/>
      <c r="N109" s="310"/>
      <c r="O109" s="309"/>
      <c r="P109" s="309"/>
      <c r="Q109" s="743"/>
      <c r="R109" s="677"/>
      <c r="S109" s="744"/>
      <c r="T109" s="675"/>
      <c r="U109" s="787">
        <v>2162</v>
      </c>
      <c r="V109" s="118"/>
      <c r="W109" s="6" t="s">
        <v>19</v>
      </c>
      <c r="X109" s="7" t="s">
        <v>20</v>
      </c>
      <c r="Y109" s="475" t="s">
        <v>21</v>
      </c>
      <c r="Z109" s="7" t="s">
        <v>22</v>
      </c>
    </row>
    <row r="110" spans="1:26" x14ac:dyDescent="0.15">
      <c r="A110" s="1171"/>
      <c r="B110" s="458">
        <v>44746</v>
      </c>
      <c r="C110" s="449" t="str">
        <f t="shared" si="21"/>
        <v>(月)</v>
      </c>
      <c r="D110" s="755" t="s">
        <v>317</v>
      </c>
      <c r="E110" s="673"/>
      <c r="F110" s="674">
        <v>26.4</v>
      </c>
      <c r="G110" s="13">
        <v>26.2</v>
      </c>
      <c r="H110" s="310">
        <v>26.2</v>
      </c>
      <c r="I110" s="14">
        <v>4.3</v>
      </c>
      <c r="J110" s="308">
        <v>3.9</v>
      </c>
      <c r="K110" s="13">
        <v>7.7</v>
      </c>
      <c r="L110" s="308">
        <v>7.8</v>
      </c>
      <c r="M110" s="14">
        <v>34.799999999999997</v>
      </c>
      <c r="N110" s="310">
        <v>33.799999999999997</v>
      </c>
      <c r="O110" s="309">
        <v>95</v>
      </c>
      <c r="P110" s="309">
        <v>124.3</v>
      </c>
      <c r="Q110" s="743">
        <v>26.3</v>
      </c>
      <c r="R110" s="677">
        <v>267</v>
      </c>
      <c r="S110" s="744">
        <v>0.36</v>
      </c>
      <c r="T110" s="675"/>
      <c r="U110" s="787">
        <v>911</v>
      </c>
      <c r="V110" s="118"/>
      <c r="W110" s="3" t="s">
        <v>203</v>
      </c>
      <c r="X110" s="9" t="s">
        <v>11</v>
      </c>
      <c r="Y110" s="476">
        <v>23.8</v>
      </c>
      <c r="Z110" s="307">
        <v>23.9</v>
      </c>
    </row>
    <row r="111" spans="1:26" x14ac:dyDescent="0.15">
      <c r="A111" s="1171"/>
      <c r="B111" s="458">
        <v>44747</v>
      </c>
      <c r="C111" s="449" t="str">
        <f t="shared" si="21"/>
        <v>(火)</v>
      </c>
      <c r="D111" s="755" t="s">
        <v>318</v>
      </c>
      <c r="E111" s="673"/>
      <c r="F111" s="674">
        <v>28.7</v>
      </c>
      <c r="G111" s="13">
        <v>24.9</v>
      </c>
      <c r="H111" s="310">
        <v>24.7</v>
      </c>
      <c r="I111" s="14">
        <v>3.4</v>
      </c>
      <c r="J111" s="308">
        <v>3.1</v>
      </c>
      <c r="K111" s="13">
        <v>7.7</v>
      </c>
      <c r="L111" s="308">
        <v>7.7</v>
      </c>
      <c r="M111" s="14">
        <v>32.799999999999997</v>
      </c>
      <c r="N111" s="310">
        <v>32.299999999999997</v>
      </c>
      <c r="O111" s="309">
        <v>94</v>
      </c>
      <c r="P111" s="309">
        <v>119.9</v>
      </c>
      <c r="Q111" s="743">
        <v>23.2</v>
      </c>
      <c r="R111" s="677">
        <v>248</v>
      </c>
      <c r="S111" s="744">
        <v>0.3</v>
      </c>
      <c r="T111" s="675"/>
      <c r="U111" s="787">
        <v>808</v>
      </c>
      <c r="V111" s="118"/>
      <c r="W111" s="4" t="s">
        <v>204</v>
      </c>
      <c r="X111" s="10" t="s">
        <v>205</v>
      </c>
      <c r="Y111" s="477">
        <v>3.8</v>
      </c>
      <c r="Z111" s="308">
        <v>3.3</v>
      </c>
    </row>
    <row r="112" spans="1:26" x14ac:dyDescent="0.15">
      <c r="A112" s="1171"/>
      <c r="B112" s="458">
        <v>44748</v>
      </c>
      <c r="C112" s="449" t="str">
        <f t="shared" si="21"/>
        <v>(水)</v>
      </c>
      <c r="D112" s="755" t="s">
        <v>317</v>
      </c>
      <c r="E112" s="673">
        <v>2</v>
      </c>
      <c r="F112" s="674">
        <v>26.2</v>
      </c>
      <c r="G112" s="13">
        <v>24.5</v>
      </c>
      <c r="H112" s="310">
        <v>24.8</v>
      </c>
      <c r="I112" s="14">
        <v>3.6</v>
      </c>
      <c r="J112" s="308">
        <v>3.3</v>
      </c>
      <c r="K112" s="13">
        <v>7.6</v>
      </c>
      <c r="L112" s="308">
        <v>7.7</v>
      </c>
      <c r="M112" s="14">
        <v>32.799999999999997</v>
      </c>
      <c r="N112" s="310">
        <v>31.2</v>
      </c>
      <c r="O112" s="309">
        <v>89</v>
      </c>
      <c r="P112" s="309">
        <v>117.1</v>
      </c>
      <c r="Q112" s="743">
        <v>26</v>
      </c>
      <c r="R112" s="677">
        <v>248</v>
      </c>
      <c r="S112" s="744">
        <v>0.36</v>
      </c>
      <c r="T112" s="675"/>
      <c r="U112" s="787">
        <v>800</v>
      </c>
      <c r="V112" s="118"/>
      <c r="W112" s="4" t="s">
        <v>12</v>
      </c>
      <c r="X112" s="10"/>
      <c r="Y112" s="477">
        <v>7.6</v>
      </c>
      <c r="Z112" s="308">
        <v>7.7</v>
      </c>
    </row>
    <row r="113" spans="1:26" x14ac:dyDescent="0.15">
      <c r="A113" s="1171"/>
      <c r="B113" s="458">
        <v>44749</v>
      </c>
      <c r="C113" s="449" t="str">
        <f t="shared" si="21"/>
        <v>(木)</v>
      </c>
      <c r="D113" s="755" t="s">
        <v>317</v>
      </c>
      <c r="E113" s="673"/>
      <c r="F113" s="674">
        <v>24.4</v>
      </c>
      <c r="G113" s="13">
        <v>23.8</v>
      </c>
      <c r="H113" s="310">
        <v>23.9</v>
      </c>
      <c r="I113" s="14">
        <v>3.8</v>
      </c>
      <c r="J113" s="308">
        <v>3.3</v>
      </c>
      <c r="K113" s="13">
        <v>7.6</v>
      </c>
      <c r="L113" s="308">
        <v>7.7</v>
      </c>
      <c r="M113" s="14">
        <v>34</v>
      </c>
      <c r="N113" s="310">
        <v>33.1</v>
      </c>
      <c r="O113" s="309">
        <v>86</v>
      </c>
      <c r="P113" s="309">
        <v>119.1</v>
      </c>
      <c r="Q113" s="743">
        <v>30</v>
      </c>
      <c r="R113" s="677">
        <v>253</v>
      </c>
      <c r="S113" s="744">
        <v>0.32</v>
      </c>
      <c r="T113" s="675">
        <v>2.96</v>
      </c>
      <c r="U113" s="787">
        <v>801</v>
      </c>
      <c r="V113" s="118"/>
      <c r="W113" s="4" t="s">
        <v>206</v>
      </c>
      <c r="X113" s="10" t="s">
        <v>13</v>
      </c>
      <c r="Y113" s="477">
        <v>34</v>
      </c>
      <c r="Z113" s="308">
        <v>33.1</v>
      </c>
    </row>
    <row r="114" spans="1:26" x14ac:dyDescent="0.15">
      <c r="A114" s="1171"/>
      <c r="B114" s="458">
        <v>44750</v>
      </c>
      <c r="C114" s="449" t="str">
        <f t="shared" si="21"/>
        <v>(金)</v>
      </c>
      <c r="D114" s="755" t="s">
        <v>317</v>
      </c>
      <c r="E114" s="673"/>
      <c r="F114" s="674">
        <v>24.4</v>
      </c>
      <c r="G114" s="13">
        <v>23.9</v>
      </c>
      <c r="H114" s="310">
        <v>24</v>
      </c>
      <c r="I114" s="14">
        <v>4.7</v>
      </c>
      <c r="J114" s="308">
        <v>3.1</v>
      </c>
      <c r="K114" s="13">
        <v>7.6</v>
      </c>
      <c r="L114" s="308">
        <v>7.7</v>
      </c>
      <c r="M114" s="14">
        <v>34</v>
      </c>
      <c r="N114" s="310">
        <v>32.799999999999997</v>
      </c>
      <c r="O114" s="309">
        <v>91</v>
      </c>
      <c r="P114" s="309">
        <v>119.1</v>
      </c>
      <c r="Q114" s="743">
        <v>26.8</v>
      </c>
      <c r="R114" s="677">
        <v>252</v>
      </c>
      <c r="S114" s="744">
        <v>0.34</v>
      </c>
      <c r="T114" s="675"/>
      <c r="U114" s="787">
        <v>813</v>
      </c>
      <c r="V114" s="118"/>
      <c r="W114" s="4" t="s">
        <v>207</v>
      </c>
      <c r="X114" s="10" t="s">
        <v>371</v>
      </c>
      <c r="Y114" s="478">
        <v>89</v>
      </c>
      <c r="Z114" s="309">
        <v>86</v>
      </c>
    </row>
    <row r="115" spans="1:26" x14ac:dyDescent="0.15">
      <c r="A115" s="1171"/>
      <c r="B115" s="458">
        <v>44751</v>
      </c>
      <c r="C115" s="449" t="str">
        <f t="shared" si="21"/>
        <v>(土)</v>
      </c>
      <c r="D115" s="755" t="s">
        <v>318</v>
      </c>
      <c r="E115" s="673"/>
      <c r="F115" s="674">
        <v>26.7</v>
      </c>
      <c r="G115" s="13"/>
      <c r="H115" s="310"/>
      <c r="I115" s="14"/>
      <c r="J115" s="308"/>
      <c r="K115" s="13"/>
      <c r="L115" s="308"/>
      <c r="M115" s="14"/>
      <c r="N115" s="310"/>
      <c r="O115" s="309"/>
      <c r="P115" s="309"/>
      <c r="Q115" s="743"/>
      <c r="R115" s="677"/>
      <c r="S115" s="744"/>
      <c r="T115" s="675"/>
      <c r="U115" s="787">
        <v>795</v>
      </c>
      <c r="V115" s="118"/>
      <c r="W115" s="4" t="s">
        <v>208</v>
      </c>
      <c r="X115" s="10" t="s">
        <v>371</v>
      </c>
      <c r="Y115" s="478">
        <v>119.1</v>
      </c>
      <c r="Z115" s="309">
        <v>119.1</v>
      </c>
    </row>
    <row r="116" spans="1:26" x14ac:dyDescent="0.15">
      <c r="A116" s="1171"/>
      <c r="B116" s="458">
        <v>44752</v>
      </c>
      <c r="C116" s="449" t="str">
        <f t="shared" si="21"/>
        <v>(日)</v>
      </c>
      <c r="D116" s="755" t="s">
        <v>317</v>
      </c>
      <c r="E116" s="673"/>
      <c r="F116" s="674">
        <v>26.9</v>
      </c>
      <c r="G116" s="13"/>
      <c r="H116" s="310"/>
      <c r="I116" s="14"/>
      <c r="J116" s="308"/>
      <c r="K116" s="13"/>
      <c r="L116" s="308"/>
      <c r="M116" s="14"/>
      <c r="N116" s="310"/>
      <c r="O116" s="309"/>
      <c r="P116" s="309"/>
      <c r="Q116" s="743"/>
      <c r="R116" s="677"/>
      <c r="S116" s="744"/>
      <c r="T116" s="675"/>
      <c r="U116" s="787">
        <v>796</v>
      </c>
      <c r="V116" s="118"/>
      <c r="W116" s="4" t="s">
        <v>209</v>
      </c>
      <c r="X116" s="10" t="s">
        <v>371</v>
      </c>
      <c r="Y116" s="478">
        <v>75.2</v>
      </c>
      <c r="Z116" s="309">
        <v>77.2</v>
      </c>
    </row>
    <row r="117" spans="1:26" x14ac:dyDescent="0.15">
      <c r="A117" s="1171"/>
      <c r="B117" s="458">
        <v>44753</v>
      </c>
      <c r="C117" s="449" t="str">
        <f t="shared" si="21"/>
        <v>(月)</v>
      </c>
      <c r="D117" s="755" t="s">
        <v>318</v>
      </c>
      <c r="E117" s="673"/>
      <c r="F117" s="674">
        <v>29.1</v>
      </c>
      <c r="G117" s="13">
        <v>25.6</v>
      </c>
      <c r="H117" s="310">
        <v>25.5</v>
      </c>
      <c r="I117" s="14">
        <v>4.5999999999999996</v>
      </c>
      <c r="J117" s="308">
        <v>3.2</v>
      </c>
      <c r="K117" s="13">
        <v>7.7</v>
      </c>
      <c r="L117" s="308">
        <v>7.7</v>
      </c>
      <c r="M117" s="14">
        <v>32.299999999999997</v>
      </c>
      <c r="N117" s="310">
        <v>32.700000000000003</v>
      </c>
      <c r="O117" s="309">
        <v>92</v>
      </c>
      <c r="P117" s="309">
        <v>118.9</v>
      </c>
      <c r="Q117" s="743">
        <v>28</v>
      </c>
      <c r="R117" s="677">
        <v>245</v>
      </c>
      <c r="S117" s="744">
        <v>0.34</v>
      </c>
      <c r="T117" s="675"/>
      <c r="U117" s="787">
        <v>840</v>
      </c>
      <c r="V117" s="118"/>
      <c r="W117" s="4" t="s">
        <v>210</v>
      </c>
      <c r="X117" s="10" t="s">
        <v>371</v>
      </c>
      <c r="Y117" s="478">
        <v>43.9</v>
      </c>
      <c r="Z117" s="309">
        <v>41.9</v>
      </c>
    </row>
    <row r="118" spans="1:26" x14ac:dyDescent="0.15">
      <c r="A118" s="1171"/>
      <c r="B118" s="458">
        <v>44754</v>
      </c>
      <c r="C118" s="449" t="str">
        <f t="shared" si="21"/>
        <v>(火)</v>
      </c>
      <c r="D118" s="755" t="s">
        <v>317</v>
      </c>
      <c r="E118" s="673">
        <v>8.5</v>
      </c>
      <c r="F118" s="674">
        <v>26.5</v>
      </c>
      <c r="G118" s="13">
        <v>26</v>
      </c>
      <c r="H118" s="310">
        <v>25.7</v>
      </c>
      <c r="I118" s="14">
        <v>4.5999999999999996</v>
      </c>
      <c r="J118" s="308">
        <v>3.5</v>
      </c>
      <c r="K118" s="13">
        <v>7.6</v>
      </c>
      <c r="L118" s="308">
        <v>7.6</v>
      </c>
      <c r="M118" s="14">
        <v>32.9</v>
      </c>
      <c r="N118" s="310">
        <v>31.8</v>
      </c>
      <c r="O118" s="309">
        <v>92</v>
      </c>
      <c r="P118" s="309">
        <v>119.3</v>
      </c>
      <c r="Q118" s="743">
        <v>24.2</v>
      </c>
      <c r="R118" s="677">
        <v>246</v>
      </c>
      <c r="S118" s="744">
        <v>0.38</v>
      </c>
      <c r="T118" s="675"/>
      <c r="U118" s="787">
        <v>1100</v>
      </c>
      <c r="V118" s="118"/>
      <c r="W118" s="4" t="s">
        <v>211</v>
      </c>
      <c r="X118" s="10" t="s">
        <v>371</v>
      </c>
      <c r="Y118" s="218">
        <v>29</v>
      </c>
      <c r="Z118" s="310">
        <v>30</v>
      </c>
    </row>
    <row r="119" spans="1:26" x14ac:dyDescent="0.15">
      <c r="A119" s="1171"/>
      <c r="B119" s="458">
        <v>44755</v>
      </c>
      <c r="C119" s="449" t="str">
        <f t="shared" si="21"/>
        <v>(水)</v>
      </c>
      <c r="D119" s="755" t="s">
        <v>317</v>
      </c>
      <c r="E119" s="673">
        <v>35.5</v>
      </c>
      <c r="F119" s="674">
        <v>24.5</v>
      </c>
      <c r="G119" s="13">
        <v>23.9</v>
      </c>
      <c r="H119" s="310">
        <v>24</v>
      </c>
      <c r="I119" s="14">
        <v>50.9</v>
      </c>
      <c r="J119" s="308">
        <v>1.6</v>
      </c>
      <c r="K119" s="13">
        <v>7.2</v>
      </c>
      <c r="L119" s="308">
        <v>7.2</v>
      </c>
      <c r="M119" s="14">
        <v>14.4</v>
      </c>
      <c r="N119" s="310">
        <v>18.899999999999999</v>
      </c>
      <c r="O119" s="309">
        <v>43</v>
      </c>
      <c r="P119" s="309">
        <v>69</v>
      </c>
      <c r="Q119" s="743">
        <v>21.2</v>
      </c>
      <c r="R119" s="677">
        <v>149</v>
      </c>
      <c r="S119" s="744">
        <v>0.15</v>
      </c>
      <c r="T119" s="675"/>
      <c r="U119" s="787">
        <v>4472</v>
      </c>
      <c r="V119" s="118"/>
      <c r="W119" s="4" t="s">
        <v>212</v>
      </c>
      <c r="X119" s="10" t="s">
        <v>371</v>
      </c>
      <c r="Y119" s="220">
        <v>252</v>
      </c>
      <c r="Z119" s="311">
        <v>253</v>
      </c>
    </row>
    <row r="120" spans="1:26" x14ac:dyDescent="0.15">
      <c r="A120" s="1171"/>
      <c r="B120" s="458">
        <v>44756</v>
      </c>
      <c r="C120" s="449" t="str">
        <f t="shared" si="21"/>
        <v>(木)</v>
      </c>
      <c r="D120" s="755" t="s">
        <v>317</v>
      </c>
      <c r="E120" s="673">
        <v>7.5</v>
      </c>
      <c r="F120" s="674">
        <v>25.4</v>
      </c>
      <c r="G120" s="13">
        <v>23.8</v>
      </c>
      <c r="H120" s="310">
        <v>23.9</v>
      </c>
      <c r="I120" s="14">
        <v>6.3</v>
      </c>
      <c r="J120" s="308">
        <v>2.7</v>
      </c>
      <c r="K120" s="13">
        <v>7.3</v>
      </c>
      <c r="L120" s="308">
        <v>7.2</v>
      </c>
      <c r="M120" s="14">
        <v>22.5</v>
      </c>
      <c r="N120" s="310">
        <v>20.7</v>
      </c>
      <c r="O120" s="309">
        <v>55</v>
      </c>
      <c r="P120" s="309">
        <v>76</v>
      </c>
      <c r="Q120" s="743">
        <v>19.3</v>
      </c>
      <c r="R120" s="677">
        <v>153</v>
      </c>
      <c r="S120" s="744">
        <v>0.32</v>
      </c>
      <c r="T120" s="675">
        <v>1.53</v>
      </c>
      <c r="U120" s="787">
        <v>2680</v>
      </c>
      <c r="V120" s="118"/>
      <c r="W120" s="4" t="s">
        <v>213</v>
      </c>
      <c r="X120" s="10" t="s">
        <v>371</v>
      </c>
      <c r="Y120" s="219">
        <v>0.49</v>
      </c>
      <c r="Z120" s="312">
        <v>0.32</v>
      </c>
    </row>
    <row r="121" spans="1:26" x14ac:dyDescent="0.15">
      <c r="A121" s="1171"/>
      <c r="B121" s="458">
        <v>44757</v>
      </c>
      <c r="C121" s="449" t="str">
        <f t="shared" si="21"/>
        <v>(金)</v>
      </c>
      <c r="D121" s="755" t="s">
        <v>317</v>
      </c>
      <c r="E121" s="673">
        <v>26.5</v>
      </c>
      <c r="F121" s="674">
        <v>26.9</v>
      </c>
      <c r="G121" s="13">
        <v>23.4</v>
      </c>
      <c r="H121" s="310">
        <v>23.4</v>
      </c>
      <c r="I121" s="14">
        <v>4.7</v>
      </c>
      <c r="J121" s="308">
        <v>3.5</v>
      </c>
      <c r="K121" s="13">
        <v>7.3</v>
      </c>
      <c r="L121" s="308">
        <v>7.3</v>
      </c>
      <c r="M121" s="14">
        <v>25.2</v>
      </c>
      <c r="N121" s="310">
        <v>23.2</v>
      </c>
      <c r="O121" s="309">
        <v>65</v>
      </c>
      <c r="P121" s="309">
        <v>87.2</v>
      </c>
      <c r="Q121" s="743">
        <v>20.7</v>
      </c>
      <c r="R121" s="677">
        <v>182</v>
      </c>
      <c r="S121" s="744">
        <v>0.42</v>
      </c>
      <c r="T121" s="675"/>
      <c r="U121" s="787">
        <v>2777</v>
      </c>
      <c r="V121" s="118"/>
      <c r="W121" s="4" t="s">
        <v>14</v>
      </c>
      <c r="X121" s="10" t="s">
        <v>371</v>
      </c>
      <c r="Y121" s="217">
        <v>3.6</v>
      </c>
      <c r="Z121" s="313">
        <v>3.6</v>
      </c>
    </row>
    <row r="122" spans="1:26" x14ac:dyDescent="0.15">
      <c r="A122" s="1171"/>
      <c r="B122" s="458">
        <v>44758</v>
      </c>
      <c r="C122" s="449" t="str">
        <f t="shared" si="21"/>
        <v>(土)</v>
      </c>
      <c r="D122" s="755" t="s">
        <v>319</v>
      </c>
      <c r="E122" s="673">
        <v>1.5</v>
      </c>
      <c r="F122" s="674">
        <v>24.1</v>
      </c>
      <c r="G122" s="13"/>
      <c r="H122" s="310"/>
      <c r="I122" s="14"/>
      <c r="J122" s="308"/>
      <c r="K122" s="13"/>
      <c r="L122" s="308"/>
      <c r="M122" s="14"/>
      <c r="N122" s="310"/>
      <c r="O122" s="309"/>
      <c r="P122" s="309"/>
      <c r="Q122" s="743"/>
      <c r="R122" s="677"/>
      <c r="S122" s="744"/>
      <c r="T122" s="675"/>
      <c r="U122" s="787">
        <v>3186</v>
      </c>
      <c r="V122" s="118"/>
      <c r="W122" s="4" t="s">
        <v>15</v>
      </c>
      <c r="X122" s="10" t="s">
        <v>371</v>
      </c>
      <c r="Y122" s="217">
        <v>1</v>
      </c>
      <c r="Z122" s="313">
        <v>0.8</v>
      </c>
    </row>
    <row r="123" spans="1:26" x14ac:dyDescent="0.15">
      <c r="A123" s="1171"/>
      <c r="B123" s="458">
        <v>44759</v>
      </c>
      <c r="C123" s="449" t="str">
        <f t="shared" si="21"/>
        <v>(日)</v>
      </c>
      <c r="D123" s="755" t="s">
        <v>317</v>
      </c>
      <c r="E123" s="673">
        <v>8.5</v>
      </c>
      <c r="F123" s="674">
        <v>26.2</v>
      </c>
      <c r="G123" s="13"/>
      <c r="H123" s="310"/>
      <c r="I123" s="14"/>
      <c r="J123" s="308"/>
      <c r="K123" s="13"/>
      <c r="L123" s="308"/>
      <c r="M123" s="14"/>
      <c r="N123" s="310"/>
      <c r="O123" s="309"/>
      <c r="P123" s="309"/>
      <c r="Q123" s="743"/>
      <c r="R123" s="677"/>
      <c r="S123" s="744"/>
      <c r="T123" s="675"/>
      <c r="U123" s="787">
        <v>1592</v>
      </c>
      <c r="V123" s="118"/>
      <c r="W123" s="4" t="s">
        <v>214</v>
      </c>
      <c r="X123" s="10" t="s">
        <v>371</v>
      </c>
      <c r="Y123" s="217">
        <v>8.6999999999999993</v>
      </c>
      <c r="Z123" s="313">
        <v>7.7</v>
      </c>
    </row>
    <row r="124" spans="1:26" x14ac:dyDescent="0.15">
      <c r="A124" s="1171"/>
      <c r="B124" s="458">
        <v>44760</v>
      </c>
      <c r="C124" s="449" t="str">
        <f t="shared" si="21"/>
        <v>(月)</v>
      </c>
      <c r="D124" s="755" t="s">
        <v>317</v>
      </c>
      <c r="E124" s="673"/>
      <c r="F124" s="674">
        <v>27.4</v>
      </c>
      <c r="G124" s="13"/>
      <c r="H124" s="310"/>
      <c r="I124" s="14"/>
      <c r="J124" s="308"/>
      <c r="K124" s="13"/>
      <c r="L124" s="308"/>
      <c r="M124" s="14"/>
      <c r="N124" s="310"/>
      <c r="O124" s="309"/>
      <c r="P124" s="309"/>
      <c r="Q124" s="743"/>
      <c r="R124" s="677"/>
      <c r="S124" s="744"/>
      <c r="T124" s="675"/>
      <c r="U124" s="787">
        <v>2104</v>
      </c>
      <c r="V124" s="118"/>
      <c r="W124" s="4" t="s">
        <v>215</v>
      </c>
      <c r="X124" s="10" t="s">
        <v>371</v>
      </c>
      <c r="Y124" s="412">
        <v>0</v>
      </c>
      <c r="Z124" s="413">
        <v>0</v>
      </c>
    </row>
    <row r="125" spans="1:26" x14ac:dyDescent="0.15">
      <c r="A125" s="1171"/>
      <c r="B125" s="458">
        <v>44761</v>
      </c>
      <c r="C125" s="449" t="str">
        <f t="shared" si="21"/>
        <v>(火)</v>
      </c>
      <c r="D125" s="755" t="s">
        <v>317</v>
      </c>
      <c r="E125" s="673">
        <v>0.5</v>
      </c>
      <c r="F125" s="674">
        <v>29</v>
      </c>
      <c r="G125" s="13">
        <v>24.7</v>
      </c>
      <c r="H125" s="310">
        <v>24.9</v>
      </c>
      <c r="I125" s="14">
        <v>4.3</v>
      </c>
      <c r="J125" s="308">
        <v>3.3</v>
      </c>
      <c r="K125" s="13">
        <v>7.5</v>
      </c>
      <c r="L125" s="308">
        <v>7.5</v>
      </c>
      <c r="M125" s="14">
        <v>29.6</v>
      </c>
      <c r="N125" s="310">
        <v>28.8</v>
      </c>
      <c r="O125" s="309">
        <v>80</v>
      </c>
      <c r="P125" s="309">
        <v>108.5</v>
      </c>
      <c r="Q125" s="743">
        <v>23.1</v>
      </c>
      <c r="R125" s="677">
        <v>218</v>
      </c>
      <c r="S125" s="744">
        <v>0.43</v>
      </c>
      <c r="T125" s="675"/>
      <c r="U125" s="787">
        <v>816</v>
      </c>
      <c r="V125" s="118"/>
      <c r="W125" s="4" t="s">
        <v>329</v>
      </c>
      <c r="X125" s="10" t="s">
        <v>371</v>
      </c>
      <c r="Y125" s="219">
        <v>2.42</v>
      </c>
      <c r="Z125" s="314">
        <v>2.4700000000000002</v>
      </c>
    </row>
    <row r="126" spans="1:26" x14ac:dyDescent="0.15">
      <c r="A126" s="1171"/>
      <c r="B126" s="458">
        <v>44762</v>
      </c>
      <c r="C126" s="449" t="str">
        <f t="shared" si="21"/>
        <v>(水)</v>
      </c>
      <c r="D126" s="755" t="s">
        <v>318</v>
      </c>
      <c r="E126" s="673"/>
      <c r="F126" s="674">
        <v>30.5</v>
      </c>
      <c r="G126" s="13">
        <v>24.4</v>
      </c>
      <c r="H126" s="310">
        <v>24.6</v>
      </c>
      <c r="I126" s="14">
        <v>3.7</v>
      </c>
      <c r="J126" s="308">
        <v>2.6</v>
      </c>
      <c r="K126" s="13">
        <v>7.5</v>
      </c>
      <c r="L126" s="308">
        <v>7.5</v>
      </c>
      <c r="M126" s="14">
        <v>31.7</v>
      </c>
      <c r="N126" s="310">
        <v>30.5</v>
      </c>
      <c r="O126" s="309">
        <v>88</v>
      </c>
      <c r="P126" s="309">
        <v>114.9</v>
      </c>
      <c r="Q126" s="743">
        <v>25.7</v>
      </c>
      <c r="R126" s="677">
        <v>254</v>
      </c>
      <c r="S126" s="744">
        <v>0.37</v>
      </c>
      <c r="T126" s="675"/>
      <c r="U126" s="787">
        <v>841</v>
      </c>
      <c r="V126" s="118"/>
      <c r="W126" s="4" t="s">
        <v>216</v>
      </c>
      <c r="X126" s="10" t="s">
        <v>371</v>
      </c>
      <c r="Y126" s="219">
        <v>2.92</v>
      </c>
      <c r="Z126" s="314">
        <v>2.96</v>
      </c>
    </row>
    <row r="127" spans="1:26" x14ac:dyDescent="0.15">
      <c r="A127" s="1171"/>
      <c r="B127" s="458">
        <v>44763</v>
      </c>
      <c r="C127" s="449" t="str">
        <f t="shared" si="21"/>
        <v>(木)</v>
      </c>
      <c r="D127" s="755" t="s">
        <v>318</v>
      </c>
      <c r="E127" s="673"/>
      <c r="F127" s="674">
        <v>29.9</v>
      </c>
      <c r="G127" s="13">
        <v>25.6</v>
      </c>
      <c r="H127" s="310">
        <v>26</v>
      </c>
      <c r="I127" s="14">
        <v>3.8</v>
      </c>
      <c r="J127" s="308">
        <v>2.7</v>
      </c>
      <c r="K127" s="13">
        <v>7.6</v>
      </c>
      <c r="L127" s="308">
        <v>7.6</v>
      </c>
      <c r="M127" s="14">
        <v>32.200000000000003</v>
      </c>
      <c r="N127" s="310">
        <v>30.9</v>
      </c>
      <c r="O127" s="309">
        <v>90</v>
      </c>
      <c r="P127" s="309">
        <v>115.3</v>
      </c>
      <c r="Q127" s="743">
        <v>25.9</v>
      </c>
      <c r="R127" s="677">
        <v>252</v>
      </c>
      <c r="S127" s="744">
        <v>0.39</v>
      </c>
      <c r="T127" s="675">
        <v>2.59</v>
      </c>
      <c r="U127" s="787">
        <v>858</v>
      </c>
      <c r="V127" s="118"/>
      <c r="W127" s="4" t="s">
        <v>217</v>
      </c>
      <c r="X127" s="10" t="s">
        <v>371</v>
      </c>
      <c r="Y127" s="219">
        <v>0.09</v>
      </c>
      <c r="Z127" s="314">
        <v>7.3999999999999996E-2</v>
      </c>
    </row>
    <row r="128" spans="1:26" x14ac:dyDescent="0.15">
      <c r="A128" s="1171"/>
      <c r="B128" s="458">
        <v>44764</v>
      </c>
      <c r="C128" s="449" t="str">
        <f t="shared" si="21"/>
        <v>(金)</v>
      </c>
      <c r="D128" s="755" t="s">
        <v>317</v>
      </c>
      <c r="E128" s="673"/>
      <c r="F128" s="674">
        <v>30</v>
      </c>
      <c r="G128" s="13">
        <v>25.6</v>
      </c>
      <c r="H128" s="310">
        <v>25.8</v>
      </c>
      <c r="I128" s="14">
        <v>3.8</v>
      </c>
      <c r="J128" s="308">
        <v>2.8</v>
      </c>
      <c r="K128" s="13">
        <v>7.6</v>
      </c>
      <c r="L128" s="308">
        <v>7.7</v>
      </c>
      <c r="M128" s="14">
        <v>32.6</v>
      </c>
      <c r="N128" s="310">
        <v>32.5</v>
      </c>
      <c r="O128" s="309">
        <v>88</v>
      </c>
      <c r="P128" s="309">
        <v>114.9</v>
      </c>
      <c r="Q128" s="743">
        <v>24.9</v>
      </c>
      <c r="R128" s="677">
        <v>233</v>
      </c>
      <c r="S128" s="744">
        <v>0.37</v>
      </c>
      <c r="T128" s="675"/>
      <c r="U128" s="787">
        <v>879</v>
      </c>
      <c r="V128" s="118"/>
      <c r="W128" s="4" t="s">
        <v>218</v>
      </c>
      <c r="X128" s="10" t="s">
        <v>371</v>
      </c>
      <c r="Y128" s="217">
        <v>24.2</v>
      </c>
      <c r="Z128" s="313">
        <v>23.9</v>
      </c>
    </row>
    <row r="129" spans="1:26" x14ac:dyDescent="0.15">
      <c r="A129" s="1171"/>
      <c r="B129" s="458">
        <v>44765</v>
      </c>
      <c r="C129" s="449" t="str">
        <f t="shared" si="21"/>
        <v>(土)</v>
      </c>
      <c r="D129" s="755" t="s">
        <v>318</v>
      </c>
      <c r="E129" s="673"/>
      <c r="F129" s="674">
        <v>30.2</v>
      </c>
      <c r="G129" s="13"/>
      <c r="H129" s="310"/>
      <c r="I129" s="14"/>
      <c r="J129" s="308"/>
      <c r="K129" s="13"/>
      <c r="L129" s="308"/>
      <c r="M129" s="14"/>
      <c r="N129" s="310"/>
      <c r="O129" s="309"/>
      <c r="P129" s="309"/>
      <c r="Q129" s="743"/>
      <c r="R129" s="677"/>
      <c r="S129" s="744"/>
      <c r="T129" s="675"/>
      <c r="U129" s="787">
        <v>886</v>
      </c>
      <c r="V129" s="118"/>
      <c r="W129" s="4" t="s">
        <v>17</v>
      </c>
      <c r="X129" s="10" t="s">
        <v>371</v>
      </c>
      <c r="Y129" s="217">
        <v>29.4</v>
      </c>
      <c r="Z129" s="313">
        <v>29.1</v>
      </c>
    </row>
    <row r="130" spans="1:26" x14ac:dyDescent="0.15">
      <c r="A130" s="1171"/>
      <c r="B130" s="458">
        <v>44766</v>
      </c>
      <c r="C130" s="449" t="str">
        <f t="shared" si="21"/>
        <v>(日)</v>
      </c>
      <c r="D130" s="755" t="s">
        <v>317</v>
      </c>
      <c r="E130" s="673"/>
      <c r="F130" s="674">
        <v>29.6</v>
      </c>
      <c r="G130" s="13"/>
      <c r="H130" s="310"/>
      <c r="I130" s="14"/>
      <c r="J130" s="308"/>
      <c r="K130" s="13"/>
      <c r="L130" s="308"/>
      <c r="M130" s="14"/>
      <c r="N130" s="310"/>
      <c r="O130" s="309"/>
      <c r="P130" s="309"/>
      <c r="Q130" s="743"/>
      <c r="R130" s="677"/>
      <c r="S130" s="744"/>
      <c r="T130" s="675"/>
      <c r="U130" s="787">
        <v>880</v>
      </c>
      <c r="V130" s="118"/>
      <c r="W130" s="4" t="s">
        <v>219</v>
      </c>
      <c r="X130" s="10" t="s">
        <v>205</v>
      </c>
      <c r="Y130" s="383">
        <v>7</v>
      </c>
      <c r="Z130" s="396">
        <v>7</v>
      </c>
    </row>
    <row r="131" spans="1:26" x14ac:dyDescent="0.15">
      <c r="A131" s="1171"/>
      <c r="B131" s="458">
        <v>44767</v>
      </c>
      <c r="C131" s="449" t="str">
        <f t="shared" si="21"/>
        <v>(月)</v>
      </c>
      <c r="D131" s="755" t="s">
        <v>318</v>
      </c>
      <c r="E131" s="673"/>
      <c r="F131" s="674">
        <v>31.4</v>
      </c>
      <c r="G131" s="13">
        <v>26</v>
      </c>
      <c r="H131" s="310">
        <v>26.5</v>
      </c>
      <c r="I131" s="14">
        <v>3.8</v>
      </c>
      <c r="J131" s="308">
        <v>3</v>
      </c>
      <c r="K131" s="13">
        <v>7.7</v>
      </c>
      <c r="L131" s="308">
        <v>7.8</v>
      </c>
      <c r="M131" s="14">
        <v>33.6</v>
      </c>
      <c r="N131" s="310">
        <v>32.799999999999997</v>
      </c>
      <c r="O131" s="309">
        <v>92</v>
      </c>
      <c r="P131" s="309">
        <v>117.1</v>
      </c>
      <c r="Q131" s="743">
        <v>28.1</v>
      </c>
      <c r="R131" s="677">
        <v>263</v>
      </c>
      <c r="S131" s="744">
        <v>0.36</v>
      </c>
      <c r="T131" s="675"/>
      <c r="U131" s="787">
        <v>903</v>
      </c>
      <c r="V131" s="118"/>
      <c r="W131" s="4" t="s">
        <v>220</v>
      </c>
      <c r="X131" s="10" t="s">
        <v>371</v>
      </c>
      <c r="Y131" s="383">
        <v>7</v>
      </c>
      <c r="Z131" s="396">
        <v>5</v>
      </c>
    </row>
    <row r="132" spans="1:26" x14ac:dyDescent="0.15">
      <c r="A132" s="1171"/>
      <c r="B132" s="458">
        <v>44768</v>
      </c>
      <c r="C132" s="449" t="str">
        <f t="shared" si="21"/>
        <v>(火)</v>
      </c>
      <c r="D132" s="755" t="s">
        <v>317</v>
      </c>
      <c r="E132" s="673">
        <v>4.5</v>
      </c>
      <c r="F132" s="674">
        <v>26.4</v>
      </c>
      <c r="G132" s="13">
        <v>26.1</v>
      </c>
      <c r="H132" s="310">
        <v>26.4</v>
      </c>
      <c r="I132" s="14">
        <v>3.5</v>
      </c>
      <c r="J132" s="308">
        <v>3.1</v>
      </c>
      <c r="K132" s="13">
        <v>7.6</v>
      </c>
      <c r="L132" s="308">
        <v>7.7</v>
      </c>
      <c r="M132" s="14">
        <v>33.6</v>
      </c>
      <c r="N132" s="310">
        <v>33.4</v>
      </c>
      <c r="O132" s="309">
        <v>93</v>
      </c>
      <c r="P132" s="309">
        <v>117.3</v>
      </c>
      <c r="Q132" s="743">
        <v>29.6</v>
      </c>
      <c r="R132" s="677">
        <v>222</v>
      </c>
      <c r="S132" s="744">
        <v>0.39</v>
      </c>
      <c r="T132" s="675"/>
      <c r="U132" s="787">
        <v>979</v>
      </c>
      <c r="V132" s="118"/>
      <c r="W132" s="397"/>
      <c r="X132" s="398"/>
      <c r="Y132" s="399"/>
      <c r="Z132" s="398"/>
    </row>
    <row r="133" spans="1:26" x14ac:dyDescent="0.15">
      <c r="A133" s="1171"/>
      <c r="B133" s="458">
        <v>44769</v>
      </c>
      <c r="C133" s="449" t="str">
        <f t="shared" si="21"/>
        <v>(水)</v>
      </c>
      <c r="D133" s="755" t="s">
        <v>318</v>
      </c>
      <c r="E133" s="673"/>
      <c r="F133" s="674">
        <v>31.3</v>
      </c>
      <c r="G133" s="13">
        <v>25.5</v>
      </c>
      <c r="H133" s="310">
        <v>25.4</v>
      </c>
      <c r="I133" s="14">
        <v>3.4</v>
      </c>
      <c r="J133" s="308">
        <v>3.1</v>
      </c>
      <c r="K133" s="13">
        <v>7.6</v>
      </c>
      <c r="L133" s="308">
        <v>7.6</v>
      </c>
      <c r="M133" s="14">
        <v>32.4</v>
      </c>
      <c r="N133" s="310">
        <v>32.1</v>
      </c>
      <c r="O133" s="309">
        <v>92</v>
      </c>
      <c r="P133" s="309">
        <v>115.9</v>
      </c>
      <c r="Q133" s="743">
        <v>28.8</v>
      </c>
      <c r="R133" s="677">
        <v>232</v>
      </c>
      <c r="S133" s="744">
        <v>0.36</v>
      </c>
      <c r="T133" s="675"/>
      <c r="U133" s="787">
        <v>907</v>
      </c>
      <c r="V133" s="118"/>
      <c r="W133" s="397"/>
      <c r="X133" s="398"/>
      <c r="Y133" s="399"/>
      <c r="Z133" s="398"/>
    </row>
    <row r="134" spans="1:26" x14ac:dyDescent="0.15">
      <c r="A134" s="1171"/>
      <c r="B134" s="458">
        <v>44770</v>
      </c>
      <c r="C134" s="449" t="str">
        <f t="shared" si="21"/>
        <v>(木)</v>
      </c>
      <c r="D134" s="755" t="s">
        <v>318</v>
      </c>
      <c r="E134" s="673"/>
      <c r="F134" s="674">
        <v>29.7</v>
      </c>
      <c r="G134" s="13">
        <v>27.2</v>
      </c>
      <c r="H134" s="310">
        <v>27.3</v>
      </c>
      <c r="I134" s="14">
        <v>8.4</v>
      </c>
      <c r="J134" s="308">
        <v>2.7</v>
      </c>
      <c r="K134" s="13">
        <v>7.6</v>
      </c>
      <c r="L134" s="308">
        <v>7.7</v>
      </c>
      <c r="M134" s="14">
        <v>33.700000000000003</v>
      </c>
      <c r="N134" s="310">
        <v>32.6</v>
      </c>
      <c r="O134" s="309">
        <v>95</v>
      </c>
      <c r="P134" s="309">
        <v>118.1</v>
      </c>
      <c r="Q134" s="743">
        <v>25.1</v>
      </c>
      <c r="R134" s="677">
        <v>226</v>
      </c>
      <c r="S134" s="744">
        <v>0.45</v>
      </c>
      <c r="T134" s="675">
        <v>2.56</v>
      </c>
      <c r="U134" s="787">
        <v>927</v>
      </c>
      <c r="V134" s="118"/>
      <c r="W134" s="400"/>
      <c r="X134" s="401"/>
      <c r="Y134" s="402"/>
      <c r="Z134" s="401"/>
    </row>
    <row r="135" spans="1:26" x14ac:dyDescent="0.15">
      <c r="A135" s="1171"/>
      <c r="B135" s="458">
        <v>44771</v>
      </c>
      <c r="C135" s="449" t="str">
        <f t="shared" si="21"/>
        <v>(金)</v>
      </c>
      <c r="D135" s="755" t="s">
        <v>318</v>
      </c>
      <c r="E135" s="673"/>
      <c r="F135" s="674">
        <v>30.8</v>
      </c>
      <c r="G135" s="13">
        <v>28</v>
      </c>
      <c r="H135" s="310">
        <v>27.8</v>
      </c>
      <c r="I135" s="14">
        <v>3.6</v>
      </c>
      <c r="J135" s="308">
        <v>3.2</v>
      </c>
      <c r="K135" s="13">
        <v>7.6</v>
      </c>
      <c r="L135" s="308">
        <v>7.7</v>
      </c>
      <c r="M135" s="14">
        <v>34.1</v>
      </c>
      <c r="N135" s="310">
        <v>32.799999999999997</v>
      </c>
      <c r="O135" s="309">
        <v>95</v>
      </c>
      <c r="P135" s="309">
        <v>118.9</v>
      </c>
      <c r="Q135" s="743">
        <v>24</v>
      </c>
      <c r="R135" s="677">
        <v>235</v>
      </c>
      <c r="S135" s="744">
        <v>0.33</v>
      </c>
      <c r="T135" s="675"/>
      <c r="U135" s="787">
        <v>928</v>
      </c>
      <c r="V135" s="118"/>
      <c r="W135" s="11" t="s">
        <v>23</v>
      </c>
      <c r="X135" s="117" t="s">
        <v>24</v>
      </c>
      <c r="Y135" s="117" t="s">
        <v>24</v>
      </c>
      <c r="Z135" s="812" t="s">
        <v>24</v>
      </c>
    </row>
    <row r="136" spans="1:26" x14ac:dyDescent="0.15">
      <c r="A136" s="1171"/>
      <c r="B136" s="458">
        <v>44772</v>
      </c>
      <c r="C136" s="449" t="str">
        <f t="shared" si="21"/>
        <v>(土)</v>
      </c>
      <c r="D136" s="755" t="s">
        <v>318</v>
      </c>
      <c r="E136" s="673"/>
      <c r="F136" s="674">
        <v>28.9</v>
      </c>
      <c r="G136" s="13"/>
      <c r="H136" s="310"/>
      <c r="I136" s="14"/>
      <c r="J136" s="308"/>
      <c r="K136" s="13"/>
      <c r="L136" s="308"/>
      <c r="M136" s="14"/>
      <c r="N136" s="310"/>
      <c r="O136" s="309"/>
      <c r="P136" s="309"/>
      <c r="Q136" s="743"/>
      <c r="R136" s="677"/>
      <c r="S136" s="744"/>
      <c r="T136" s="675"/>
      <c r="U136" s="787">
        <v>931</v>
      </c>
      <c r="V136" s="118"/>
      <c r="W136" s="985" t="s">
        <v>361</v>
      </c>
      <c r="X136" s="986"/>
      <c r="Y136" s="986"/>
      <c r="Z136" s="987"/>
    </row>
    <row r="137" spans="1:26" x14ac:dyDescent="0.15">
      <c r="A137" s="1171"/>
      <c r="B137" s="458">
        <v>44773</v>
      </c>
      <c r="C137" s="449" t="str">
        <f t="shared" si="21"/>
        <v>(日)</v>
      </c>
      <c r="D137" s="756" t="s">
        <v>318</v>
      </c>
      <c r="E137" s="700"/>
      <c r="F137" s="746">
        <v>31.5</v>
      </c>
      <c r="G137" s="498"/>
      <c r="H137" s="409"/>
      <c r="I137" s="748"/>
      <c r="J137" s="747"/>
      <c r="K137" s="498"/>
      <c r="L137" s="409"/>
      <c r="M137" s="748"/>
      <c r="N137" s="747"/>
      <c r="O137" s="749"/>
      <c r="P137" s="749"/>
      <c r="Q137" s="750"/>
      <c r="R137" s="751"/>
      <c r="S137" s="752"/>
      <c r="T137" s="1019"/>
      <c r="U137" s="726">
        <v>933</v>
      </c>
      <c r="V137" s="118"/>
      <c r="W137" s="988"/>
      <c r="X137" s="989"/>
      <c r="Y137" s="989"/>
      <c r="Z137" s="990"/>
    </row>
    <row r="138" spans="1:26" s="1" customFormat="1" ht="13.5" customHeight="1" x14ac:dyDescent="0.15">
      <c r="A138" s="1171"/>
      <c r="B138" s="1155" t="s">
        <v>274</v>
      </c>
      <c r="C138" s="1155"/>
      <c r="D138" s="679"/>
      <c r="E138" s="663">
        <f>MAX(E107:E137)</f>
        <v>35.5</v>
      </c>
      <c r="F138" s="680">
        <f t="shared" ref="F138:U138" si="22">IF(COUNT(F107:F137)=0,"",MAX(F107:F137))</f>
        <v>31.5</v>
      </c>
      <c r="G138" s="12">
        <f t="shared" si="22"/>
        <v>28</v>
      </c>
      <c r="H138" s="307">
        <f t="shared" si="22"/>
        <v>27.8</v>
      </c>
      <c r="I138" s="665">
        <f t="shared" si="22"/>
        <v>50.9</v>
      </c>
      <c r="J138" s="666">
        <f t="shared" si="22"/>
        <v>3.9</v>
      </c>
      <c r="K138" s="12">
        <f t="shared" si="22"/>
        <v>8</v>
      </c>
      <c r="L138" s="307">
        <f t="shared" si="22"/>
        <v>7.8</v>
      </c>
      <c r="M138" s="665">
        <f t="shared" si="22"/>
        <v>34.799999999999997</v>
      </c>
      <c r="N138" s="666">
        <f t="shared" si="22"/>
        <v>34.5</v>
      </c>
      <c r="O138" s="667">
        <f t="shared" si="22"/>
        <v>95</v>
      </c>
      <c r="P138" s="667">
        <f t="shared" si="22"/>
        <v>126.1</v>
      </c>
      <c r="Q138" s="728">
        <f t="shared" si="22"/>
        <v>30</v>
      </c>
      <c r="R138" s="684">
        <f t="shared" si="22"/>
        <v>274</v>
      </c>
      <c r="S138" s="685">
        <f t="shared" si="22"/>
        <v>0.45</v>
      </c>
      <c r="T138" s="685">
        <f t="shared" ref="T138" si="23">IF(COUNT(T107:T137)=0,"",MAX(T107:T137))</f>
        <v>2.96</v>
      </c>
      <c r="U138" s="686">
        <f t="shared" si="22"/>
        <v>4472</v>
      </c>
      <c r="V138" s="159"/>
      <c r="W138" s="988"/>
      <c r="X138" s="989"/>
      <c r="Y138" s="989"/>
      <c r="Z138" s="990"/>
    </row>
    <row r="139" spans="1:26" s="1" customFormat="1" ht="13.5" customHeight="1" x14ac:dyDescent="0.15">
      <c r="A139" s="1171"/>
      <c r="B139" s="1156" t="s">
        <v>275</v>
      </c>
      <c r="C139" s="1156"/>
      <c r="D139" s="687"/>
      <c r="E139" s="688"/>
      <c r="F139" s="689">
        <f t="shared" ref="F139:S139" si="24">IF(COUNT(F107:F137)=0,"",MIN(F107:F137))</f>
        <v>24.1</v>
      </c>
      <c r="G139" s="13">
        <f t="shared" si="24"/>
        <v>23.4</v>
      </c>
      <c r="H139" s="308">
        <f t="shared" si="24"/>
        <v>23.4</v>
      </c>
      <c r="I139" s="14">
        <f t="shared" si="24"/>
        <v>3.4</v>
      </c>
      <c r="J139" s="310">
        <f t="shared" si="24"/>
        <v>1.6</v>
      </c>
      <c r="K139" s="13">
        <f t="shared" si="24"/>
        <v>7.2</v>
      </c>
      <c r="L139" s="308">
        <f t="shared" si="24"/>
        <v>7.2</v>
      </c>
      <c r="M139" s="14">
        <f t="shared" si="24"/>
        <v>14.4</v>
      </c>
      <c r="N139" s="310">
        <f t="shared" si="24"/>
        <v>18.899999999999999</v>
      </c>
      <c r="O139" s="309">
        <f t="shared" si="24"/>
        <v>43</v>
      </c>
      <c r="P139" s="309">
        <f t="shared" si="24"/>
        <v>69</v>
      </c>
      <c r="Q139" s="692">
        <f t="shared" si="24"/>
        <v>19.3</v>
      </c>
      <c r="R139" s="693">
        <f t="shared" si="24"/>
        <v>149</v>
      </c>
      <c r="S139" s="694">
        <f t="shared" si="24"/>
        <v>0.15</v>
      </c>
      <c r="T139" s="694">
        <f t="shared" ref="T139" si="25">IF(COUNT(T107:T137)=0,"",MIN(T107:T137))</f>
        <v>1.53</v>
      </c>
      <c r="U139" s="695"/>
      <c r="V139" s="159"/>
      <c r="W139" s="988"/>
      <c r="X139" s="989"/>
      <c r="Y139" s="989"/>
      <c r="Z139" s="990"/>
    </row>
    <row r="140" spans="1:26" s="1" customFormat="1" ht="13.5" customHeight="1" x14ac:dyDescent="0.15">
      <c r="A140" s="1171"/>
      <c r="B140" s="1156" t="s">
        <v>276</v>
      </c>
      <c r="C140" s="1156"/>
      <c r="D140" s="687"/>
      <c r="E140" s="696"/>
      <c r="F140" s="697">
        <f t="shared" ref="F140:S140" si="26">IF(COUNT(F107:F137)=0,"",AVERAGE(F107:F137))</f>
        <v>28.251612903225801</v>
      </c>
      <c r="G140" s="418">
        <f t="shared" si="26"/>
        <v>25.305</v>
      </c>
      <c r="H140" s="719">
        <f t="shared" si="26"/>
        <v>25.38</v>
      </c>
      <c r="I140" s="720">
        <f t="shared" si="26"/>
        <v>6.7</v>
      </c>
      <c r="J140" s="721">
        <f t="shared" si="26"/>
        <v>3.0500000000000003</v>
      </c>
      <c r="K140" s="418">
        <f t="shared" si="26"/>
        <v>7.5799999999999983</v>
      </c>
      <c r="L140" s="719">
        <f t="shared" si="26"/>
        <v>7.6099999999999977</v>
      </c>
      <c r="M140" s="720">
        <f t="shared" si="26"/>
        <v>31.195</v>
      </c>
      <c r="N140" s="721">
        <f t="shared" si="26"/>
        <v>30.57</v>
      </c>
      <c r="O140" s="722">
        <f t="shared" si="26"/>
        <v>85.4</v>
      </c>
      <c r="P140" s="722">
        <f t="shared" si="26"/>
        <v>111.845</v>
      </c>
      <c r="Q140" s="730">
        <f t="shared" si="26"/>
        <v>25.43</v>
      </c>
      <c r="R140" s="731">
        <f t="shared" si="26"/>
        <v>232.6</v>
      </c>
      <c r="S140" s="732">
        <f t="shared" si="26"/>
        <v>0.35049999999999998</v>
      </c>
      <c r="T140" s="732">
        <f t="shared" ref="T140" si="27">IF(COUNT(T107:T137)=0,"",AVERAGE(T107:T137))</f>
        <v>2.41</v>
      </c>
      <c r="U140" s="733"/>
      <c r="V140" s="159"/>
      <c r="W140" s="988"/>
      <c r="X140" s="989"/>
      <c r="Y140" s="989"/>
      <c r="Z140" s="990"/>
    </row>
    <row r="141" spans="1:26" s="1" customFormat="1" ht="13.5" customHeight="1" x14ac:dyDescent="0.15">
      <c r="A141" s="1171"/>
      <c r="B141" s="1157" t="s">
        <v>277</v>
      </c>
      <c r="C141" s="1157"/>
      <c r="D141" s="699"/>
      <c r="E141" s="700">
        <f>SUM(E107:E137)</f>
        <v>95</v>
      </c>
      <c r="F141" s="701"/>
      <c r="G141" s="701"/>
      <c r="H141" s="734"/>
      <c r="I141" s="701"/>
      <c r="J141" s="734"/>
      <c r="K141" s="704"/>
      <c r="L141" s="705"/>
      <c r="M141" s="735"/>
      <c r="N141" s="736"/>
      <c r="O141" s="737"/>
      <c r="P141" s="737"/>
      <c r="Q141" s="738"/>
      <c r="R141" s="711"/>
      <c r="S141" s="712"/>
      <c r="T141" s="1018"/>
      <c r="U141" s="1008">
        <f>SUM(U107:U137)</f>
        <v>42026</v>
      </c>
      <c r="V141" s="159"/>
      <c r="W141" s="827"/>
      <c r="X141" s="828"/>
      <c r="Y141" s="828"/>
      <c r="Z141" s="829"/>
    </row>
    <row r="142" spans="1:26" ht="13.5" customHeight="1" x14ac:dyDescent="0.15">
      <c r="A142" s="1222" t="s">
        <v>237</v>
      </c>
      <c r="B142" s="540">
        <v>44774</v>
      </c>
      <c r="C142" s="448" t="str">
        <f>IF(B142="","",IF(WEEKDAY(B142)=1,"(日)",IF(WEEKDAY(B142)=2,"(月)",IF(WEEKDAY(B142)=3,"(火)",IF(WEEKDAY(B142)=4,"(水)",IF(WEEKDAY(B142)=5,"(木)",IF(WEEKDAY(B142)=6,"(金)","(土)")))))))</f>
        <v>(月)</v>
      </c>
      <c r="D142" s="740" t="s">
        <v>318</v>
      </c>
      <c r="E142" s="663"/>
      <c r="F142" s="664">
        <v>31.7</v>
      </c>
      <c r="G142" s="12">
        <v>28.9</v>
      </c>
      <c r="H142" s="666">
        <v>28.7</v>
      </c>
      <c r="I142" s="665">
        <v>4.3</v>
      </c>
      <c r="J142" s="307">
        <v>3.3</v>
      </c>
      <c r="K142" s="12">
        <v>7.7</v>
      </c>
      <c r="L142" s="307">
        <v>7.7</v>
      </c>
      <c r="M142" s="665">
        <v>33.4</v>
      </c>
      <c r="N142" s="666">
        <v>33.200000000000003</v>
      </c>
      <c r="O142" s="667">
        <v>95</v>
      </c>
      <c r="P142" s="667">
        <v>116.9</v>
      </c>
      <c r="Q142" s="728">
        <v>29.8</v>
      </c>
      <c r="R142" s="671">
        <v>229</v>
      </c>
      <c r="S142" s="741">
        <v>0.3</v>
      </c>
      <c r="T142" s="669"/>
      <c r="U142" s="1005">
        <v>946</v>
      </c>
      <c r="V142" s="118"/>
      <c r="W142" s="552" t="s">
        <v>344</v>
      </c>
      <c r="X142" s="553"/>
      <c r="Y142" s="554">
        <v>44777</v>
      </c>
      <c r="Z142" s="555"/>
    </row>
    <row r="143" spans="1:26" x14ac:dyDescent="0.15">
      <c r="A143" s="1222"/>
      <c r="B143" s="458">
        <v>44775</v>
      </c>
      <c r="C143" s="449" t="str">
        <f t="shared" ref="C143:C172" si="28">IF(B143="","",IF(WEEKDAY(B143)=1,"(日)",IF(WEEKDAY(B143)=2,"(月)",IF(WEEKDAY(B143)=3,"(火)",IF(WEEKDAY(B143)=4,"(水)",IF(WEEKDAY(B143)=5,"(木)",IF(WEEKDAY(B143)=6,"(金)","(土)")))))))</f>
        <v>(火)</v>
      </c>
      <c r="D143" s="742" t="s">
        <v>318</v>
      </c>
      <c r="E143" s="673"/>
      <c r="F143" s="674">
        <v>31.7</v>
      </c>
      <c r="G143" s="13">
        <v>28.9</v>
      </c>
      <c r="H143" s="310">
        <v>28.9</v>
      </c>
      <c r="I143" s="14">
        <v>3.9</v>
      </c>
      <c r="J143" s="308">
        <v>4</v>
      </c>
      <c r="K143" s="13">
        <v>7.7</v>
      </c>
      <c r="L143" s="308">
        <v>7.8</v>
      </c>
      <c r="M143" s="14">
        <v>33.200000000000003</v>
      </c>
      <c r="N143" s="310">
        <v>33</v>
      </c>
      <c r="O143" s="309">
        <v>94</v>
      </c>
      <c r="P143" s="309">
        <v>118.3</v>
      </c>
      <c r="Q143" s="743">
        <v>26.8</v>
      </c>
      <c r="R143" s="677">
        <v>236</v>
      </c>
      <c r="S143" s="744">
        <v>0.32</v>
      </c>
      <c r="T143" s="675"/>
      <c r="U143" s="787">
        <v>935</v>
      </c>
      <c r="V143" s="118"/>
      <c r="W143" s="468" t="s">
        <v>2</v>
      </c>
      <c r="X143" s="469" t="s">
        <v>363</v>
      </c>
      <c r="Y143" s="513">
        <v>23.7</v>
      </c>
      <c r="Z143" s="473"/>
    </row>
    <row r="144" spans="1:26" x14ac:dyDescent="0.15">
      <c r="A144" s="1222"/>
      <c r="B144" s="458">
        <v>44776</v>
      </c>
      <c r="C144" s="449" t="str">
        <f t="shared" si="28"/>
        <v>(水)</v>
      </c>
      <c r="D144" s="742" t="s">
        <v>318</v>
      </c>
      <c r="E144" s="673"/>
      <c r="F144" s="674">
        <v>31.9</v>
      </c>
      <c r="G144" s="13">
        <v>29</v>
      </c>
      <c r="H144" s="310">
        <v>29.2</v>
      </c>
      <c r="I144" s="14">
        <v>3.8</v>
      </c>
      <c r="J144" s="308">
        <v>3.7</v>
      </c>
      <c r="K144" s="13">
        <v>7.7</v>
      </c>
      <c r="L144" s="308">
        <v>7.7</v>
      </c>
      <c r="M144" s="14">
        <v>33.200000000000003</v>
      </c>
      <c r="N144" s="310">
        <v>31.3</v>
      </c>
      <c r="O144" s="309">
        <v>96</v>
      </c>
      <c r="P144" s="309">
        <v>117.3</v>
      </c>
      <c r="Q144" s="743">
        <v>27.4</v>
      </c>
      <c r="R144" s="677">
        <v>210</v>
      </c>
      <c r="S144" s="744">
        <v>0.28000000000000003</v>
      </c>
      <c r="T144" s="675"/>
      <c r="U144" s="787">
        <v>929</v>
      </c>
      <c r="V144" s="118"/>
      <c r="W144" s="6" t="s">
        <v>19</v>
      </c>
      <c r="X144" s="7" t="s">
        <v>20</v>
      </c>
      <c r="Y144" s="475" t="s">
        <v>21</v>
      </c>
      <c r="Z144" s="7" t="s">
        <v>22</v>
      </c>
    </row>
    <row r="145" spans="1:26" x14ac:dyDescent="0.15">
      <c r="A145" s="1222"/>
      <c r="B145" s="458">
        <v>44777</v>
      </c>
      <c r="C145" s="449" t="str">
        <f t="shared" si="28"/>
        <v>(木)</v>
      </c>
      <c r="D145" s="742" t="s">
        <v>319</v>
      </c>
      <c r="E145" s="673">
        <v>45</v>
      </c>
      <c r="F145" s="674">
        <v>23.7</v>
      </c>
      <c r="G145" s="13">
        <v>25.9</v>
      </c>
      <c r="H145" s="310">
        <v>27.9</v>
      </c>
      <c r="I145" s="14">
        <v>11.6</v>
      </c>
      <c r="J145" s="308">
        <v>3.7</v>
      </c>
      <c r="K145" s="13">
        <v>7.6</v>
      </c>
      <c r="L145" s="308">
        <v>7.7</v>
      </c>
      <c r="M145" s="14">
        <v>25.5</v>
      </c>
      <c r="N145" s="310">
        <v>33.200000000000003</v>
      </c>
      <c r="O145" s="309">
        <v>96</v>
      </c>
      <c r="P145" s="309">
        <v>118.3</v>
      </c>
      <c r="Q145" s="743">
        <v>31.4</v>
      </c>
      <c r="R145" s="677">
        <v>206</v>
      </c>
      <c r="S145" s="744">
        <v>0.28999999999999998</v>
      </c>
      <c r="T145" s="675">
        <v>2.31</v>
      </c>
      <c r="U145" s="787">
        <v>4150</v>
      </c>
      <c r="V145" s="118"/>
      <c r="W145" s="3" t="s">
        <v>203</v>
      </c>
      <c r="X145" s="9" t="s">
        <v>11</v>
      </c>
      <c r="Y145" s="476">
        <v>25.9</v>
      </c>
      <c r="Z145" s="307">
        <v>27.9</v>
      </c>
    </row>
    <row r="146" spans="1:26" x14ac:dyDescent="0.15">
      <c r="A146" s="1222"/>
      <c r="B146" s="458">
        <v>44778</v>
      </c>
      <c r="C146" s="449" t="str">
        <f t="shared" si="28"/>
        <v>(金)</v>
      </c>
      <c r="D146" s="742" t="s">
        <v>317</v>
      </c>
      <c r="E146" s="673"/>
      <c r="F146" s="674">
        <v>23.9</v>
      </c>
      <c r="G146" s="13">
        <v>23.8</v>
      </c>
      <c r="H146" s="310">
        <v>23.9</v>
      </c>
      <c r="I146" s="14">
        <v>9.5</v>
      </c>
      <c r="J146" s="308">
        <v>3.4</v>
      </c>
      <c r="K146" s="13">
        <v>7.4</v>
      </c>
      <c r="L146" s="308">
        <v>7.2</v>
      </c>
      <c r="M146" s="14">
        <v>21.6</v>
      </c>
      <c r="N146" s="310">
        <v>20.2</v>
      </c>
      <c r="O146" s="309">
        <v>51</v>
      </c>
      <c r="P146" s="309">
        <v>74.2</v>
      </c>
      <c r="Q146" s="743">
        <v>20.3</v>
      </c>
      <c r="R146" s="677">
        <v>142</v>
      </c>
      <c r="S146" s="744">
        <v>0.24</v>
      </c>
      <c r="T146" s="675"/>
      <c r="U146" s="787">
        <v>4306</v>
      </c>
      <c r="V146" s="118"/>
      <c r="W146" s="4" t="s">
        <v>204</v>
      </c>
      <c r="X146" s="10" t="s">
        <v>205</v>
      </c>
      <c r="Y146" s="477">
        <v>11.6</v>
      </c>
      <c r="Z146" s="308">
        <v>3.7</v>
      </c>
    </row>
    <row r="147" spans="1:26" x14ac:dyDescent="0.15">
      <c r="A147" s="1222"/>
      <c r="B147" s="458">
        <v>44779</v>
      </c>
      <c r="C147" s="449" t="str">
        <f t="shared" si="28"/>
        <v>(土)</v>
      </c>
      <c r="D147" s="742" t="s">
        <v>317</v>
      </c>
      <c r="E147" s="673"/>
      <c r="F147" s="674">
        <v>23.2</v>
      </c>
      <c r="G147" s="13"/>
      <c r="H147" s="310"/>
      <c r="I147" s="14"/>
      <c r="J147" s="308"/>
      <c r="K147" s="13"/>
      <c r="L147" s="308"/>
      <c r="M147" s="14"/>
      <c r="N147" s="310"/>
      <c r="O147" s="309"/>
      <c r="P147" s="309"/>
      <c r="Q147" s="743"/>
      <c r="R147" s="677"/>
      <c r="S147" s="744"/>
      <c r="T147" s="675"/>
      <c r="U147" s="787">
        <v>2113</v>
      </c>
      <c r="V147" s="118"/>
      <c r="W147" s="4" t="s">
        <v>12</v>
      </c>
      <c r="X147" s="10"/>
      <c r="Y147" s="477">
        <v>7.6</v>
      </c>
      <c r="Z147" s="308">
        <v>7.7</v>
      </c>
    </row>
    <row r="148" spans="1:26" x14ac:dyDescent="0.15">
      <c r="A148" s="1222"/>
      <c r="B148" s="458">
        <v>44780</v>
      </c>
      <c r="C148" s="449" t="str">
        <f t="shared" si="28"/>
        <v>(日)</v>
      </c>
      <c r="D148" s="742" t="s">
        <v>317</v>
      </c>
      <c r="E148" s="673">
        <v>48</v>
      </c>
      <c r="F148" s="674">
        <v>27.4</v>
      </c>
      <c r="G148" s="13"/>
      <c r="H148" s="310"/>
      <c r="I148" s="14"/>
      <c r="J148" s="308"/>
      <c r="K148" s="13"/>
      <c r="L148" s="308"/>
      <c r="M148" s="14"/>
      <c r="N148" s="310"/>
      <c r="O148" s="309"/>
      <c r="P148" s="309"/>
      <c r="Q148" s="743"/>
      <c r="R148" s="677"/>
      <c r="S148" s="744"/>
      <c r="T148" s="675"/>
      <c r="U148" s="787">
        <v>2797</v>
      </c>
      <c r="V148" s="118"/>
      <c r="W148" s="4" t="s">
        <v>206</v>
      </c>
      <c r="X148" s="10" t="s">
        <v>13</v>
      </c>
      <c r="Y148" s="477">
        <v>25.5</v>
      </c>
      <c r="Z148" s="308">
        <v>33.200000000000003</v>
      </c>
    </row>
    <row r="149" spans="1:26" x14ac:dyDescent="0.15">
      <c r="A149" s="1222"/>
      <c r="B149" s="458">
        <v>44781</v>
      </c>
      <c r="C149" s="449" t="str">
        <f t="shared" si="28"/>
        <v>(月)</v>
      </c>
      <c r="D149" s="742" t="s">
        <v>317</v>
      </c>
      <c r="E149" s="673"/>
      <c r="F149" s="674">
        <v>31.4</v>
      </c>
      <c r="G149" s="13">
        <v>25</v>
      </c>
      <c r="H149" s="310">
        <v>24.9</v>
      </c>
      <c r="I149" s="14">
        <v>7.6</v>
      </c>
      <c r="J149" s="308">
        <v>3.1</v>
      </c>
      <c r="K149" s="13">
        <v>7.5</v>
      </c>
      <c r="L149" s="308">
        <v>7.4</v>
      </c>
      <c r="M149" s="14">
        <v>25.7</v>
      </c>
      <c r="N149" s="310">
        <v>24.3</v>
      </c>
      <c r="O149" s="309">
        <v>64</v>
      </c>
      <c r="P149" s="309">
        <v>89.2</v>
      </c>
      <c r="Q149" s="743">
        <v>21.7</v>
      </c>
      <c r="R149" s="677">
        <v>151</v>
      </c>
      <c r="S149" s="744">
        <v>0.32</v>
      </c>
      <c r="T149" s="675"/>
      <c r="U149" s="787">
        <v>2779</v>
      </c>
      <c r="V149" s="118"/>
      <c r="W149" s="4" t="s">
        <v>207</v>
      </c>
      <c r="X149" s="10" t="s">
        <v>371</v>
      </c>
      <c r="Y149" s="478">
        <v>73</v>
      </c>
      <c r="Z149" s="309">
        <v>96</v>
      </c>
    </row>
    <row r="150" spans="1:26" x14ac:dyDescent="0.15">
      <c r="A150" s="1222"/>
      <c r="B150" s="458">
        <v>44782</v>
      </c>
      <c r="C150" s="449" t="str">
        <f t="shared" si="28"/>
        <v>(火)</v>
      </c>
      <c r="D150" s="742" t="s">
        <v>317</v>
      </c>
      <c r="E150" s="673"/>
      <c r="F150" s="674">
        <v>31.4</v>
      </c>
      <c r="G150" s="13">
        <v>26.5</v>
      </c>
      <c r="H150" s="310">
        <v>26.5</v>
      </c>
      <c r="I150" s="14">
        <v>4</v>
      </c>
      <c r="J150" s="308">
        <v>3.7</v>
      </c>
      <c r="K150" s="13">
        <v>7.6</v>
      </c>
      <c r="L150" s="308">
        <v>7.6</v>
      </c>
      <c r="M150" s="14">
        <v>31.2</v>
      </c>
      <c r="N150" s="310">
        <v>29.7</v>
      </c>
      <c r="O150" s="309">
        <v>86</v>
      </c>
      <c r="P150" s="309">
        <v>107.9</v>
      </c>
      <c r="Q150" s="743">
        <v>21.8</v>
      </c>
      <c r="R150" s="677">
        <v>197</v>
      </c>
      <c r="S150" s="744">
        <v>0.46</v>
      </c>
      <c r="T150" s="675"/>
      <c r="U150" s="787">
        <v>929</v>
      </c>
      <c r="V150" s="118"/>
      <c r="W150" s="4" t="s">
        <v>208</v>
      </c>
      <c r="X150" s="10" t="s">
        <v>371</v>
      </c>
      <c r="Y150" s="478">
        <v>72</v>
      </c>
      <c r="Z150" s="309">
        <v>118.3</v>
      </c>
    </row>
    <row r="151" spans="1:26" x14ac:dyDescent="0.15">
      <c r="A151" s="1222"/>
      <c r="B151" s="458">
        <v>44783</v>
      </c>
      <c r="C151" s="449" t="str">
        <f t="shared" si="28"/>
        <v>(水)</v>
      </c>
      <c r="D151" s="742" t="s">
        <v>318</v>
      </c>
      <c r="E151" s="673"/>
      <c r="F151" s="674">
        <v>32.1</v>
      </c>
      <c r="G151" s="13">
        <v>26.9</v>
      </c>
      <c r="H151" s="310">
        <v>27</v>
      </c>
      <c r="I151" s="14">
        <v>3.8</v>
      </c>
      <c r="J151" s="308">
        <v>3.7</v>
      </c>
      <c r="K151" s="13">
        <v>7.7</v>
      </c>
      <c r="L151" s="308">
        <v>7.7</v>
      </c>
      <c r="M151" s="14">
        <v>33.1</v>
      </c>
      <c r="N151" s="310">
        <v>32.4</v>
      </c>
      <c r="O151" s="309">
        <v>93</v>
      </c>
      <c r="P151" s="309">
        <v>117.7</v>
      </c>
      <c r="Q151" s="743">
        <v>29.8</v>
      </c>
      <c r="R151" s="677">
        <v>166</v>
      </c>
      <c r="S151" s="744">
        <v>0.47</v>
      </c>
      <c r="T151" s="675">
        <v>2.8</v>
      </c>
      <c r="U151" s="787">
        <v>846</v>
      </c>
      <c r="V151" s="118"/>
      <c r="W151" s="4" t="s">
        <v>209</v>
      </c>
      <c r="X151" s="10" t="s">
        <v>371</v>
      </c>
      <c r="Y151" s="478">
        <v>47.2</v>
      </c>
      <c r="Z151" s="309">
        <v>76</v>
      </c>
    </row>
    <row r="152" spans="1:26" x14ac:dyDescent="0.15">
      <c r="A152" s="1222"/>
      <c r="B152" s="458">
        <v>44784</v>
      </c>
      <c r="C152" s="449" t="str">
        <f t="shared" si="28"/>
        <v>(木)</v>
      </c>
      <c r="D152" s="742" t="s">
        <v>318</v>
      </c>
      <c r="E152" s="673">
        <v>1</v>
      </c>
      <c r="F152" s="674">
        <v>31.7</v>
      </c>
      <c r="G152" s="13"/>
      <c r="H152" s="310"/>
      <c r="I152" s="14"/>
      <c r="J152" s="308"/>
      <c r="K152" s="13"/>
      <c r="L152" s="308"/>
      <c r="M152" s="14"/>
      <c r="N152" s="310"/>
      <c r="O152" s="309"/>
      <c r="P152" s="309"/>
      <c r="Q152" s="743"/>
      <c r="R152" s="677"/>
      <c r="S152" s="744"/>
      <c r="T152" s="675"/>
      <c r="U152" s="787">
        <v>838</v>
      </c>
      <c r="V152" s="118"/>
      <c r="W152" s="4" t="s">
        <v>210</v>
      </c>
      <c r="X152" s="10" t="s">
        <v>371</v>
      </c>
      <c r="Y152" s="478">
        <v>24.8</v>
      </c>
      <c r="Z152" s="309">
        <v>42.3</v>
      </c>
    </row>
    <row r="153" spans="1:26" x14ac:dyDescent="0.15">
      <c r="A153" s="1222"/>
      <c r="B153" s="458">
        <v>44785</v>
      </c>
      <c r="C153" s="449" t="str">
        <f t="shared" si="28"/>
        <v>(金)</v>
      </c>
      <c r="D153" s="742" t="s">
        <v>317</v>
      </c>
      <c r="E153" s="673"/>
      <c r="F153" s="674">
        <v>31.4</v>
      </c>
      <c r="G153" s="13">
        <v>26.6</v>
      </c>
      <c r="H153" s="310">
        <v>26.6</v>
      </c>
      <c r="I153" s="14">
        <v>4.3</v>
      </c>
      <c r="J153" s="308">
        <v>3.9</v>
      </c>
      <c r="K153" s="13">
        <v>7.8</v>
      </c>
      <c r="L153" s="308">
        <v>7.7</v>
      </c>
      <c r="M153" s="14">
        <v>31.8</v>
      </c>
      <c r="N153" s="310">
        <v>32.4</v>
      </c>
      <c r="O153" s="309">
        <v>94</v>
      </c>
      <c r="P153" s="309">
        <v>117.5</v>
      </c>
      <c r="Q153" s="743">
        <v>26.1</v>
      </c>
      <c r="R153" s="677">
        <v>187</v>
      </c>
      <c r="S153" s="744">
        <v>0.46</v>
      </c>
      <c r="T153" s="675"/>
      <c r="U153" s="787">
        <v>843</v>
      </c>
      <c r="V153" s="118"/>
      <c r="W153" s="4" t="s">
        <v>211</v>
      </c>
      <c r="X153" s="10" t="s">
        <v>371</v>
      </c>
      <c r="Y153" s="218">
        <v>21.4</v>
      </c>
      <c r="Z153" s="310">
        <v>31.4</v>
      </c>
    </row>
    <row r="154" spans="1:26" x14ac:dyDescent="0.15">
      <c r="A154" s="1222"/>
      <c r="B154" s="458">
        <v>44786</v>
      </c>
      <c r="C154" s="449" t="str">
        <f t="shared" si="28"/>
        <v>(土)</v>
      </c>
      <c r="D154" s="742" t="s">
        <v>317</v>
      </c>
      <c r="E154" s="673">
        <v>78</v>
      </c>
      <c r="F154" s="674">
        <v>30.8</v>
      </c>
      <c r="G154" s="13"/>
      <c r="H154" s="310"/>
      <c r="I154" s="14"/>
      <c r="J154" s="308"/>
      <c r="K154" s="13"/>
      <c r="L154" s="308"/>
      <c r="M154" s="14"/>
      <c r="N154" s="310"/>
      <c r="O154" s="309"/>
      <c r="P154" s="309"/>
      <c r="Q154" s="743"/>
      <c r="R154" s="677"/>
      <c r="S154" s="744"/>
      <c r="T154" s="675"/>
      <c r="U154" s="787">
        <v>1812</v>
      </c>
      <c r="V154" s="118"/>
      <c r="W154" s="4" t="s">
        <v>212</v>
      </c>
      <c r="X154" s="10" t="s">
        <v>371</v>
      </c>
      <c r="Y154" s="220">
        <v>178</v>
      </c>
      <c r="Z154" s="311">
        <v>206</v>
      </c>
    </row>
    <row r="155" spans="1:26" x14ac:dyDescent="0.15">
      <c r="A155" s="1222"/>
      <c r="B155" s="458">
        <v>44787</v>
      </c>
      <c r="C155" s="449" t="str">
        <f t="shared" si="28"/>
        <v>(日)</v>
      </c>
      <c r="D155" s="742" t="s">
        <v>317</v>
      </c>
      <c r="E155" s="673"/>
      <c r="F155" s="674">
        <v>28.6</v>
      </c>
      <c r="G155" s="13"/>
      <c r="H155" s="310"/>
      <c r="I155" s="14"/>
      <c r="J155" s="308"/>
      <c r="K155" s="13"/>
      <c r="L155" s="308"/>
      <c r="M155" s="14"/>
      <c r="N155" s="310"/>
      <c r="O155" s="309"/>
      <c r="P155" s="309"/>
      <c r="Q155" s="743"/>
      <c r="R155" s="677"/>
      <c r="S155" s="744"/>
      <c r="T155" s="675"/>
      <c r="U155" s="787">
        <v>5705</v>
      </c>
      <c r="V155" s="118"/>
      <c r="W155" s="4" t="s">
        <v>213</v>
      </c>
      <c r="X155" s="10" t="s">
        <v>371</v>
      </c>
      <c r="Y155" s="219">
        <v>0.86</v>
      </c>
      <c r="Z155" s="312">
        <v>0.28999999999999998</v>
      </c>
    </row>
    <row r="156" spans="1:26" x14ac:dyDescent="0.15">
      <c r="A156" s="1222"/>
      <c r="B156" s="458">
        <v>44788</v>
      </c>
      <c r="C156" s="449" t="str">
        <f t="shared" si="28"/>
        <v>(月)</v>
      </c>
      <c r="D156" s="742" t="s">
        <v>318</v>
      </c>
      <c r="E156" s="673"/>
      <c r="F156" s="674">
        <v>28.2</v>
      </c>
      <c r="G156" s="13">
        <v>25.8</v>
      </c>
      <c r="H156" s="310">
        <v>25.6</v>
      </c>
      <c r="I156" s="14">
        <v>7.2</v>
      </c>
      <c r="J156" s="308">
        <v>3.1</v>
      </c>
      <c r="K156" s="13">
        <v>7.4</v>
      </c>
      <c r="L156" s="308">
        <v>7.4</v>
      </c>
      <c r="M156" s="14">
        <v>22</v>
      </c>
      <c r="N156" s="310">
        <v>19.600000000000001</v>
      </c>
      <c r="O156" s="309">
        <v>53</v>
      </c>
      <c r="P156" s="309">
        <v>73.599999999999994</v>
      </c>
      <c r="Q156" s="743">
        <v>15.8</v>
      </c>
      <c r="R156" s="677">
        <v>126</v>
      </c>
      <c r="S156" s="744">
        <v>0.35</v>
      </c>
      <c r="T156" s="675"/>
      <c r="U156" s="787">
        <v>2822</v>
      </c>
      <c r="V156" s="118"/>
      <c r="W156" s="4" t="s">
        <v>14</v>
      </c>
      <c r="X156" s="10" t="s">
        <v>371</v>
      </c>
      <c r="Y156" s="217">
        <v>7.5</v>
      </c>
      <c r="Z156" s="313">
        <v>3.6</v>
      </c>
    </row>
    <row r="157" spans="1:26" x14ac:dyDescent="0.15">
      <c r="A157" s="1222"/>
      <c r="B157" s="458">
        <v>44789</v>
      </c>
      <c r="C157" s="449" t="str">
        <f t="shared" si="28"/>
        <v>(火)</v>
      </c>
      <c r="D157" s="742" t="s">
        <v>317</v>
      </c>
      <c r="E157" s="673"/>
      <c r="F157" s="674">
        <v>30.7</v>
      </c>
      <c r="G157" s="13">
        <v>25.8</v>
      </c>
      <c r="H157" s="310">
        <v>25.9</v>
      </c>
      <c r="I157" s="14">
        <v>5.3</v>
      </c>
      <c r="J157" s="308">
        <v>4.3</v>
      </c>
      <c r="K157" s="13">
        <v>7.6</v>
      </c>
      <c r="L157" s="308">
        <v>7.5</v>
      </c>
      <c r="M157" s="14">
        <v>28.6</v>
      </c>
      <c r="N157" s="310">
        <v>26.5</v>
      </c>
      <c r="O157" s="309">
        <v>79</v>
      </c>
      <c r="P157" s="309">
        <v>101.3</v>
      </c>
      <c r="Q157" s="743">
        <v>19.600000000000001</v>
      </c>
      <c r="R157" s="677">
        <v>198</v>
      </c>
      <c r="S157" s="744">
        <v>0.48</v>
      </c>
      <c r="T157" s="675"/>
      <c r="U157" s="787">
        <v>1266</v>
      </c>
      <c r="V157" s="118"/>
      <c r="W157" s="4" t="s">
        <v>15</v>
      </c>
      <c r="X157" s="10" t="s">
        <v>371</v>
      </c>
      <c r="Y157" s="217">
        <v>3.2</v>
      </c>
      <c r="Z157" s="313">
        <v>1.3</v>
      </c>
    </row>
    <row r="158" spans="1:26" x14ac:dyDescent="0.15">
      <c r="A158" s="1222"/>
      <c r="B158" s="458">
        <v>44790</v>
      </c>
      <c r="C158" s="449" t="str">
        <f t="shared" si="28"/>
        <v>(水)</v>
      </c>
      <c r="D158" s="742" t="s">
        <v>317</v>
      </c>
      <c r="E158" s="673"/>
      <c r="F158" s="674">
        <v>29.6</v>
      </c>
      <c r="G158" s="13">
        <v>26.2</v>
      </c>
      <c r="H158" s="310">
        <v>26.4</v>
      </c>
      <c r="I158" s="14">
        <v>4.0999999999999996</v>
      </c>
      <c r="J158" s="308">
        <v>4.5999999999999996</v>
      </c>
      <c r="K158" s="13">
        <v>7.6</v>
      </c>
      <c r="L158" s="308">
        <v>7.7</v>
      </c>
      <c r="M158" s="14">
        <v>31.4</v>
      </c>
      <c r="N158" s="310">
        <v>30.1</v>
      </c>
      <c r="O158" s="309">
        <v>88</v>
      </c>
      <c r="P158" s="309">
        <v>114.5</v>
      </c>
      <c r="Q158" s="743">
        <v>22.6</v>
      </c>
      <c r="R158" s="677">
        <v>225</v>
      </c>
      <c r="S158" s="744">
        <v>0.55000000000000004</v>
      </c>
      <c r="T158" s="675"/>
      <c r="U158" s="787">
        <v>853</v>
      </c>
      <c r="V158" s="118"/>
      <c r="W158" s="4" t="s">
        <v>214</v>
      </c>
      <c r="X158" s="10" t="s">
        <v>371</v>
      </c>
      <c r="Y158" s="217">
        <v>6.4</v>
      </c>
      <c r="Z158" s="313">
        <v>7</v>
      </c>
    </row>
    <row r="159" spans="1:26" x14ac:dyDescent="0.15">
      <c r="A159" s="1222"/>
      <c r="B159" s="458">
        <v>44791</v>
      </c>
      <c r="C159" s="449" t="str">
        <f t="shared" si="28"/>
        <v>(木)</v>
      </c>
      <c r="D159" s="742" t="s">
        <v>319</v>
      </c>
      <c r="E159" s="673">
        <v>7</v>
      </c>
      <c r="F159" s="674">
        <v>25.8</v>
      </c>
      <c r="G159" s="13">
        <v>24.7</v>
      </c>
      <c r="H159" s="310">
        <v>25.1</v>
      </c>
      <c r="I159" s="14">
        <v>3.5</v>
      </c>
      <c r="J159" s="308">
        <v>4.0999999999999996</v>
      </c>
      <c r="K159" s="13">
        <v>7.7</v>
      </c>
      <c r="L159" s="308">
        <v>7.7</v>
      </c>
      <c r="M159" s="14">
        <v>35.200000000000003</v>
      </c>
      <c r="N159" s="310">
        <v>33.5</v>
      </c>
      <c r="O159" s="309">
        <v>91</v>
      </c>
      <c r="P159" s="309">
        <v>123.1</v>
      </c>
      <c r="Q159" s="743">
        <v>30.1</v>
      </c>
      <c r="R159" s="677">
        <v>236</v>
      </c>
      <c r="S159" s="744">
        <v>0.47</v>
      </c>
      <c r="T159" s="675">
        <v>3.6</v>
      </c>
      <c r="U159" s="787">
        <v>843</v>
      </c>
      <c r="V159" s="118"/>
      <c r="W159" s="4" t="s">
        <v>215</v>
      </c>
      <c r="X159" s="10" t="s">
        <v>371</v>
      </c>
      <c r="Y159" s="412">
        <v>0.19</v>
      </c>
      <c r="Z159" s="413">
        <v>0</v>
      </c>
    </row>
    <row r="160" spans="1:26" x14ac:dyDescent="0.15">
      <c r="A160" s="1222"/>
      <c r="B160" s="458">
        <v>44792</v>
      </c>
      <c r="C160" s="449" t="str">
        <f t="shared" si="28"/>
        <v>(金)</v>
      </c>
      <c r="D160" s="742" t="s">
        <v>318</v>
      </c>
      <c r="E160" s="673"/>
      <c r="F160" s="674">
        <v>29.4</v>
      </c>
      <c r="G160" s="13">
        <v>23.8</v>
      </c>
      <c r="H160" s="310">
        <v>23.6</v>
      </c>
      <c r="I160" s="14">
        <v>4.9000000000000004</v>
      </c>
      <c r="J160" s="308">
        <v>5</v>
      </c>
      <c r="K160" s="13">
        <v>7.6</v>
      </c>
      <c r="L160" s="308">
        <v>7.6</v>
      </c>
      <c r="M160" s="14">
        <v>32.299999999999997</v>
      </c>
      <c r="N160" s="310">
        <v>30.1</v>
      </c>
      <c r="O160" s="309">
        <v>83</v>
      </c>
      <c r="P160" s="309">
        <v>113.1</v>
      </c>
      <c r="Q160" s="743">
        <v>27.2</v>
      </c>
      <c r="R160" s="677">
        <v>200</v>
      </c>
      <c r="S160" s="744">
        <v>0.39</v>
      </c>
      <c r="T160" s="675"/>
      <c r="U160" s="787">
        <v>853</v>
      </c>
      <c r="V160" s="118"/>
      <c r="W160" s="4" t="s">
        <v>329</v>
      </c>
      <c r="X160" s="10" t="s">
        <v>371</v>
      </c>
      <c r="Y160" s="219">
        <v>1.3</v>
      </c>
      <c r="Z160" s="314">
        <v>1.58</v>
      </c>
    </row>
    <row r="161" spans="1:26" x14ac:dyDescent="0.15">
      <c r="A161" s="1222"/>
      <c r="B161" s="458">
        <v>44793</v>
      </c>
      <c r="C161" s="449" t="str">
        <f t="shared" si="28"/>
        <v>(土)</v>
      </c>
      <c r="D161" s="742" t="s">
        <v>317</v>
      </c>
      <c r="E161" s="673">
        <v>1.5</v>
      </c>
      <c r="F161" s="674">
        <v>28.6</v>
      </c>
      <c r="G161" s="13"/>
      <c r="H161" s="310"/>
      <c r="I161" s="14"/>
      <c r="J161" s="308"/>
      <c r="K161" s="13"/>
      <c r="L161" s="308"/>
      <c r="M161" s="14"/>
      <c r="N161" s="310"/>
      <c r="O161" s="309"/>
      <c r="P161" s="309"/>
      <c r="Q161" s="743"/>
      <c r="R161" s="677"/>
      <c r="S161" s="744"/>
      <c r="T161" s="675"/>
      <c r="U161" s="787">
        <v>828</v>
      </c>
      <c r="V161" s="118"/>
      <c r="W161" s="4" t="s">
        <v>216</v>
      </c>
      <c r="X161" s="10" t="s">
        <v>371</v>
      </c>
      <c r="Y161" s="219">
        <v>2.1</v>
      </c>
      <c r="Z161" s="314">
        <v>2.31</v>
      </c>
    </row>
    <row r="162" spans="1:26" x14ac:dyDescent="0.15">
      <c r="A162" s="1222"/>
      <c r="B162" s="458">
        <v>44794</v>
      </c>
      <c r="C162" s="449" t="str">
        <f t="shared" si="28"/>
        <v>(日)</v>
      </c>
      <c r="D162" s="742" t="s">
        <v>317</v>
      </c>
      <c r="E162" s="673">
        <v>1</v>
      </c>
      <c r="F162" s="674">
        <v>26.2</v>
      </c>
      <c r="G162" s="13"/>
      <c r="H162" s="310"/>
      <c r="I162" s="14"/>
      <c r="J162" s="308"/>
      <c r="K162" s="13"/>
      <c r="L162" s="308"/>
      <c r="M162" s="14"/>
      <c r="N162" s="310"/>
      <c r="O162" s="309"/>
      <c r="P162" s="309"/>
      <c r="Q162" s="743"/>
      <c r="R162" s="677"/>
      <c r="S162" s="744"/>
      <c r="T162" s="675"/>
      <c r="U162" s="787">
        <v>826</v>
      </c>
      <c r="V162" s="118"/>
      <c r="W162" s="4" t="s">
        <v>217</v>
      </c>
      <c r="X162" s="10" t="s">
        <v>371</v>
      </c>
      <c r="Y162" s="219">
        <v>0.16900000000000001</v>
      </c>
      <c r="Z162" s="314">
        <v>0.16700000000000001</v>
      </c>
    </row>
    <row r="163" spans="1:26" x14ac:dyDescent="0.15">
      <c r="A163" s="1222"/>
      <c r="B163" s="458">
        <v>44795</v>
      </c>
      <c r="C163" s="449" t="str">
        <f t="shared" si="28"/>
        <v>(月)</v>
      </c>
      <c r="D163" s="742" t="s">
        <v>317</v>
      </c>
      <c r="E163" s="673"/>
      <c r="F163" s="674">
        <v>24.4</v>
      </c>
      <c r="G163" s="13">
        <v>23.5</v>
      </c>
      <c r="H163" s="310">
        <v>23.5</v>
      </c>
      <c r="I163" s="14">
        <v>3</v>
      </c>
      <c r="J163" s="308">
        <v>3.2</v>
      </c>
      <c r="K163" s="13">
        <v>7.8</v>
      </c>
      <c r="L163" s="308">
        <v>7.9</v>
      </c>
      <c r="M163" s="14">
        <v>35.799999999999997</v>
      </c>
      <c r="N163" s="310">
        <v>35.200000000000003</v>
      </c>
      <c r="O163" s="309">
        <v>93</v>
      </c>
      <c r="P163" s="309">
        <v>127.1</v>
      </c>
      <c r="Q163" s="743">
        <v>31.5</v>
      </c>
      <c r="R163" s="677">
        <v>209</v>
      </c>
      <c r="S163" s="744">
        <v>0.36</v>
      </c>
      <c r="T163" s="675"/>
      <c r="U163" s="787">
        <v>847</v>
      </c>
      <c r="V163" s="118"/>
      <c r="W163" s="4" t="s">
        <v>218</v>
      </c>
      <c r="X163" s="10" t="s">
        <v>371</v>
      </c>
      <c r="Y163" s="217">
        <v>11</v>
      </c>
      <c r="Z163" s="313">
        <v>12.4</v>
      </c>
    </row>
    <row r="164" spans="1:26" x14ac:dyDescent="0.15">
      <c r="A164" s="1222"/>
      <c r="B164" s="458">
        <v>44796</v>
      </c>
      <c r="C164" s="449" t="str">
        <f t="shared" si="28"/>
        <v>(火)</v>
      </c>
      <c r="D164" s="742" t="s">
        <v>317</v>
      </c>
      <c r="E164" s="673"/>
      <c r="F164" s="674">
        <v>30.2</v>
      </c>
      <c r="G164" s="13">
        <v>23.9</v>
      </c>
      <c r="H164" s="310">
        <v>23.8</v>
      </c>
      <c r="I164" s="14">
        <v>3.1</v>
      </c>
      <c r="J164" s="308">
        <v>3</v>
      </c>
      <c r="K164" s="13">
        <v>7.8</v>
      </c>
      <c r="L164" s="308">
        <v>7.8</v>
      </c>
      <c r="M164" s="14">
        <v>36.799999999999997</v>
      </c>
      <c r="N164" s="310">
        <v>35.9</v>
      </c>
      <c r="O164" s="309">
        <v>94</v>
      </c>
      <c r="P164" s="309">
        <v>129.1</v>
      </c>
      <c r="Q164" s="743">
        <v>32.299999999999997</v>
      </c>
      <c r="R164" s="677">
        <v>222</v>
      </c>
      <c r="S164" s="744">
        <v>0.33</v>
      </c>
      <c r="T164" s="675"/>
      <c r="U164" s="787">
        <v>866</v>
      </c>
      <c r="V164" s="118"/>
      <c r="W164" s="4" t="s">
        <v>17</v>
      </c>
      <c r="X164" s="10" t="s">
        <v>371</v>
      </c>
      <c r="Y164" s="217">
        <v>21.3</v>
      </c>
      <c r="Z164" s="313">
        <v>22.6</v>
      </c>
    </row>
    <row r="165" spans="1:26" x14ac:dyDescent="0.15">
      <c r="A165" s="1222"/>
      <c r="B165" s="458">
        <v>44797</v>
      </c>
      <c r="C165" s="449" t="str">
        <f t="shared" si="28"/>
        <v>(水)</v>
      </c>
      <c r="D165" s="742" t="s">
        <v>317</v>
      </c>
      <c r="E165" s="673"/>
      <c r="F165" s="674">
        <v>29.9</v>
      </c>
      <c r="G165" s="13">
        <v>25</v>
      </c>
      <c r="H165" s="310">
        <v>25.1</v>
      </c>
      <c r="I165" s="14">
        <v>2.8</v>
      </c>
      <c r="J165" s="308">
        <v>3.1</v>
      </c>
      <c r="K165" s="13">
        <v>7.9</v>
      </c>
      <c r="L165" s="308">
        <v>7.9</v>
      </c>
      <c r="M165" s="14">
        <v>36.9</v>
      </c>
      <c r="N165" s="310">
        <v>35.9</v>
      </c>
      <c r="O165" s="309">
        <v>94</v>
      </c>
      <c r="P165" s="309">
        <v>129.69999999999999</v>
      </c>
      <c r="Q165" s="743">
        <v>33.5</v>
      </c>
      <c r="R165" s="677">
        <v>242</v>
      </c>
      <c r="S165" s="744">
        <v>0.32</v>
      </c>
      <c r="T165" s="675"/>
      <c r="U165" s="787">
        <v>866</v>
      </c>
      <c r="V165" s="118"/>
      <c r="W165" s="4" t="s">
        <v>219</v>
      </c>
      <c r="X165" s="10" t="s">
        <v>205</v>
      </c>
      <c r="Y165" s="383">
        <v>30</v>
      </c>
      <c r="Z165" s="396">
        <v>9</v>
      </c>
    </row>
    <row r="166" spans="1:26" x14ac:dyDescent="0.15">
      <c r="A166" s="1222"/>
      <c r="B166" s="458">
        <v>44798</v>
      </c>
      <c r="C166" s="449" t="str">
        <f t="shared" si="28"/>
        <v>(木)</v>
      </c>
      <c r="D166" s="742" t="s">
        <v>318</v>
      </c>
      <c r="E166" s="673"/>
      <c r="F166" s="674">
        <v>25.3</v>
      </c>
      <c r="G166" s="13">
        <v>24.1</v>
      </c>
      <c r="H166" s="310">
        <v>24.1</v>
      </c>
      <c r="I166" s="14">
        <v>6.6</v>
      </c>
      <c r="J166" s="308">
        <v>4.4000000000000004</v>
      </c>
      <c r="K166" s="13">
        <v>7.7</v>
      </c>
      <c r="L166" s="308">
        <v>7.8</v>
      </c>
      <c r="M166" s="14">
        <v>33.5</v>
      </c>
      <c r="N166" s="310">
        <v>34.4</v>
      </c>
      <c r="O166" s="309">
        <v>88</v>
      </c>
      <c r="P166" s="309">
        <v>122.9</v>
      </c>
      <c r="Q166" s="743">
        <v>30</v>
      </c>
      <c r="R166" s="677">
        <v>209</v>
      </c>
      <c r="S166" s="744">
        <v>0.34</v>
      </c>
      <c r="T166" s="675">
        <v>4.2699999999999996</v>
      </c>
      <c r="U166" s="787">
        <v>1566</v>
      </c>
      <c r="V166" s="118"/>
      <c r="W166" s="4" t="s">
        <v>220</v>
      </c>
      <c r="X166" s="10" t="s">
        <v>371</v>
      </c>
      <c r="Y166" s="383">
        <v>40</v>
      </c>
      <c r="Z166" s="396">
        <v>6</v>
      </c>
    </row>
    <row r="167" spans="1:26" x14ac:dyDescent="0.15">
      <c r="A167" s="1222"/>
      <c r="B167" s="458">
        <v>44799</v>
      </c>
      <c r="C167" s="449" t="str">
        <f t="shared" si="28"/>
        <v>(金)</v>
      </c>
      <c r="D167" s="742" t="s">
        <v>317</v>
      </c>
      <c r="E167" s="673">
        <v>3</v>
      </c>
      <c r="F167" s="674">
        <v>25.8</v>
      </c>
      <c r="G167" s="13">
        <v>23.8</v>
      </c>
      <c r="H167" s="310">
        <v>23.9</v>
      </c>
      <c r="I167" s="14">
        <v>3.4</v>
      </c>
      <c r="J167" s="308">
        <v>3.6</v>
      </c>
      <c r="K167" s="13">
        <v>7.8</v>
      </c>
      <c r="L167" s="308">
        <v>7.7</v>
      </c>
      <c r="M167" s="14">
        <v>36.200000000000003</v>
      </c>
      <c r="N167" s="310">
        <v>33.799999999999997</v>
      </c>
      <c r="O167" s="309">
        <v>91</v>
      </c>
      <c r="P167" s="309">
        <v>122.7</v>
      </c>
      <c r="Q167" s="743">
        <v>29.1</v>
      </c>
      <c r="R167" s="677">
        <v>179</v>
      </c>
      <c r="S167" s="744">
        <v>0.34</v>
      </c>
      <c r="T167" s="675"/>
      <c r="U167" s="787">
        <v>1236</v>
      </c>
      <c r="V167" s="118"/>
      <c r="W167" s="397"/>
      <c r="X167" s="398"/>
      <c r="Y167" s="399"/>
      <c r="Z167" s="398"/>
    </row>
    <row r="168" spans="1:26" x14ac:dyDescent="0.15">
      <c r="A168" s="1222"/>
      <c r="B168" s="458">
        <v>44800</v>
      </c>
      <c r="C168" s="449" t="str">
        <f t="shared" si="28"/>
        <v>(土)</v>
      </c>
      <c r="D168" s="742" t="s">
        <v>317</v>
      </c>
      <c r="E168" s="673"/>
      <c r="F168" s="674">
        <v>29.6</v>
      </c>
      <c r="G168" s="13"/>
      <c r="H168" s="310"/>
      <c r="I168" s="14"/>
      <c r="J168" s="308"/>
      <c r="K168" s="13"/>
      <c r="L168" s="308"/>
      <c r="M168" s="14"/>
      <c r="N168" s="310"/>
      <c r="O168" s="309"/>
      <c r="P168" s="309"/>
      <c r="Q168" s="743"/>
      <c r="R168" s="677"/>
      <c r="S168" s="744"/>
      <c r="T168" s="675"/>
      <c r="U168" s="787">
        <v>3627</v>
      </c>
      <c r="V168" s="118"/>
      <c r="W168" s="397"/>
      <c r="X168" s="398"/>
      <c r="Y168" s="399"/>
      <c r="Z168" s="398"/>
    </row>
    <row r="169" spans="1:26" x14ac:dyDescent="0.15">
      <c r="A169" s="1222"/>
      <c r="B169" s="458">
        <v>44801</v>
      </c>
      <c r="C169" s="449" t="str">
        <f t="shared" si="28"/>
        <v>(日)</v>
      </c>
      <c r="D169" s="742" t="s">
        <v>319</v>
      </c>
      <c r="E169" s="673">
        <v>23.5</v>
      </c>
      <c r="F169" s="674">
        <v>21.5</v>
      </c>
      <c r="G169" s="13"/>
      <c r="H169" s="310"/>
      <c r="I169" s="14"/>
      <c r="J169" s="308"/>
      <c r="K169" s="13"/>
      <c r="L169" s="308"/>
      <c r="M169" s="14"/>
      <c r="N169" s="310"/>
      <c r="O169" s="309"/>
      <c r="P169" s="309" t="s">
        <v>414</v>
      </c>
      <c r="Q169" s="743"/>
      <c r="R169" s="677"/>
      <c r="S169" s="744"/>
      <c r="T169" s="675"/>
      <c r="U169" s="787">
        <v>3258</v>
      </c>
      <c r="V169" s="118"/>
      <c r="W169" s="400"/>
      <c r="X169" s="401"/>
      <c r="Y169" s="402"/>
      <c r="Z169" s="401"/>
    </row>
    <row r="170" spans="1:26" x14ac:dyDescent="0.15">
      <c r="A170" s="1222"/>
      <c r="B170" s="458">
        <v>44802</v>
      </c>
      <c r="C170" s="449" t="str">
        <f t="shared" si="28"/>
        <v>(月)</v>
      </c>
      <c r="D170" s="742" t="s">
        <v>317</v>
      </c>
      <c r="E170" s="673"/>
      <c r="F170" s="674">
        <v>24.3</v>
      </c>
      <c r="G170" s="13">
        <v>21.6</v>
      </c>
      <c r="H170" s="310">
        <v>21.7</v>
      </c>
      <c r="I170" s="14">
        <v>7.5</v>
      </c>
      <c r="J170" s="308">
        <v>3.2</v>
      </c>
      <c r="K170" s="13">
        <v>7.5</v>
      </c>
      <c r="L170" s="308">
        <v>7.4</v>
      </c>
      <c r="M170" s="14">
        <v>26.5</v>
      </c>
      <c r="N170" s="310">
        <v>25.2</v>
      </c>
      <c r="O170" s="309">
        <v>71</v>
      </c>
      <c r="P170" s="309">
        <v>97</v>
      </c>
      <c r="Q170" s="743">
        <v>20.8</v>
      </c>
      <c r="R170" s="677">
        <v>117</v>
      </c>
      <c r="S170" s="744">
        <v>0.28000000000000003</v>
      </c>
      <c r="T170" s="675"/>
      <c r="U170" s="787">
        <v>3172</v>
      </c>
      <c r="V170" s="118"/>
      <c r="W170" s="11" t="s">
        <v>23</v>
      </c>
      <c r="X170" s="117" t="s">
        <v>24</v>
      </c>
      <c r="Y170" s="117" t="s">
        <v>24</v>
      </c>
      <c r="Z170" s="812" t="s">
        <v>24</v>
      </c>
    </row>
    <row r="171" spans="1:26" x14ac:dyDescent="0.15">
      <c r="A171" s="1222"/>
      <c r="B171" s="458">
        <v>44803</v>
      </c>
      <c r="C171" s="449" t="str">
        <f t="shared" si="28"/>
        <v>(火)</v>
      </c>
      <c r="D171" s="742" t="s">
        <v>317</v>
      </c>
      <c r="E171" s="673">
        <v>9</v>
      </c>
      <c r="F171" s="674">
        <v>22.5</v>
      </c>
      <c r="G171" s="13">
        <v>22.7</v>
      </c>
      <c r="H171" s="310">
        <v>22.6</v>
      </c>
      <c r="I171" s="14">
        <v>4.7</v>
      </c>
      <c r="J171" s="308">
        <v>4.7</v>
      </c>
      <c r="K171" s="13">
        <v>7.8</v>
      </c>
      <c r="L171" s="308">
        <v>7.7</v>
      </c>
      <c r="M171" s="14">
        <v>33.6</v>
      </c>
      <c r="N171" s="310">
        <v>33.200000000000003</v>
      </c>
      <c r="O171" s="309">
        <v>91</v>
      </c>
      <c r="P171" s="309">
        <v>124.3</v>
      </c>
      <c r="Q171" s="743">
        <v>25.2</v>
      </c>
      <c r="R171" s="677">
        <v>226</v>
      </c>
      <c r="S171" s="744">
        <v>0.41</v>
      </c>
      <c r="T171" s="675"/>
      <c r="U171" s="787">
        <v>2769</v>
      </c>
      <c r="V171" s="118"/>
      <c r="W171" s="985" t="s">
        <v>361</v>
      </c>
      <c r="X171" s="986"/>
      <c r="Y171" s="986"/>
      <c r="Z171" s="987"/>
    </row>
    <row r="172" spans="1:26" x14ac:dyDescent="0.15">
      <c r="A172" s="1222"/>
      <c r="B172" s="458">
        <v>44804</v>
      </c>
      <c r="C172" s="449" t="str">
        <f t="shared" si="28"/>
        <v>(水)</v>
      </c>
      <c r="D172" s="761" t="s">
        <v>317</v>
      </c>
      <c r="E172" s="700">
        <v>29</v>
      </c>
      <c r="F172" s="746">
        <v>29</v>
      </c>
      <c r="G172" s="498">
        <v>22.9</v>
      </c>
      <c r="H172" s="409">
        <v>22.8</v>
      </c>
      <c r="I172" s="748">
        <v>12.6</v>
      </c>
      <c r="J172" s="747">
        <v>4.2</v>
      </c>
      <c r="K172" s="498">
        <v>7.4</v>
      </c>
      <c r="L172" s="409">
        <v>7.3</v>
      </c>
      <c r="M172" s="748">
        <v>17.2</v>
      </c>
      <c r="N172" s="747">
        <v>16.399999999999999</v>
      </c>
      <c r="O172" s="749">
        <v>41</v>
      </c>
      <c r="P172" s="749">
        <v>60.8</v>
      </c>
      <c r="Q172" s="750">
        <v>14.6</v>
      </c>
      <c r="R172" s="751">
        <v>123</v>
      </c>
      <c r="S172" s="752">
        <v>0.32</v>
      </c>
      <c r="T172" s="1019"/>
      <c r="U172" s="726">
        <v>5214</v>
      </c>
      <c r="V172" s="118"/>
      <c r="W172" s="988"/>
      <c r="X172" s="989"/>
      <c r="Y172" s="989"/>
      <c r="Z172" s="990"/>
    </row>
    <row r="173" spans="1:26" s="1" customFormat="1" ht="13.5" customHeight="1" x14ac:dyDescent="0.15">
      <c r="A173" s="1222"/>
      <c r="B173" s="1155" t="s">
        <v>274</v>
      </c>
      <c r="C173" s="1155"/>
      <c r="D173" s="679"/>
      <c r="E173" s="663">
        <f>MAX(E142:E172)</f>
        <v>78</v>
      </c>
      <c r="F173" s="680">
        <f t="shared" ref="F173:U173" si="29">IF(COUNT(F142:F172)=0,"",MAX(F142:F172))</f>
        <v>32.1</v>
      </c>
      <c r="G173" s="12">
        <f t="shared" si="29"/>
        <v>29</v>
      </c>
      <c r="H173" s="307">
        <f t="shared" si="29"/>
        <v>29.2</v>
      </c>
      <c r="I173" s="665">
        <f t="shared" si="29"/>
        <v>12.6</v>
      </c>
      <c r="J173" s="666">
        <f t="shared" si="29"/>
        <v>5</v>
      </c>
      <c r="K173" s="12">
        <f t="shared" si="29"/>
        <v>7.9</v>
      </c>
      <c r="L173" s="307">
        <f t="shared" si="29"/>
        <v>7.9</v>
      </c>
      <c r="M173" s="665">
        <f t="shared" si="29"/>
        <v>36.9</v>
      </c>
      <c r="N173" s="666">
        <f t="shared" si="29"/>
        <v>35.9</v>
      </c>
      <c r="O173" s="667">
        <f t="shared" si="29"/>
        <v>96</v>
      </c>
      <c r="P173" s="667">
        <f t="shared" si="29"/>
        <v>129.69999999999999</v>
      </c>
      <c r="Q173" s="728">
        <f t="shared" si="29"/>
        <v>33.5</v>
      </c>
      <c r="R173" s="684">
        <f t="shared" si="29"/>
        <v>242</v>
      </c>
      <c r="S173" s="685">
        <f t="shared" si="29"/>
        <v>0.55000000000000004</v>
      </c>
      <c r="T173" s="685">
        <f t="shared" ref="T173" si="30">IF(COUNT(T142:T172)=0,"",MAX(T142:T172))</f>
        <v>4.2699999999999996</v>
      </c>
      <c r="U173" s="686">
        <f t="shared" si="29"/>
        <v>5705</v>
      </c>
      <c r="V173" s="159"/>
      <c r="W173" s="988"/>
      <c r="X173" s="989"/>
      <c r="Y173" s="989"/>
      <c r="Z173" s="990"/>
    </row>
    <row r="174" spans="1:26" s="1" customFormat="1" ht="13.5" customHeight="1" x14ac:dyDescent="0.15">
      <c r="A174" s="1222"/>
      <c r="B174" s="1156" t="s">
        <v>275</v>
      </c>
      <c r="C174" s="1156"/>
      <c r="D174" s="687"/>
      <c r="E174" s="688"/>
      <c r="F174" s="689">
        <f t="shared" ref="F174:S174" si="31">IF(COUNT(F142:F172)=0,"",MIN(F142:F172))</f>
        <v>21.5</v>
      </c>
      <c r="G174" s="13">
        <f t="shared" si="31"/>
        <v>21.6</v>
      </c>
      <c r="H174" s="308">
        <f t="shared" si="31"/>
        <v>21.7</v>
      </c>
      <c r="I174" s="14">
        <f t="shared" si="31"/>
        <v>2.8</v>
      </c>
      <c r="J174" s="310">
        <f t="shared" si="31"/>
        <v>3</v>
      </c>
      <c r="K174" s="13">
        <f t="shared" si="31"/>
        <v>7.4</v>
      </c>
      <c r="L174" s="308">
        <f t="shared" si="31"/>
        <v>7.2</v>
      </c>
      <c r="M174" s="14">
        <f t="shared" si="31"/>
        <v>17.2</v>
      </c>
      <c r="N174" s="310">
        <f t="shared" si="31"/>
        <v>16.399999999999999</v>
      </c>
      <c r="O174" s="309">
        <f t="shared" si="31"/>
        <v>41</v>
      </c>
      <c r="P174" s="309">
        <f t="shared" si="31"/>
        <v>60.8</v>
      </c>
      <c r="Q174" s="692">
        <f t="shared" si="31"/>
        <v>14.6</v>
      </c>
      <c r="R174" s="693">
        <f t="shared" si="31"/>
        <v>117</v>
      </c>
      <c r="S174" s="694">
        <f t="shared" si="31"/>
        <v>0.24</v>
      </c>
      <c r="T174" s="694">
        <f t="shared" ref="T174" si="32">IF(COUNT(T142:T172)=0,"",MIN(T142:T172))</f>
        <v>2.31</v>
      </c>
      <c r="U174" s="695"/>
      <c r="V174" s="159"/>
      <c r="W174" s="988"/>
      <c r="X174" s="989"/>
      <c r="Y174" s="989"/>
      <c r="Z174" s="990"/>
    </row>
    <row r="175" spans="1:26" s="1" customFormat="1" ht="13.5" customHeight="1" x14ac:dyDescent="0.15">
      <c r="A175" s="1222"/>
      <c r="B175" s="1156" t="s">
        <v>276</v>
      </c>
      <c r="C175" s="1156"/>
      <c r="D175" s="687"/>
      <c r="E175" s="696"/>
      <c r="F175" s="697">
        <f t="shared" ref="F175:S175" si="33">IF(COUNT(F142:F172)=0,"",AVERAGE(F142:F172))</f>
        <v>28.125806451612902</v>
      </c>
      <c r="G175" s="418">
        <f t="shared" si="33"/>
        <v>25.240909090909096</v>
      </c>
      <c r="H175" s="719">
        <f t="shared" si="33"/>
        <v>25.35</v>
      </c>
      <c r="I175" s="720">
        <f t="shared" si="33"/>
        <v>5.5227272727272725</v>
      </c>
      <c r="J175" s="721">
        <f t="shared" si="33"/>
        <v>3.7727272727272734</v>
      </c>
      <c r="K175" s="418">
        <f t="shared" si="33"/>
        <v>7.65</v>
      </c>
      <c r="L175" s="719">
        <f t="shared" si="33"/>
        <v>7.6318181818181818</v>
      </c>
      <c r="M175" s="720">
        <f t="shared" si="33"/>
        <v>30.668181818181825</v>
      </c>
      <c r="N175" s="721">
        <f t="shared" si="33"/>
        <v>29.977272727272727</v>
      </c>
      <c r="O175" s="722">
        <f t="shared" si="33"/>
        <v>83</v>
      </c>
      <c r="P175" s="722">
        <f t="shared" si="33"/>
        <v>109.84090909090909</v>
      </c>
      <c r="Q175" s="730">
        <f t="shared" si="33"/>
        <v>25.7909090909091</v>
      </c>
      <c r="R175" s="731">
        <f t="shared" si="33"/>
        <v>192.54545454545453</v>
      </c>
      <c r="S175" s="732">
        <f t="shared" si="33"/>
        <v>0.36727272727272725</v>
      </c>
      <c r="T175" s="732">
        <f t="shared" ref="T175" si="34">IF(COUNT(T142:T172)=0,"",AVERAGE(T142:T172))</f>
        <v>3.2449999999999997</v>
      </c>
      <c r="U175" s="733"/>
      <c r="V175" s="159"/>
      <c r="W175" s="988"/>
      <c r="X175" s="989"/>
      <c r="Y175" s="989"/>
      <c r="Z175" s="990"/>
    </row>
    <row r="176" spans="1:26" s="1" customFormat="1" ht="13.5" customHeight="1" x14ac:dyDescent="0.15">
      <c r="A176" s="1222"/>
      <c r="B176" s="1157" t="s">
        <v>277</v>
      </c>
      <c r="C176" s="1157"/>
      <c r="D176" s="699"/>
      <c r="E176" s="700">
        <f>SUM(E142:E172)</f>
        <v>246</v>
      </c>
      <c r="F176" s="701"/>
      <c r="G176" s="701"/>
      <c r="H176" s="734"/>
      <c r="I176" s="701"/>
      <c r="J176" s="734"/>
      <c r="K176" s="704"/>
      <c r="L176" s="705"/>
      <c r="M176" s="735"/>
      <c r="N176" s="736"/>
      <c r="O176" s="737"/>
      <c r="P176" s="737"/>
      <c r="Q176" s="738"/>
      <c r="R176" s="711"/>
      <c r="S176" s="712"/>
      <c r="T176" s="1018"/>
      <c r="U176" s="1008">
        <f>SUM(U142:U172)</f>
        <v>61640</v>
      </c>
      <c r="V176" s="159"/>
      <c r="W176" s="827"/>
      <c r="X176" s="828"/>
      <c r="Y176" s="828"/>
      <c r="Z176" s="829"/>
    </row>
    <row r="177" spans="1:26" ht="13.5" customHeight="1" x14ac:dyDescent="0.15">
      <c r="A177" s="1226" t="s">
        <v>238</v>
      </c>
      <c r="B177" s="540">
        <v>44805</v>
      </c>
      <c r="C177" s="448" t="str">
        <f>IF(B177="","",IF(WEEKDAY(B177)=1,"(日)",IF(WEEKDAY(B177)=2,"(月)",IF(WEEKDAY(B177)=3,"(火)",IF(WEEKDAY(B177)=4,"(水)",IF(WEEKDAY(B177)=5,"(木)",IF(WEEKDAY(B177)=6,"(金)","(土)")))))))</f>
        <v>(木)</v>
      </c>
      <c r="D177" s="740" t="s">
        <v>317</v>
      </c>
      <c r="E177" s="663">
        <v>11</v>
      </c>
      <c r="F177" s="664">
        <v>27.7</v>
      </c>
      <c r="G177" s="12">
        <v>24.4</v>
      </c>
      <c r="H177" s="666">
        <v>24.4</v>
      </c>
      <c r="I177" s="665">
        <v>4.5</v>
      </c>
      <c r="J177" s="307">
        <v>3.1</v>
      </c>
      <c r="K177" s="12">
        <v>7.6</v>
      </c>
      <c r="L177" s="307">
        <v>7.5</v>
      </c>
      <c r="M177" s="665">
        <v>32.1</v>
      </c>
      <c r="N177" s="666">
        <v>30.1</v>
      </c>
      <c r="O177" s="667">
        <v>81</v>
      </c>
      <c r="P177" s="667">
        <v>104.1</v>
      </c>
      <c r="Q177" s="728">
        <v>24.2</v>
      </c>
      <c r="R177" s="671">
        <v>233</v>
      </c>
      <c r="S177" s="741">
        <v>0.53</v>
      </c>
      <c r="T177" s="669">
        <v>3.08</v>
      </c>
      <c r="U177" s="1005">
        <v>1853</v>
      </c>
      <c r="V177" s="118"/>
      <c r="W177" s="463" t="s">
        <v>344</v>
      </c>
      <c r="X177" s="479"/>
      <c r="Y177" s="465">
        <v>44812</v>
      </c>
      <c r="Z177" s="474"/>
    </row>
    <row r="178" spans="1:26" x14ac:dyDescent="0.15">
      <c r="A178" s="1227"/>
      <c r="B178" s="458">
        <v>44806</v>
      </c>
      <c r="C178" s="449" t="str">
        <f t="shared" ref="C178:C206" si="35">IF(B178="","",IF(WEEKDAY(B178)=1,"(日)",IF(WEEKDAY(B178)=2,"(月)",IF(WEEKDAY(B178)=3,"(火)",IF(WEEKDAY(B178)=4,"(水)",IF(WEEKDAY(B178)=5,"(木)",IF(WEEKDAY(B178)=6,"(金)","(土)")))))))</f>
        <v>(金)</v>
      </c>
      <c r="D178" s="742" t="s">
        <v>319</v>
      </c>
      <c r="E178" s="673">
        <v>4.5</v>
      </c>
      <c r="F178" s="674">
        <v>22.6</v>
      </c>
      <c r="G178" s="13">
        <v>23.3</v>
      </c>
      <c r="H178" s="310">
        <v>23.4</v>
      </c>
      <c r="I178" s="14">
        <v>12.1</v>
      </c>
      <c r="J178" s="308">
        <v>2.2000000000000002</v>
      </c>
      <c r="K178" s="13">
        <v>7.5</v>
      </c>
      <c r="L178" s="308">
        <v>7.4</v>
      </c>
      <c r="M178" s="14">
        <v>27</v>
      </c>
      <c r="N178" s="310">
        <v>28.7</v>
      </c>
      <c r="O178" s="309">
        <v>73</v>
      </c>
      <c r="P178" s="309">
        <v>103.3</v>
      </c>
      <c r="Q178" s="743">
        <v>25.7</v>
      </c>
      <c r="R178" s="677">
        <v>214</v>
      </c>
      <c r="S178" s="744">
        <v>0.26</v>
      </c>
      <c r="T178" s="675"/>
      <c r="U178" s="787">
        <v>5551</v>
      </c>
      <c r="V178" s="118"/>
      <c r="W178" s="468" t="s">
        <v>2</v>
      </c>
      <c r="X178" s="469" t="s">
        <v>363</v>
      </c>
      <c r="Y178" s="513">
        <v>24.2</v>
      </c>
      <c r="Z178" s="473"/>
    </row>
    <row r="179" spans="1:26" x14ac:dyDescent="0.15">
      <c r="A179" s="1227"/>
      <c r="B179" s="458">
        <v>44807</v>
      </c>
      <c r="C179" s="449" t="str">
        <f t="shared" si="35"/>
        <v>(土)</v>
      </c>
      <c r="D179" s="742" t="s">
        <v>317</v>
      </c>
      <c r="E179" s="673">
        <v>0.5</v>
      </c>
      <c r="F179" s="674">
        <v>24.4</v>
      </c>
      <c r="G179" s="13"/>
      <c r="H179" s="310"/>
      <c r="I179" s="14"/>
      <c r="J179" s="308"/>
      <c r="K179" s="13"/>
      <c r="L179" s="308"/>
      <c r="M179" s="14"/>
      <c r="N179" s="310"/>
      <c r="O179" s="309"/>
      <c r="P179" s="309"/>
      <c r="Q179" s="743"/>
      <c r="R179" s="677"/>
      <c r="S179" s="744"/>
      <c r="T179" s="675"/>
      <c r="U179" s="787">
        <v>4174</v>
      </c>
      <c r="V179" s="118"/>
      <c r="W179" s="6" t="s">
        <v>19</v>
      </c>
      <c r="X179" s="7" t="s">
        <v>20</v>
      </c>
      <c r="Y179" s="475" t="s">
        <v>21</v>
      </c>
      <c r="Z179" s="7" t="s">
        <v>22</v>
      </c>
    </row>
    <row r="180" spans="1:26" x14ac:dyDescent="0.15">
      <c r="A180" s="1227"/>
      <c r="B180" s="458">
        <v>44808</v>
      </c>
      <c r="C180" s="449" t="str">
        <f t="shared" si="35"/>
        <v>(日)</v>
      </c>
      <c r="D180" s="742" t="s">
        <v>317</v>
      </c>
      <c r="E180" s="673"/>
      <c r="F180" s="674">
        <v>25.6</v>
      </c>
      <c r="G180" s="13"/>
      <c r="H180" s="310"/>
      <c r="I180" s="14"/>
      <c r="J180" s="308"/>
      <c r="K180" s="13"/>
      <c r="L180" s="308"/>
      <c r="M180" s="14"/>
      <c r="N180" s="310"/>
      <c r="O180" s="309"/>
      <c r="P180" s="309"/>
      <c r="Q180" s="743"/>
      <c r="R180" s="677"/>
      <c r="S180" s="744"/>
      <c r="T180" s="675"/>
      <c r="U180" s="787">
        <v>2224</v>
      </c>
      <c r="V180" s="118"/>
      <c r="W180" s="3" t="s">
        <v>203</v>
      </c>
      <c r="X180" s="9" t="s">
        <v>11</v>
      </c>
      <c r="Y180" s="476">
        <v>23.3</v>
      </c>
      <c r="Z180" s="307">
        <v>23.3</v>
      </c>
    </row>
    <row r="181" spans="1:26" x14ac:dyDescent="0.15">
      <c r="A181" s="1227"/>
      <c r="B181" s="458">
        <v>44809</v>
      </c>
      <c r="C181" s="449" t="str">
        <f t="shared" si="35"/>
        <v>(月)</v>
      </c>
      <c r="D181" s="742" t="s">
        <v>317</v>
      </c>
      <c r="E181" s="673"/>
      <c r="F181" s="674">
        <v>24.7</v>
      </c>
      <c r="G181" s="13">
        <v>23.4</v>
      </c>
      <c r="H181" s="310">
        <v>23.4</v>
      </c>
      <c r="I181" s="14">
        <v>3.7</v>
      </c>
      <c r="J181" s="308">
        <v>2.9</v>
      </c>
      <c r="K181" s="13">
        <v>7.7</v>
      </c>
      <c r="L181" s="308">
        <v>7.6</v>
      </c>
      <c r="M181" s="14">
        <v>34.799999999999997</v>
      </c>
      <c r="N181" s="310">
        <v>34.299999999999997</v>
      </c>
      <c r="O181" s="309">
        <v>93</v>
      </c>
      <c r="P181" s="309">
        <v>123.3</v>
      </c>
      <c r="Q181" s="743">
        <v>28.7</v>
      </c>
      <c r="R181" s="677">
        <v>243</v>
      </c>
      <c r="S181" s="744">
        <v>0.41</v>
      </c>
      <c r="T181" s="675"/>
      <c r="U181" s="787">
        <v>1362</v>
      </c>
      <c r="V181" s="118"/>
      <c r="W181" s="4" t="s">
        <v>204</v>
      </c>
      <c r="X181" s="10" t="s">
        <v>205</v>
      </c>
      <c r="Y181" s="477">
        <v>3.7</v>
      </c>
      <c r="Z181" s="308">
        <v>3.8</v>
      </c>
    </row>
    <row r="182" spans="1:26" x14ac:dyDescent="0.15">
      <c r="A182" s="1227"/>
      <c r="B182" s="458">
        <v>44810</v>
      </c>
      <c r="C182" s="449" t="str">
        <f t="shared" si="35"/>
        <v>(火)</v>
      </c>
      <c r="D182" s="742" t="s">
        <v>318</v>
      </c>
      <c r="E182" s="673"/>
      <c r="F182" s="674">
        <v>29.7</v>
      </c>
      <c r="G182" s="13">
        <v>23.3</v>
      </c>
      <c r="H182" s="310">
        <v>23.4</v>
      </c>
      <c r="I182" s="14">
        <v>3.8</v>
      </c>
      <c r="J182" s="308">
        <v>3.6</v>
      </c>
      <c r="K182" s="13">
        <v>7.7</v>
      </c>
      <c r="L182" s="308">
        <v>7.7</v>
      </c>
      <c r="M182" s="14">
        <v>35.9</v>
      </c>
      <c r="N182" s="310">
        <v>34.4</v>
      </c>
      <c r="O182" s="309">
        <v>94</v>
      </c>
      <c r="P182" s="309">
        <v>124.9</v>
      </c>
      <c r="Q182" s="743">
        <v>26.3</v>
      </c>
      <c r="R182" s="677">
        <v>227</v>
      </c>
      <c r="S182" s="744">
        <v>0.46</v>
      </c>
      <c r="T182" s="675"/>
      <c r="U182" s="787">
        <v>869</v>
      </c>
      <c r="V182" s="118"/>
      <c r="W182" s="4" t="s">
        <v>12</v>
      </c>
      <c r="X182" s="10"/>
      <c r="Y182" s="477">
        <v>7.7</v>
      </c>
      <c r="Z182" s="308">
        <v>7.8</v>
      </c>
    </row>
    <row r="183" spans="1:26" x14ac:dyDescent="0.15">
      <c r="A183" s="1227"/>
      <c r="B183" s="458">
        <v>44811</v>
      </c>
      <c r="C183" s="449" t="str">
        <f t="shared" si="35"/>
        <v>(水)</v>
      </c>
      <c r="D183" s="742" t="s">
        <v>317</v>
      </c>
      <c r="E183" s="673">
        <v>2.5</v>
      </c>
      <c r="F183" s="674">
        <v>29.6</v>
      </c>
      <c r="G183" s="13">
        <v>24.1</v>
      </c>
      <c r="H183" s="310">
        <v>24.4</v>
      </c>
      <c r="I183" s="14">
        <v>3.5</v>
      </c>
      <c r="J183" s="308">
        <v>3.5</v>
      </c>
      <c r="K183" s="13">
        <v>7.7</v>
      </c>
      <c r="L183" s="308">
        <v>7.7</v>
      </c>
      <c r="M183" s="14">
        <v>36.9</v>
      </c>
      <c r="N183" s="310">
        <v>35.6</v>
      </c>
      <c r="O183" s="309">
        <v>99</v>
      </c>
      <c r="P183" s="309">
        <v>128.1</v>
      </c>
      <c r="Q183" s="743">
        <v>33.4</v>
      </c>
      <c r="R183" s="677">
        <v>221</v>
      </c>
      <c r="S183" s="744">
        <v>0.48</v>
      </c>
      <c r="T183" s="675"/>
      <c r="U183" s="787">
        <v>857</v>
      </c>
      <c r="V183" s="118"/>
      <c r="W183" s="4" t="s">
        <v>206</v>
      </c>
      <c r="X183" s="10" t="s">
        <v>13</v>
      </c>
      <c r="Y183" s="477">
        <v>37.200000000000003</v>
      </c>
      <c r="Z183" s="308">
        <v>36.1</v>
      </c>
    </row>
    <row r="184" spans="1:26" x14ac:dyDescent="0.15">
      <c r="A184" s="1227"/>
      <c r="B184" s="458">
        <v>44812</v>
      </c>
      <c r="C184" s="449" t="str">
        <f t="shared" si="35"/>
        <v>(木)</v>
      </c>
      <c r="D184" s="742" t="s">
        <v>317</v>
      </c>
      <c r="E184" s="673">
        <v>0.5</v>
      </c>
      <c r="F184" s="674">
        <v>24.2</v>
      </c>
      <c r="G184" s="13">
        <v>23.3</v>
      </c>
      <c r="H184" s="310">
        <v>23.3</v>
      </c>
      <c r="I184" s="14">
        <v>3.7</v>
      </c>
      <c r="J184" s="308">
        <v>3.8</v>
      </c>
      <c r="K184" s="13">
        <v>7.7</v>
      </c>
      <c r="L184" s="308">
        <v>7.8</v>
      </c>
      <c r="M184" s="14">
        <v>37.200000000000003</v>
      </c>
      <c r="N184" s="310">
        <v>36.1</v>
      </c>
      <c r="O184" s="309">
        <v>97</v>
      </c>
      <c r="P184" s="309">
        <v>128.1</v>
      </c>
      <c r="Q184" s="743">
        <v>33.200000000000003</v>
      </c>
      <c r="R184" s="677">
        <v>243</v>
      </c>
      <c r="S184" s="744">
        <v>0.52</v>
      </c>
      <c r="T184" s="675">
        <v>4.08</v>
      </c>
      <c r="U184" s="787">
        <v>841</v>
      </c>
      <c r="V184" s="118"/>
      <c r="W184" s="4" t="s">
        <v>207</v>
      </c>
      <c r="X184" s="10" t="s">
        <v>371</v>
      </c>
      <c r="Y184" s="478">
        <v>97</v>
      </c>
      <c r="Z184" s="309">
        <v>97</v>
      </c>
    </row>
    <row r="185" spans="1:26" x14ac:dyDescent="0.15">
      <c r="A185" s="1227"/>
      <c r="B185" s="458">
        <v>44813</v>
      </c>
      <c r="C185" s="449" t="str">
        <f t="shared" si="35"/>
        <v>(金)</v>
      </c>
      <c r="D185" s="742" t="s">
        <v>319</v>
      </c>
      <c r="E185" s="673">
        <v>0.5</v>
      </c>
      <c r="F185" s="674">
        <v>22.8</v>
      </c>
      <c r="G185" s="13">
        <v>22.5</v>
      </c>
      <c r="H185" s="310">
        <v>22.6</v>
      </c>
      <c r="I185" s="14">
        <v>3.1</v>
      </c>
      <c r="J185" s="308">
        <v>3.3</v>
      </c>
      <c r="K185" s="13">
        <v>7.8</v>
      </c>
      <c r="L185" s="308">
        <v>7.8</v>
      </c>
      <c r="M185" s="14">
        <v>37.200000000000003</v>
      </c>
      <c r="N185" s="310">
        <v>36.299999999999997</v>
      </c>
      <c r="O185" s="309">
        <v>96</v>
      </c>
      <c r="P185" s="309">
        <v>132.5</v>
      </c>
      <c r="Q185" s="743">
        <v>33.6</v>
      </c>
      <c r="R185" s="677">
        <v>273</v>
      </c>
      <c r="S185" s="744">
        <v>0.39</v>
      </c>
      <c r="T185" s="675"/>
      <c r="U185" s="787">
        <v>857</v>
      </c>
      <c r="V185" s="118"/>
      <c r="W185" s="4" t="s">
        <v>208</v>
      </c>
      <c r="X185" s="10" t="s">
        <v>371</v>
      </c>
      <c r="Y185" s="478">
        <v>127.9</v>
      </c>
      <c r="Z185" s="309">
        <v>128.1</v>
      </c>
    </row>
    <row r="186" spans="1:26" x14ac:dyDescent="0.15">
      <c r="A186" s="1227"/>
      <c r="B186" s="458">
        <v>44814</v>
      </c>
      <c r="C186" s="449" t="str">
        <f t="shared" si="35"/>
        <v>(土)</v>
      </c>
      <c r="D186" s="742" t="s">
        <v>318</v>
      </c>
      <c r="E186" s="673"/>
      <c r="F186" s="674">
        <v>26.6</v>
      </c>
      <c r="G186" s="13"/>
      <c r="H186" s="310"/>
      <c r="I186" s="14"/>
      <c r="J186" s="308"/>
      <c r="K186" s="13"/>
      <c r="L186" s="308"/>
      <c r="M186" s="14"/>
      <c r="N186" s="310"/>
      <c r="O186" s="309"/>
      <c r="P186" s="309"/>
      <c r="Q186" s="743"/>
      <c r="R186" s="677"/>
      <c r="S186" s="744"/>
      <c r="T186" s="675"/>
      <c r="U186" s="787">
        <v>882</v>
      </c>
      <c r="V186" s="118"/>
      <c r="W186" s="4" t="s">
        <v>209</v>
      </c>
      <c r="X186" s="10" t="s">
        <v>371</v>
      </c>
      <c r="Y186" s="478">
        <v>83.2</v>
      </c>
      <c r="Z186" s="309">
        <v>83.2</v>
      </c>
    </row>
    <row r="187" spans="1:26" x14ac:dyDescent="0.15">
      <c r="A187" s="1227"/>
      <c r="B187" s="458">
        <v>44815</v>
      </c>
      <c r="C187" s="449" t="str">
        <f t="shared" si="35"/>
        <v>(日)</v>
      </c>
      <c r="D187" s="742" t="s">
        <v>317</v>
      </c>
      <c r="E187" s="673"/>
      <c r="F187" s="674">
        <v>23.7</v>
      </c>
      <c r="G187" s="13"/>
      <c r="H187" s="310"/>
      <c r="I187" s="14"/>
      <c r="J187" s="308"/>
      <c r="K187" s="13"/>
      <c r="L187" s="308"/>
      <c r="M187" s="14"/>
      <c r="N187" s="310"/>
      <c r="O187" s="309"/>
      <c r="P187" s="309"/>
      <c r="Q187" s="743"/>
      <c r="R187" s="677"/>
      <c r="S187" s="744"/>
      <c r="T187" s="675"/>
      <c r="U187" s="787">
        <v>882</v>
      </c>
      <c r="V187" s="118"/>
      <c r="W187" s="4" t="s">
        <v>210</v>
      </c>
      <c r="X187" s="10" t="s">
        <v>371</v>
      </c>
      <c r="Y187" s="478">
        <v>44.7</v>
      </c>
      <c r="Z187" s="309">
        <v>44.9</v>
      </c>
    </row>
    <row r="188" spans="1:26" x14ac:dyDescent="0.15">
      <c r="A188" s="1227"/>
      <c r="B188" s="458">
        <v>44816</v>
      </c>
      <c r="C188" s="449" t="str">
        <f t="shared" si="35"/>
        <v>(月)</v>
      </c>
      <c r="D188" s="742" t="s">
        <v>318</v>
      </c>
      <c r="E188" s="673"/>
      <c r="F188" s="674">
        <v>26.5</v>
      </c>
      <c r="G188" s="13">
        <v>22.5</v>
      </c>
      <c r="H188" s="310">
        <v>22.3</v>
      </c>
      <c r="I188" s="14">
        <v>3.4</v>
      </c>
      <c r="J188" s="308">
        <v>3.1</v>
      </c>
      <c r="K188" s="13">
        <v>8</v>
      </c>
      <c r="L188" s="308">
        <v>7.9</v>
      </c>
      <c r="M188" s="14">
        <v>38.200000000000003</v>
      </c>
      <c r="N188" s="310">
        <v>38</v>
      </c>
      <c r="O188" s="309">
        <v>96</v>
      </c>
      <c r="P188" s="309">
        <v>135.1</v>
      </c>
      <c r="Q188" s="743">
        <v>39</v>
      </c>
      <c r="R188" s="677">
        <v>252</v>
      </c>
      <c r="S188" s="744">
        <v>0.41</v>
      </c>
      <c r="T188" s="675"/>
      <c r="U188" s="787">
        <v>882</v>
      </c>
      <c r="V188" s="118"/>
      <c r="W188" s="4" t="s">
        <v>211</v>
      </c>
      <c r="X188" s="10" t="s">
        <v>371</v>
      </c>
      <c r="Y188" s="218">
        <v>32.299999999999997</v>
      </c>
      <c r="Z188" s="310">
        <v>33.200000000000003</v>
      </c>
    </row>
    <row r="189" spans="1:26" x14ac:dyDescent="0.15">
      <c r="A189" s="1227"/>
      <c r="B189" s="458">
        <v>44817</v>
      </c>
      <c r="C189" s="449" t="str">
        <f t="shared" si="35"/>
        <v>(火)</v>
      </c>
      <c r="D189" s="742" t="s">
        <v>317</v>
      </c>
      <c r="E189" s="673">
        <v>2.5</v>
      </c>
      <c r="F189" s="674">
        <v>23.8</v>
      </c>
      <c r="G189" s="13">
        <v>23.1</v>
      </c>
      <c r="H189" s="310">
        <v>23.3</v>
      </c>
      <c r="I189" s="14">
        <v>3.5</v>
      </c>
      <c r="J189" s="308">
        <v>3.2</v>
      </c>
      <c r="K189" s="13">
        <v>8</v>
      </c>
      <c r="L189" s="308">
        <v>7.9</v>
      </c>
      <c r="M189" s="14">
        <v>38.200000000000003</v>
      </c>
      <c r="N189" s="310">
        <v>37.200000000000003</v>
      </c>
      <c r="O189" s="309">
        <v>95</v>
      </c>
      <c r="P189" s="309">
        <v>133.30000000000001</v>
      </c>
      <c r="Q189" s="743">
        <v>34.4</v>
      </c>
      <c r="R189" s="677">
        <v>252</v>
      </c>
      <c r="S189" s="744">
        <v>0.39</v>
      </c>
      <c r="T189" s="675"/>
      <c r="U189" s="787">
        <v>880</v>
      </c>
      <c r="V189" s="118"/>
      <c r="W189" s="4" t="s">
        <v>212</v>
      </c>
      <c r="X189" s="10" t="s">
        <v>371</v>
      </c>
      <c r="Y189" s="220">
        <v>252</v>
      </c>
      <c r="Z189" s="311">
        <v>243</v>
      </c>
    </row>
    <row r="190" spans="1:26" x14ac:dyDescent="0.15">
      <c r="A190" s="1227"/>
      <c r="B190" s="458">
        <v>44818</v>
      </c>
      <c r="C190" s="449" t="str">
        <f t="shared" si="35"/>
        <v>(水)</v>
      </c>
      <c r="D190" s="742" t="s">
        <v>318</v>
      </c>
      <c r="E190" s="673"/>
      <c r="F190" s="674">
        <v>28</v>
      </c>
      <c r="G190" s="13">
        <v>23.8</v>
      </c>
      <c r="H190" s="310">
        <v>23.7</v>
      </c>
      <c r="I190" s="14">
        <v>4.0999999999999996</v>
      </c>
      <c r="J190" s="308">
        <v>3.4</v>
      </c>
      <c r="K190" s="13">
        <v>8</v>
      </c>
      <c r="L190" s="308">
        <v>8</v>
      </c>
      <c r="M190" s="14">
        <v>35.6</v>
      </c>
      <c r="N190" s="310">
        <v>33.5</v>
      </c>
      <c r="O190" s="309">
        <v>95</v>
      </c>
      <c r="P190" s="309">
        <v>131.1</v>
      </c>
      <c r="Q190" s="743">
        <v>29.4</v>
      </c>
      <c r="R190" s="677">
        <v>250</v>
      </c>
      <c r="S190" s="744">
        <v>0.37</v>
      </c>
      <c r="T190" s="675"/>
      <c r="U190" s="787">
        <v>880</v>
      </c>
      <c r="V190" s="118"/>
      <c r="W190" s="4" t="s">
        <v>213</v>
      </c>
      <c r="X190" s="10" t="s">
        <v>371</v>
      </c>
      <c r="Y190" s="219">
        <v>0.6</v>
      </c>
      <c r="Z190" s="312">
        <v>0.52</v>
      </c>
    </row>
    <row r="191" spans="1:26" x14ac:dyDescent="0.15">
      <c r="A191" s="1227"/>
      <c r="B191" s="458">
        <v>44819</v>
      </c>
      <c r="C191" s="449" t="str">
        <f t="shared" si="35"/>
        <v>(木)</v>
      </c>
      <c r="D191" s="742" t="s">
        <v>317</v>
      </c>
      <c r="E191" s="673"/>
      <c r="F191" s="674">
        <v>23.4</v>
      </c>
      <c r="G191" s="13">
        <v>23</v>
      </c>
      <c r="H191" s="310">
        <v>23.1</v>
      </c>
      <c r="I191" s="14">
        <v>3.7</v>
      </c>
      <c r="J191" s="308">
        <v>3.5</v>
      </c>
      <c r="K191" s="13">
        <v>8</v>
      </c>
      <c r="L191" s="308">
        <v>7.9</v>
      </c>
      <c r="M191" s="14">
        <v>35.799999999999997</v>
      </c>
      <c r="N191" s="310">
        <v>34.200000000000003</v>
      </c>
      <c r="O191" s="309">
        <v>96</v>
      </c>
      <c r="P191" s="309">
        <v>130.69999999999999</v>
      </c>
      <c r="Q191" s="743">
        <v>29.7</v>
      </c>
      <c r="R191" s="677">
        <v>222</v>
      </c>
      <c r="S191" s="744">
        <v>0.34</v>
      </c>
      <c r="T191" s="675">
        <v>4.18</v>
      </c>
      <c r="U191" s="787">
        <v>867</v>
      </c>
      <c r="V191" s="118"/>
      <c r="W191" s="4" t="s">
        <v>14</v>
      </c>
      <c r="X191" s="10" t="s">
        <v>371</v>
      </c>
      <c r="Y191" s="217">
        <v>2.2999999999999998</v>
      </c>
      <c r="Z191" s="313">
        <v>1.9</v>
      </c>
    </row>
    <row r="192" spans="1:26" x14ac:dyDescent="0.15">
      <c r="A192" s="1227"/>
      <c r="B192" s="458">
        <v>44820</v>
      </c>
      <c r="C192" s="449" t="str">
        <f t="shared" si="35"/>
        <v>(金)</v>
      </c>
      <c r="D192" s="742" t="s">
        <v>318</v>
      </c>
      <c r="E192" s="673"/>
      <c r="F192" s="674">
        <v>24.8</v>
      </c>
      <c r="G192" s="13">
        <v>21.7</v>
      </c>
      <c r="H192" s="310">
        <v>21.8</v>
      </c>
      <c r="I192" s="14">
        <v>3.5</v>
      </c>
      <c r="J192" s="308">
        <v>3.3</v>
      </c>
      <c r="K192" s="13">
        <v>8</v>
      </c>
      <c r="L192" s="308">
        <v>7.9</v>
      </c>
      <c r="M192" s="14">
        <v>35.299999999999997</v>
      </c>
      <c r="N192" s="310">
        <v>34</v>
      </c>
      <c r="O192" s="309">
        <v>96</v>
      </c>
      <c r="P192" s="309">
        <v>127.7</v>
      </c>
      <c r="Q192" s="743">
        <v>30</v>
      </c>
      <c r="R192" s="677">
        <v>233</v>
      </c>
      <c r="S192" s="744">
        <v>0.4</v>
      </c>
      <c r="T192" s="675"/>
      <c r="U192" s="787">
        <v>870</v>
      </c>
      <c r="V192" s="118"/>
      <c r="W192" s="4" t="s">
        <v>15</v>
      </c>
      <c r="X192" s="10" t="s">
        <v>371</v>
      </c>
      <c r="Y192" s="217">
        <v>1.3</v>
      </c>
      <c r="Z192" s="313">
        <v>1.1000000000000001</v>
      </c>
    </row>
    <row r="193" spans="1:26" x14ac:dyDescent="0.15">
      <c r="A193" s="1227"/>
      <c r="B193" s="458">
        <v>44821</v>
      </c>
      <c r="C193" s="449" t="str">
        <f t="shared" si="35"/>
        <v>(土)</v>
      </c>
      <c r="D193" s="742" t="s">
        <v>317</v>
      </c>
      <c r="E193" s="673"/>
      <c r="F193" s="674">
        <v>26.9</v>
      </c>
      <c r="G193" s="13"/>
      <c r="H193" s="310"/>
      <c r="I193" s="14"/>
      <c r="J193" s="308"/>
      <c r="K193" s="13"/>
      <c r="L193" s="308"/>
      <c r="M193" s="14"/>
      <c r="N193" s="310"/>
      <c r="O193" s="309"/>
      <c r="P193" s="309"/>
      <c r="Q193" s="743"/>
      <c r="R193" s="677"/>
      <c r="S193" s="744"/>
      <c r="T193" s="675"/>
      <c r="U193" s="787">
        <v>859</v>
      </c>
      <c r="V193" s="118"/>
      <c r="W193" s="4" t="s">
        <v>214</v>
      </c>
      <c r="X193" s="10" t="s">
        <v>371</v>
      </c>
      <c r="Y193" s="217">
        <v>7.5</v>
      </c>
      <c r="Z193" s="313">
        <v>8.3000000000000007</v>
      </c>
    </row>
    <row r="194" spans="1:26" x14ac:dyDescent="0.15">
      <c r="A194" s="1227"/>
      <c r="B194" s="458">
        <v>44822</v>
      </c>
      <c r="C194" s="449" t="str">
        <f t="shared" si="35"/>
        <v>(日)</v>
      </c>
      <c r="D194" s="742" t="s">
        <v>317</v>
      </c>
      <c r="E194" s="673">
        <v>20</v>
      </c>
      <c r="F194" s="674">
        <v>29.5</v>
      </c>
      <c r="G194" s="13"/>
      <c r="H194" s="310"/>
      <c r="I194" s="14"/>
      <c r="J194" s="308"/>
      <c r="K194" s="13"/>
      <c r="L194" s="308"/>
      <c r="M194" s="14"/>
      <c r="N194" s="310"/>
      <c r="O194" s="309"/>
      <c r="P194" s="309"/>
      <c r="Q194" s="743"/>
      <c r="R194" s="677"/>
      <c r="S194" s="744"/>
      <c r="T194" s="675"/>
      <c r="U194" s="787">
        <v>1837</v>
      </c>
      <c r="V194" s="118"/>
      <c r="W194" s="4" t="s">
        <v>215</v>
      </c>
      <c r="X194" s="10" t="s">
        <v>371</v>
      </c>
      <c r="Y194" s="412">
        <v>0</v>
      </c>
      <c r="Z194" s="413">
        <v>0</v>
      </c>
    </row>
    <row r="195" spans="1:26" x14ac:dyDescent="0.15">
      <c r="A195" s="1227"/>
      <c r="B195" s="458">
        <v>44823</v>
      </c>
      <c r="C195" s="449" t="str">
        <f t="shared" si="35"/>
        <v>(月)</v>
      </c>
      <c r="D195" s="742" t="s">
        <v>318</v>
      </c>
      <c r="E195" s="673">
        <v>6</v>
      </c>
      <c r="F195" s="674">
        <v>29.2</v>
      </c>
      <c r="G195" s="13"/>
      <c r="H195" s="310"/>
      <c r="I195" s="14"/>
      <c r="J195" s="308"/>
      <c r="K195" s="13"/>
      <c r="L195" s="308"/>
      <c r="M195" s="14"/>
      <c r="N195" s="310"/>
      <c r="O195" s="309"/>
      <c r="P195" s="309"/>
      <c r="Q195" s="743"/>
      <c r="R195" s="677"/>
      <c r="S195" s="744"/>
      <c r="T195" s="675"/>
      <c r="U195" s="787">
        <v>5854</v>
      </c>
      <c r="V195" s="118"/>
      <c r="W195" s="4" t="s">
        <v>329</v>
      </c>
      <c r="X195" s="10" t="s">
        <v>371</v>
      </c>
      <c r="Y195" s="219">
        <v>3.47</v>
      </c>
      <c r="Z195" s="314">
        <v>3.59</v>
      </c>
    </row>
    <row r="196" spans="1:26" x14ac:dyDescent="0.15">
      <c r="A196" s="1227"/>
      <c r="B196" s="458">
        <v>44824</v>
      </c>
      <c r="C196" s="449" t="str">
        <f t="shared" si="35"/>
        <v>(火)</v>
      </c>
      <c r="D196" s="742" t="s">
        <v>317</v>
      </c>
      <c r="E196" s="673">
        <v>16.5</v>
      </c>
      <c r="F196" s="674">
        <v>29.4</v>
      </c>
      <c r="G196" s="13">
        <v>24.4</v>
      </c>
      <c r="H196" s="310">
        <v>24.4</v>
      </c>
      <c r="I196" s="14">
        <v>5.9</v>
      </c>
      <c r="J196" s="308">
        <v>2.5</v>
      </c>
      <c r="K196" s="13">
        <v>7.7</v>
      </c>
      <c r="L196" s="308">
        <v>7.4</v>
      </c>
      <c r="M196" s="14">
        <v>29.8</v>
      </c>
      <c r="N196" s="310">
        <v>27.7</v>
      </c>
      <c r="O196" s="309">
        <v>70</v>
      </c>
      <c r="P196" s="309">
        <v>101.3</v>
      </c>
      <c r="Q196" s="743">
        <v>26.1</v>
      </c>
      <c r="R196" s="677">
        <v>177</v>
      </c>
      <c r="S196" s="744">
        <v>0.42</v>
      </c>
      <c r="T196" s="675"/>
      <c r="U196" s="787">
        <v>3903</v>
      </c>
      <c r="V196" s="118"/>
      <c r="W196" s="4" t="s">
        <v>216</v>
      </c>
      <c r="X196" s="10" t="s">
        <v>371</v>
      </c>
      <c r="Y196" s="219">
        <v>4.49</v>
      </c>
      <c r="Z196" s="314">
        <v>4.08</v>
      </c>
    </row>
    <row r="197" spans="1:26" x14ac:dyDescent="0.15">
      <c r="A197" s="1227"/>
      <c r="B197" s="458">
        <v>44825</v>
      </c>
      <c r="C197" s="449" t="str">
        <f t="shared" si="35"/>
        <v>(水)</v>
      </c>
      <c r="D197" s="742" t="s">
        <v>317</v>
      </c>
      <c r="E197" s="673"/>
      <c r="F197" s="674">
        <v>18.100000000000001</v>
      </c>
      <c r="G197" s="13">
        <v>20.8</v>
      </c>
      <c r="H197" s="310">
        <v>21</v>
      </c>
      <c r="I197" s="14">
        <v>4.3</v>
      </c>
      <c r="J197" s="308">
        <v>2.2000000000000002</v>
      </c>
      <c r="K197" s="13">
        <v>7.6</v>
      </c>
      <c r="L197" s="308">
        <v>7.4</v>
      </c>
      <c r="M197" s="14">
        <v>31.3</v>
      </c>
      <c r="N197" s="310">
        <v>29.4</v>
      </c>
      <c r="O197" s="309">
        <v>77</v>
      </c>
      <c r="P197" s="309">
        <v>108.9</v>
      </c>
      <c r="Q197" s="743">
        <v>31.8</v>
      </c>
      <c r="R197" s="677">
        <v>195</v>
      </c>
      <c r="S197" s="744">
        <v>0.33</v>
      </c>
      <c r="T197" s="675"/>
      <c r="U197" s="787">
        <v>1876</v>
      </c>
      <c r="V197" s="118"/>
      <c r="W197" s="4" t="s">
        <v>217</v>
      </c>
      <c r="X197" s="10" t="s">
        <v>371</v>
      </c>
      <c r="Y197" s="219">
        <v>8.7999999999999995E-2</v>
      </c>
      <c r="Z197" s="314">
        <v>8.4000000000000005E-2</v>
      </c>
    </row>
    <row r="198" spans="1:26" x14ac:dyDescent="0.15">
      <c r="A198" s="1227"/>
      <c r="B198" s="458">
        <v>44826</v>
      </c>
      <c r="C198" s="449" t="str">
        <f t="shared" si="35"/>
        <v>(木)</v>
      </c>
      <c r="D198" s="742" t="s">
        <v>317</v>
      </c>
      <c r="E198" s="673"/>
      <c r="F198" s="674">
        <v>20</v>
      </c>
      <c r="G198" s="13">
        <v>19.600000000000001</v>
      </c>
      <c r="H198" s="310">
        <v>19.600000000000001</v>
      </c>
      <c r="I198" s="14">
        <v>3.3</v>
      </c>
      <c r="J198" s="308">
        <v>3.3</v>
      </c>
      <c r="K198" s="13">
        <v>7.7</v>
      </c>
      <c r="L198" s="308">
        <v>7.7</v>
      </c>
      <c r="M198" s="14">
        <v>34.799999999999997</v>
      </c>
      <c r="N198" s="310">
        <v>33.799999999999997</v>
      </c>
      <c r="O198" s="309">
        <v>90</v>
      </c>
      <c r="P198" s="309">
        <v>125.3</v>
      </c>
      <c r="Q198" s="743">
        <v>33.700000000000003</v>
      </c>
      <c r="R198" s="677">
        <v>221</v>
      </c>
      <c r="S198" s="744">
        <v>0.5</v>
      </c>
      <c r="T198" s="675">
        <v>3.77</v>
      </c>
      <c r="U198" s="787">
        <v>919</v>
      </c>
      <c r="V198" s="118"/>
      <c r="W198" s="4" t="s">
        <v>218</v>
      </c>
      <c r="X198" s="10" t="s">
        <v>371</v>
      </c>
      <c r="Y198" s="217">
        <v>22.8</v>
      </c>
      <c r="Z198" s="313">
        <v>22.7</v>
      </c>
    </row>
    <row r="199" spans="1:26" x14ac:dyDescent="0.15">
      <c r="A199" s="1227"/>
      <c r="B199" s="458">
        <v>44827</v>
      </c>
      <c r="C199" s="449" t="str">
        <f t="shared" si="35"/>
        <v>(金)</v>
      </c>
      <c r="D199" s="742" t="s">
        <v>317</v>
      </c>
      <c r="E199" s="673">
        <v>3</v>
      </c>
      <c r="F199" s="674">
        <v>21.6</v>
      </c>
      <c r="G199" s="13"/>
      <c r="H199" s="310"/>
      <c r="I199" s="14"/>
      <c r="J199" s="308"/>
      <c r="K199" s="13"/>
      <c r="L199" s="308"/>
      <c r="M199" s="14"/>
      <c r="N199" s="310"/>
      <c r="O199" s="309"/>
      <c r="P199" s="309"/>
      <c r="Q199" s="743"/>
      <c r="R199" s="677"/>
      <c r="S199" s="744"/>
      <c r="T199" s="675"/>
      <c r="U199" s="787">
        <v>862</v>
      </c>
      <c r="V199" s="118"/>
      <c r="W199" s="4" t="s">
        <v>17</v>
      </c>
      <c r="X199" s="10" t="s">
        <v>371</v>
      </c>
      <c r="Y199" s="217">
        <v>38.6</v>
      </c>
      <c r="Z199" s="313">
        <v>38.299999999999997</v>
      </c>
    </row>
    <row r="200" spans="1:26" x14ac:dyDescent="0.15">
      <c r="A200" s="1227"/>
      <c r="B200" s="458">
        <v>44828</v>
      </c>
      <c r="C200" s="449" t="str">
        <f t="shared" si="35"/>
        <v>(土)</v>
      </c>
      <c r="D200" s="742" t="s">
        <v>318</v>
      </c>
      <c r="E200" s="673">
        <v>50</v>
      </c>
      <c r="F200" s="674">
        <v>25.7</v>
      </c>
      <c r="G200" s="13"/>
      <c r="H200" s="310"/>
      <c r="I200" s="14"/>
      <c r="J200" s="308"/>
      <c r="K200" s="13"/>
      <c r="L200" s="308"/>
      <c r="M200" s="14"/>
      <c r="N200" s="310"/>
      <c r="O200" s="309"/>
      <c r="P200" s="309"/>
      <c r="Q200" s="743"/>
      <c r="R200" s="677"/>
      <c r="S200" s="744"/>
      <c r="T200" s="675"/>
      <c r="U200" s="787">
        <v>6052</v>
      </c>
      <c r="V200" s="118"/>
      <c r="W200" s="4" t="s">
        <v>219</v>
      </c>
      <c r="X200" s="10" t="s">
        <v>205</v>
      </c>
      <c r="Y200" s="383">
        <v>6</v>
      </c>
      <c r="Z200" s="396">
        <v>6</v>
      </c>
    </row>
    <row r="201" spans="1:26" x14ac:dyDescent="0.15">
      <c r="A201" s="1227"/>
      <c r="B201" s="458">
        <v>44829</v>
      </c>
      <c r="C201" s="449" t="str">
        <f t="shared" si="35"/>
        <v>(日)</v>
      </c>
      <c r="D201" s="742" t="s">
        <v>317</v>
      </c>
      <c r="E201" s="673">
        <v>0.5</v>
      </c>
      <c r="F201" s="674">
        <v>23.1</v>
      </c>
      <c r="G201" s="13"/>
      <c r="H201" s="310"/>
      <c r="I201" s="14"/>
      <c r="J201" s="308"/>
      <c r="K201" s="13"/>
      <c r="L201" s="308"/>
      <c r="M201" s="14"/>
      <c r="N201" s="310"/>
      <c r="O201" s="309"/>
      <c r="P201" s="309"/>
      <c r="Q201" s="743"/>
      <c r="R201" s="677"/>
      <c r="S201" s="744"/>
      <c r="T201" s="675"/>
      <c r="U201" s="787">
        <v>5184</v>
      </c>
      <c r="V201" s="118"/>
      <c r="W201" s="4" t="s">
        <v>220</v>
      </c>
      <c r="X201" s="10" t="s">
        <v>371</v>
      </c>
      <c r="Y201" s="383">
        <v>6</v>
      </c>
      <c r="Z201" s="396">
        <v>4</v>
      </c>
    </row>
    <row r="202" spans="1:26" x14ac:dyDescent="0.15">
      <c r="A202" s="1227"/>
      <c r="B202" s="458">
        <v>44830</v>
      </c>
      <c r="C202" s="449" t="str">
        <f t="shared" si="35"/>
        <v>(月)</v>
      </c>
      <c r="D202" s="742" t="s">
        <v>318</v>
      </c>
      <c r="E202" s="673"/>
      <c r="F202" s="674">
        <v>23.7</v>
      </c>
      <c r="G202" s="13">
        <v>21.3</v>
      </c>
      <c r="H202" s="310">
        <v>21.4</v>
      </c>
      <c r="I202" s="14">
        <v>4.3</v>
      </c>
      <c r="J202" s="308">
        <v>3.3</v>
      </c>
      <c r="K202" s="13">
        <v>7.5</v>
      </c>
      <c r="L202" s="308">
        <v>7.5</v>
      </c>
      <c r="M202" s="14">
        <v>29.8</v>
      </c>
      <c r="N202" s="310">
        <v>28.4</v>
      </c>
      <c r="O202" s="309">
        <v>80</v>
      </c>
      <c r="P202" s="309">
        <v>108.7</v>
      </c>
      <c r="Q202" s="743">
        <v>23.2</v>
      </c>
      <c r="R202" s="677">
        <v>179</v>
      </c>
      <c r="S202" s="744">
        <v>0.41</v>
      </c>
      <c r="T202" s="675"/>
      <c r="U202" s="787">
        <v>1651</v>
      </c>
      <c r="V202" s="118"/>
      <c r="W202" s="397"/>
      <c r="X202" s="398"/>
      <c r="Y202" s="399"/>
      <c r="Z202" s="398"/>
    </row>
    <row r="203" spans="1:26" x14ac:dyDescent="0.15">
      <c r="A203" s="1227"/>
      <c r="B203" s="458">
        <v>44831</v>
      </c>
      <c r="C203" s="449" t="str">
        <f t="shared" si="35"/>
        <v>(火)</v>
      </c>
      <c r="D203" s="742" t="s">
        <v>318</v>
      </c>
      <c r="E203" s="673"/>
      <c r="F203" s="674">
        <v>24.2</v>
      </c>
      <c r="G203" s="13">
        <v>21.5</v>
      </c>
      <c r="H203" s="310">
        <v>21.9</v>
      </c>
      <c r="I203" s="14">
        <v>3.8</v>
      </c>
      <c r="J203" s="308">
        <v>3.9</v>
      </c>
      <c r="K203" s="13">
        <v>7.6</v>
      </c>
      <c r="L203" s="308">
        <v>7.6</v>
      </c>
      <c r="M203" s="14">
        <v>32.9</v>
      </c>
      <c r="N203" s="310">
        <v>31.6</v>
      </c>
      <c r="O203" s="309">
        <v>89</v>
      </c>
      <c r="P203" s="309">
        <v>124.3</v>
      </c>
      <c r="Q203" s="743">
        <v>24.2</v>
      </c>
      <c r="R203" s="677">
        <v>207</v>
      </c>
      <c r="S203" s="744">
        <v>0.54</v>
      </c>
      <c r="T203" s="675"/>
      <c r="U203" s="787">
        <v>912</v>
      </c>
      <c r="V203" s="118"/>
      <c r="W203" s="397"/>
      <c r="X203" s="398"/>
      <c r="Y203" s="399"/>
      <c r="Z203" s="398"/>
    </row>
    <row r="204" spans="1:26" x14ac:dyDescent="0.15">
      <c r="A204" s="1227"/>
      <c r="B204" s="458">
        <v>44832</v>
      </c>
      <c r="C204" s="449" t="str">
        <f t="shared" si="35"/>
        <v>(水)</v>
      </c>
      <c r="D204" s="742" t="s">
        <v>318</v>
      </c>
      <c r="E204" s="673"/>
      <c r="F204" s="674">
        <v>23.4</v>
      </c>
      <c r="G204" s="13">
        <v>20.7</v>
      </c>
      <c r="H204" s="310">
        <v>20.8</v>
      </c>
      <c r="I204" s="14">
        <v>3.5</v>
      </c>
      <c r="J204" s="308">
        <v>3.4</v>
      </c>
      <c r="K204" s="13">
        <v>7.8</v>
      </c>
      <c r="L204" s="308">
        <v>7.8</v>
      </c>
      <c r="M204" s="14">
        <v>34</v>
      </c>
      <c r="N204" s="310">
        <v>33</v>
      </c>
      <c r="O204" s="309">
        <v>92</v>
      </c>
      <c r="P204" s="309">
        <v>127.1</v>
      </c>
      <c r="Q204" s="743">
        <v>27.2</v>
      </c>
      <c r="R204" s="677">
        <v>230</v>
      </c>
      <c r="S204" s="744">
        <v>0.47</v>
      </c>
      <c r="T204" s="675"/>
      <c r="U204" s="787">
        <v>915</v>
      </c>
      <c r="V204" s="118"/>
      <c r="W204" s="400"/>
      <c r="X204" s="401"/>
      <c r="Y204" s="402"/>
      <c r="Z204" s="401"/>
    </row>
    <row r="205" spans="1:26" x14ac:dyDescent="0.15">
      <c r="A205" s="1227"/>
      <c r="B205" s="458">
        <v>44833</v>
      </c>
      <c r="C205" s="449" t="str">
        <f t="shared" si="35"/>
        <v>(木)</v>
      </c>
      <c r="D205" s="742" t="s">
        <v>317</v>
      </c>
      <c r="E205" s="673">
        <v>0.5</v>
      </c>
      <c r="F205" s="674">
        <v>22.2</v>
      </c>
      <c r="G205" s="13">
        <v>21</v>
      </c>
      <c r="H205" s="310">
        <v>21.1</v>
      </c>
      <c r="I205" s="14">
        <v>3.4</v>
      </c>
      <c r="J205" s="308">
        <v>3.4</v>
      </c>
      <c r="K205" s="13">
        <v>7.8</v>
      </c>
      <c r="L205" s="308">
        <v>7.7</v>
      </c>
      <c r="M205" s="14">
        <v>36.799999999999997</v>
      </c>
      <c r="N205" s="310">
        <v>35.799999999999997</v>
      </c>
      <c r="O205" s="309">
        <v>94</v>
      </c>
      <c r="P205" s="309">
        <v>130.9</v>
      </c>
      <c r="Q205" s="743">
        <v>33.799999999999997</v>
      </c>
      <c r="R205" s="677">
        <v>245</v>
      </c>
      <c r="S205" s="744">
        <v>0.45</v>
      </c>
      <c r="T205" s="675">
        <v>4.24</v>
      </c>
      <c r="U205" s="787">
        <v>921</v>
      </c>
      <c r="V205" s="118"/>
      <c r="W205" s="11" t="s">
        <v>23</v>
      </c>
      <c r="X205" s="117" t="s">
        <v>24</v>
      </c>
      <c r="Y205" s="117" t="s">
        <v>24</v>
      </c>
      <c r="Z205" s="812" t="s">
        <v>24</v>
      </c>
    </row>
    <row r="206" spans="1:26" x14ac:dyDescent="0.15">
      <c r="A206" s="1227"/>
      <c r="B206" s="541">
        <v>44834</v>
      </c>
      <c r="C206" s="449" t="str">
        <f t="shared" si="35"/>
        <v>(金)</v>
      </c>
      <c r="D206" s="745" t="s">
        <v>318</v>
      </c>
      <c r="E206" s="673"/>
      <c r="F206" s="674">
        <v>23.2</v>
      </c>
      <c r="G206" s="498">
        <v>20.6</v>
      </c>
      <c r="H206" s="747">
        <v>20.6</v>
      </c>
      <c r="I206" s="748">
        <v>3.3</v>
      </c>
      <c r="J206" s="409">
        <v>3.2</v>
      </c>
      <c r="K206" s="498">
        <v>7.8</v>
      </c>
      <c r="L206" s="409">
        <v>7.7</v>
      </c>
      <c r="M206" s="748">
        <v>36.700000000000003</v>
      </c>
      <c r="N206" s="747">
        <v>36</v>
      </c>
      <c r="O206" s="309">
        <v>92</v>
      </c>
      <c r="P206" s="309">
        <v>130.1</v>
      </c>
      <c r="Q206" s="743">
        <v>36.200000000000003</v>
      </c>
      <c r="R206" s="677">
        <v>244</v>
      </c>
      <c r="S206" s="744">
        <v>0.4</v>
      </c>
      <c r="T206" s="675"/>
      <c r="U206" s="787">
        <v>937</v>
      </c>
      <c r="V206" s="118"/>
      <c r="W206" s="985" t="s">
        <v>361</v>
      </c>
      <c r="X206" s="986"/>
      <c r="Y206" s="986"/>
      <c r="Z206" s="987"/>
    </row>
    <row r="207" spans="1:26" s="1" customFormat="1" ht="13.5" customHeight="1" x14ac:dyDescent="0.15">
      <c r="A207" s="1227"/>
      <c r="B207" s="1155" t="s">
        <v>274</v>
      </c>
      <c r="C207" s="1155"/>
      <c r="D207" s="679"/>
      <c r="E207" s="663">
        <f>MAX(E177:E206)</f>
        <v>50</v>
      </c>
      <c r="F207" s="680">
        <f t="shared" ref="F207:U207" si="36">IF(COUNT(F177:F206)=0,"",MAX(F177:F206))</f>
        <v>29.7</v>
      </c>
      <c r="G207" s="12">
        <f t="shared" si="36"/>
        <v>24.4</v>
      </c>
      <c r="H207" s="307">
        <f t="shared" si="36"/>
        <v>24.4</v>
      </c>
      <c r="I207" s="665">
        <f t="shared" si="36"/>
        <v>12.1</v>
      </c>
      <c r="J207" s="666">
        <f t="shared" si="36"/>
        <v>3.9</v>
      </c>
      <c r="K207" s="12">
        <f t="shared" si="36"/>
        <v>8</v>
      </c>
      <c r="L207" s="307">
        <f t="shared" si="36"/>
        <v>8</v>
      </c>
      <c r="M207" s="665">
        <f t="shared" si="36"/>
        <v>38.200000000000003</v>
      </c>
      <c r="N207" s="666">
        <f t="shared" si="36"/>
        <v>38</v>
      </c>
      <c r="O207" s="764">
        <f t="shared" si="36"/>
        <v>99</v>
      </c>
      <c r="P207" s="764">
        <f t="shared" si="36"/>
        <v>135.1</v>
      </c>
      <c r="Q207" s="728">
        <f t="shared" si="36"/>
        <v>39</v>
      </c>
      <c r="R207" s="684">
        <f t="shared" si="36"/>
        <v>273</v>
      </c>
      <c r="S207" s="685">
        <f t="shared" si="36"/>
        <v>0.54</v>
      </c>
      <c r="T207" s="685">
        <f>IF(COUNT(T177:T206)=0,"",MAX(T177:T206))</f>
        <v>4.24</v>
      </c>
      <c r="U207" s="686">
        <f t="shared" si="36"/>
        <v>6052</v>
      </c>
      <c r="V207" s="159"/>
      <c r="W207" s="988"/>
      <c r="X207" s="989"/>
      <c r="Y207" s="989"/>
      <c r="Z207" s="990"/>
    </row>
    <row r="208" spans="1:26" s="1" customFormat="1" ht="13.5" customHeight="1" x14ac:dyDescent="0.15">
      <c r="A208" s="1227"/>
      <c r="B208" s="1156" t="s">
        <v>275</v>
      </c>
      <c r="C208" s="1156"/>
      <c r="D208" s="687"/>
      <c r="E208" s="688"/>
      <c r="F208" s="689">
        <f t="shared" ref="F208:S208" si="37">IF(COUNT(F177:F206)=0,"",MIN(F177:F206))</f>
        <v>18.100000000000001</v>
      </c>
      <c r="G208" s="13">
        <f t="shared" si="37"/>
        <v>19.600000000000001</v>
      </c>
      <c r="H208" s="308">
        <f t="shared" si="37"/>
        <v>19.600000000000001</v>
      </c>
      <c r="I208" s="14">
        <f t="shared" si="37"/>
        <v>3.1</v>
      </c>
      <c r="J208" s="334">
        <f t="shared" si="37"/>
        <v>2.2000000000000002</v>
      </c>
      <c r="K208" s="13">
        <f t="shared" si="37"/>
        <v>7.5</v>
      </c>
      <c r="L208" s="689">
        <f t="shared" si="37"/>
        <v>7.4</v>
      </c>
      <c r="M208" s="14">
        <f t="shared" si="37"/>
        <v>27</v>
      </c>
      <c r="N208" s="334">
        <f t="shared" si="37"/>
        <v>27.7</v>
      </c>
      <c r="O208" s="333">
        <f t="shared" si="37"/>
        <v>70</v>
      </c>
      <c r="P208" s="333">
        <f t="shared" si="37"/>
        <v>101.3</v>
      </c>
      <c r="Q208" s="692">
        <f t="shared" si="37"/>
        <v>23.2</v>
      </c>
      <c r="R208" s="693">
        <f t="shared" si="37"/>
        <v>177</v>
      </c>
      <c r="S208" s="694">
        <f t="shared" si="37"/>
        <v>0.26</v>
      </c>
      <c r="T208" s="694">
        <f t="shared" ref="T208" si="38">IF(COUNT(T177:T206)=0,"",MIN(T177:T206))</f>
        <v>3.08</v>
      </c>
      <c r="U208" s="695"/>
      <c r="V208" s="159"/>
      <c r="W208" s="988"/>
      <c r="X208" s="989"/>
      <c r="Y208" s="989"/>
      <c r="Z208" s="990"/>
    </row>
    <row r="209" spans="1:26" s="1" customFormat="1" ht="13.5" customHeight="1" x14ac:dyDescent="0.15">
      <c r="A209" s="1227"/>
      <c r="B209" s="1156" t="s">
        <v>276</v>
      </c>
      <c r="C209" s="1156"/>
      <c r="D209" s="687"/>
      <c r="E209" s="696"/>
      <c r="F209" s="697">
        <f t="shared" ref="F209:S209" si="39">IF(COUNT(F177:F206)=0,"",AVERAGE(F177:F206))</f>
        <v>24.943333333333339</v>
      </c>
      <c r="G209" s="13">
        <f t="shared" si="39"/>
        <v>22.415000000000003</v>
      </c>
      <c r="H209" s="689">
        <f t="shared" si="39"/>
        <v>22.495000000000001</v>
      </c>
      <c r="I209" s="14">
        <f t="shared" si="39"/>
        <v>4.22</v>
      </c>
      <c r="J209" s="334">
        <f t="shared" si="39"/>
        <v>3.2049999999999996</v>
      </c>
      <c r="K209" s="13">
        <f t="shared" si="39"/>
        <v>7.7600000000000025</v>
      </c>
      <c r="L209" s="689">
        <f t="shared" si="39"/>
        <v>7.6950000000000003</v>
      </c>
      <c r="M209" s="14">
        <f t="shared" si="39"/>
        <v>34.515000000000001</v>
      </c>
      <c r="N209" s="334">
        <f t="shared" si="39"/>
        <v>33.404999999999994</v>
      </c>
      <c r="O209" s="333">
        <f t="shared" si="39"/>
        <v>89.75</v>
      </c>
      <c r="P209" s="333">
        <f t="shared" si="39"/>
        <v>122.94000000000001</v>
      </c>
      <c r="Q209" s="692">
        <f t="shared" si="39"/>
        <v>30.189999999999998</v>
      </c>
      <c r="R209" s="698">
        <f t="shared" si="39"/>
        <v>228.05</v>
      </c>
      <c r="S209" s="694">
        <f t="shared" si="39"/>
        <v>0.42400000000000004</v>
      </c>
      <c r="T209" s="694">
        <f t="shared" ref="T209" si="40">IF(COUNT(T177:T206)=0,"",AVERAGE(T177:T206))</f>
        <v>3.87</v>
      </c>
      <c r="U209" s="695"/>
      <c r="V209" s="159"/>
      <c r="W209" s="988"/>
      <c r="X209" s="989"/>
      <c r="Y209" s="989"/>
      <c r="Z209" s="990"/>
    </row>
    <row r="210" spans="1:26" s="1" customFormat="1" ht="13.5" customHeight="1" x14ac:dyDescent="0.15">
      <c r="A210" s="1228"/>
      <c r="B210" s="1157" t="s">
        <v>277</v>
      </c>
      <c r="C210" s="1157"/>
      <c r="D210" s="699"/>
      <c r="E210" s="700">
        <f>SUM(E177:E206)</f>
        <v>118.5</v>
      </c>
      <c r="F210" s="701"/>
      <c r="G210" s="702"/>
      <c r="H210" s="703"/>
      <c r="I210" s="702"/>
      <c r="J210" s="703"/>
      <c r="K210" s="704"/>
      <c r="L210" s="705"/>
      <c r="M210" s="706"/>
      <c r="N210" s="707"/>
      <c r="O210" s="708"/>
      <c r="P210" s="754"/>
      <c r="Q210" s="710"/>
      <c r="R210" s="711"/>
      <c r="S210" s="712"/>
      <c r="T210" s="712"/>
      <c r="U210" s="1006">
        <f>SUM(U177:U206)</f>
        <v>57413</v>
      </c>
      <c r="V210" s="159"/>
      <c r="W210" s="991"/>
      <c r="X210" s="992"/>
      <c r="Y210" s="992"/>
      <c r="Z210" s="993"/>
    </row>
    <row r="211" spans="1:26" ht="13.5" customHeight="1" x14ac:dyDescent="0.15">
      <c r="A211" s="1223" t="s">
        <v>267</v>
      </c>
      <c r="B211" s="540">
        <v>44835</v>
      </c>
      <c r="C211" s="448" t="str">
        <f>IF(B211="","",IF(WEEKDAY(B211)=1,"(日)",IF(WEEKDAY(B211)=2,"(月)",IF(WEEKDAY(B211)=3,"(火)",IF(WEEKDAY(B211)=4,"(水)",IF(WEEKDAY(B211)=5,"(木)",IF(WEEKDAY(B211)=6,"(金)","(土)")))))))</f>
        <v>(土)</v>
      </c>
      <c r="D211" s="740" t="s">
        <v>318</v>
      </c>
      <c r="E211" s="663"/>
      <c r="F211" s="664">
        <v>23.9</v>
      </c>
      <c r="G211" s="12"/>
      <c r="H211" s="666"/>
      <c r="I211" s="665"/>
      <c r="J211" s="307"/>
      <c r="K211" s="12"/>
      <c r="L211" s="307"/>
      <c r="M211" s="665"/>
      <c r="N211" s="666"/>
      <c r="O211" s="667"/>
      <c r="P211" s="667"/>
      <c r="Q211" s="728"/>
      <c r="R211" s="671"/>
      <c r="S211" s="741"/>
      <c r="T211" s="669"/>
      <c r="U211" s="1005">
        <v>921</v>
      </c>
      <c r="V211" s="118"/>
      <c r="W211" s="463" t="s">
        <v>344</v>
      </c>
      <c r="X211" s="479"/>
      <c r="Y211" s="465">
        <v>44840</v>
      </c>
      <c r="Z211" s="474"/>
    </row>
    <row r="212" spans="1:26" x14ac:dyDescent="0.15">
      <c r="A212" s="1224"/>
      <c r="B212" s="458">
        <v>44836</v>
      </c>
      <c r="C212" s="449" t="str">
        <f t="shared" ref="C212:C241" si="41">IF(B212="","",IF(WEEKDAY(B212)=1,"(日)",IF(WEEKDAY(B212)=2,"(月)",IF(WEEKDAY(B212)=3,"(火)",IF(WEEKDAY(B212)=4,"(水)",IF(WEEKDAY(B212)=5,"(木)",IF(WEEKDAY(B212)=6,"(金)","(土)")))))))</f>
        <v>(日)</v>
      </c>
      <c r="D212" s="742" t="s">
        <v>318</v>
      </c>
      <c r="E212" s="673"/>
      <c r="F212" s="674">
        <v>23.5</v>
      </c>
      <c r="G212" s="13"/>
      <c r="H212" s="310"/>
      <c r="I212" s="14"/>
      <c r="J212" s="308"/>
      <c r="K212" s="13"/>
      <c r="L212" s="308"/>
      <c r="M212" s="14"/>
      <c r="N212" s="310"/>
      <c r="O212" s="309"/>
      <c r="P212" s="309"/>
      <c r="Q212" s="743"/>
      <c r="R212" s="677"/>
      <c r="S212" s="744"/>
      <c r="T212" s="675"/>
      <c r="U212" s="787">
        <v>927</v>
      </c>
      <c r="V212" s="118"/>
      <c r="W212" s="468" t="s">
        <v>2</v>
      </c>
      <c r="X212" s="469" t="s">
        <v>363</v>
      </c>
      <c r="Y212" s="513">
        <v>14.1</v>
      </c>
      <c r="Z212" s="473"/>
    </row>
    <row r="213" spans="1:26" x14ac:dyDescent="0.15">
      <c r="A213" s="1224"/>
      <c r="B213" s="458">
        <v>44837</v>
      </c>
      <c r="C213" s="449" t="str">
        <f t="shared" si="41"/>
        <v>(月)</v>
      </c>
      <c r="D213" s="742" t="s">
        <v>318</v>
      </c>
      <c r="E213" s="673"/>
      <c r="F213" s="674">
        <v>23</v>
      </c>
      <c r="G213" s="13">
        <v>20.9</v>
      </c>
      <c r="H213" s="310">
        <v>20.7</v>
      </c>
      <c r="I213" s="14">
        <v>2.6</v>
      </c>
      <c r="J213" s="308">
        <v>2.8</v>
      </c>
      <c r="K213" s="13">
        <v>8</v>
      </c>
      <c r="L213" s="308">
        <v>7.9</v>
      </c>
      <c r="M213" s="14">
        <v>37.299999999999997</v>
      </c>
      <c r="N213" s="310">
        <v>36.9</v>
      </c>
      <c r="O213" s="309">
        <v>91</v>
      </c>
      <c r="P213" s="309">
        <v>131.1</v>
      </c>
      <c r="Q213" s="743">
        <v>36.4</v>
      </c>
      <c r="R213" s="677">
        <v>232</v>
      </c>
      <c r="S213" s="744">
        <v>0.43</v>
      </c>
      <c r="T213" s="675"/>
      <c r="U213" s="787">
        <v>916</v>
      </c>
      <c r="V213" s="118"/>
      <c r="W213" s="6" t="s">
        <v>19</v>
      </c>
      <c r="X213" s="7" t="s">
        <v>20</v>
      </c>
      <c r="Y213" s="475" t="s">
        <v>21</v>
      </c>
      <c r="Z213" s="7" t="s">
        <v>22</v>
      </c>
    </row>
    <row r="214" spans="1:26" x14ac:dyDescent="0.15">
      <c r="A214" s="1224"/>
      <c r="B214" s="458">
        <v>44838</v>
      </c>
      <c r="C214" s="449" t="str">
        <f t="shared" si="41"/>
        <v>(火)</v>
      </c>
      <c r="D214" s="742" t="s">
        <v>318</v>
      </c>
      <c r="E214" s="673"/>
      <c r="F214" s="674">
        <v>27</v>
      </c>
      <c r="G214" s="13">
        <v>20.7</v>
      </c>
      <c r="H214" s="310">
        <v>20.6</v>
      </c>
      <c r="I214" s="14">
        <v>2.9</v>
      </c>
      <c r="J214" s="308">
        <v>3.3</v>
      </c>
      <c r="K214" s="13">
        <v>7.8</v>
      </c>
      <c r="L214" s="308">
        <v>7.8</v>
      </c>
      <c r="M214" s="14">
        <v>37.9</v>
      </c>
      <c r="N214" s="310">
        <v>37.6</v>
      </c>
      <c r="O214" s="309">
        <v>90</v>
      </c>
      <c r="P214" s="309">
        <v>132.5</v>
      </c>
      <c r="Q214" s="743">
        <v>34.6</v>
      </c>
      <c r="R214" s="677">
        <v>253</v>
      </c>
      <c r="S214" s="744">
        <v>0.44</v>
      </c>
      <c r="T214" s="675"/>
      <c r="U214" s="787">
        <v>931</v>
      </c>
      <c r="V214" s="118"/>
      <c r="W214" s="3" t="s">
        <v>203</v>
      </c>
      <c r="X214" s="9" t="s">
        <v>11</v>
      </c>
      <c r="Y214" s="476">
        <v>18.2</v>
      </c>
      <c r="Z214" s="307">
        <v>18.600000000000001</v>
      </c>
    </row>
    <row r="215" spans="1:26" x14ac:dyDescent="0.15">
      <c r="A215" s="1224"/>
      <c r="B215" s="458">
        <v>44839</v>
      </c>
      <c r="C215" s="449" t="str">
        <f t="shared" si="41"/>
        <v>(水)</v>
      </c>
      <c r="D215" s="742" t="s">
        <v>317</v>
      </c>
      <c r="E215" s="673">
        <v>4</v>
      </c>
      <c r="F215" s="674">
        <v>23.8</v>
      </c>
      <c r="G215" s="13">
        <v>21.5</v>
      </c>
      <c r="H215" s="310">
        <v>21.4</v>
      </c>
      <c r="I215" s="14">
        <v>3.1</v>
      </c>
      <c r="J215" s="308">
        <v>3.3</v>
      </c>
      <c r="K215" s="13">
        <v>8</v>
      </c>
      <c r="L215" s="308">
        <v>7.9</v>
      </c>
      <c r="M215" s="14">
        <v>37.4</v>
      </c>
      <c r="N215" s="310">
        <v>37.299999999999997</v>
      </c>
      <c r="O215" s="309">
        <v>94</v>
      </c>
      <c r="P215" s="309">
        <v>133.30000000000001</v>
      </c>
      <c r="Q215" s="743">
        <v>36.9</v>
      </c>
      <c r="R215" s="677">
        <v>225</v>
      </c>
      <c r="S215" s="744">
        <v>0.45</v>
      </c>
      <c r="T215" s="675"/>
      <c r="U215" s="787">
        <v>933</v>
      </c>
      <c r="V215" s="118"/>
      <c r="W215" s="4" t="s">
        <v>204</v>
      </c>
      <c r="X215" s="10" t="s">
        <v>205</v>
      </c>
      <c r="Y215" s="477">
        <v>3.1</v>
      </c>
      <c r="Z215" s="308">
        <v>3</v>
      </c>
    </row>
    <row r="216" spans="1:26" x14ac:dyDescent="0.15">
      <c r="A216" s="1224"/>
      <c r="B216" s="458">
        <v>44840</v>
      </c>
      <c r="C216" s="449" t="str">
        <f t="shared" si="41"/>
        <v>(木)</v>
      </c>
      <c r="D216" s="742" t="s">
        <v>319</v>
      </c>
      <c r="E216" s="673">
        <v>5.5</v>
      </c>
      <c r="F216" s="674">
        <v>14.1</v>
      </c>
      <c r="G216" s="13">
        <v>18.2</v>
      </c>
      <c r="H216" s="310">
        <v>18.600000000000001</v>
      </c>
      <c r="I216" s="14">
        <v>3.1</v>
      </c>
      <c r="J216" s="308">
        <v>3</v>
      </c>
      <c r="K216" s="13">
        <v>7.8</v>
      </c>
      <c r="L216" s="308">
        <v>7.7</v>
      </c>
      <c r="M216" s="14">
        <v>35.799999999999997</v>
      </c>
      <c r="N216" s="310">
        <v>35</v>
      </c>
      <c r="O216" s="309">
        <v>92</v>
      </c>
      <c r="P216" s="309">
        <v>128.30000000000001</v>
      </c>
      <c r="Q216" s="743">
        <v>37.9</v>
      </c>
      <c r="R216" s="677">
        <v>219</v>
      </c>
      <c r="S216" s="744">
        <v>0.46</v>
      </c>
      <c r="T216" s="675">
        <v>4.29</v>
      </c>
      <c r="U216" s="787">
        <v>891</v>
      </c>
      <c r="V216" s="118"/>
      <c r="W216" s="4" t="s">
        <v>12</v>
      </c>
      <c r="X216" s="10"/>
      <c r="Y216" s="477">
        <v>7.8</v>
      </c>
      <c r="Z216" s="308">
        <v>7.7</v>
      </c>
    </row>
    <row r="217" spans="1:26" x14ac:dyDescent="0.15">
      <c r="A217" s="1224"/>
      <c r="B217" s="458">
        <v>44841</v>
      </c>
      <c r="C217" s="449" t="str">
        <f t="shared" si="41"/>
        <v>(金)</v>
      </c>
      <c r="D217" s="742" t="s">
        <v>319</v>
      </c>
      <c r="E217" s="673">
        <v>40.5</v>
      </c>
      <c r="F217" s="674">
        <v>12.7</v>
      </c>
      <c r="G217" s="13">
        <v>16</v>
      </c>
      <c r="H217" s="310">
        <v>16.100000000000001</v>
      </c>
      <c r="I217" s="14">
        <v>5.9</v>
      </c>
      <c r="J217" s="308">
        <v>4.5999999999999996</v>
      </c>
      <c r="K217" s="13">
        <v>7.6</v>
      </c>
      <c r="L217" s="308">
        <v>7.5</v>
      </c>
      <c r="M217" s="14">
        <v>31.4</v>
      </c>
      <c r="N217" s="310">
        <v>30.4</v>
      </c>
      <c r="O217" s="309">
        <v>79</v>
      </c>
      <c r="P217" s="309">
        <v>113.9</v>
      </c>
      <c r="Q217" s="743">
        <v>31.4</v>
      </c>
      <c r="R217" s="677">
        <v>260</v>
      </c>
      <c r="S217" s="744">
        <v>0.56000000000000005</v>
      </c>
      <c r="T217" s="675"/>
      <c r="U217" s="787">
        <v>2823</v>
      </c>
      <c r="V217" s="118"/>
      <c r="W217" s="4" t="s">
        <v>206</v>
      </c>
      <c r="X217" s="10" t="s">
        <v>13</v>
      </c>
      <c r="Y217" s="477">
        <v>35.799999999999997</v>
      </c>
      <c r="Z217" s="308">
        <v>35</v>
      </c>
    </row>
    <row r="218" spans="1:26" x14ac:dyDescent="0.15">
      <c r="A218" s="1224"/>
      <c r="B218" s="458">
        <v>44842</v>
      </c>
      <c r="C218" s="449" t="str">
        <f t="shared" si="41"/>
        <v>(土)</v>
      </c>
      <c r="D218" s="742" t="s">
        <v>317</v>
      </c>
      <c r="E218" s="673"/>
      <c r="F218" s="674">
        <v>15.8</v>
      </c>
      <c r="G218" s="13"/>
      <c r="H218" s="310"/>
      <c r="I218" s="14"/>
      <c r="J218" s="308"/>
      <c r="K218" s="13"/>
      <c r="L218" s="308"/>
      <c r="M218" s="14"/>
      <c r="N218" s="310"/>
      <c r="O218" s="309"/>
      <c r="P218" s="309"/>
      <c r="Q218" s="743"/>
      <c r="R218" s="677"/>
      <c r="S218" s="744"/>
      <c r="T218" s="675"/>
      <c r="U218" s="787">
        <v>4761</v>
      </c>
      <c r="V218" s="118"/>
      <c r="W218" s="4" t="s">
        <v>207</v>
      </c>
      <c r="X218" s="10" t="s">
        <v>371</v>
      </c>
      <c r="Y218" s="478">
        <v>93</v>
      </c>
      <c r="Z218" s="309">
        <v>92</v>
      </c>
    </row>
    <row r="219" spans="1:26" x14ac:dyDescent="0.15">
      <c r="A219" s="1224"/>
      <c r="B219" s="458">
        <v>44843</v>
      </c>
      <c r="C219" s="449" t="str">
        <f t="shared" si="41"/>
        <v>(日)</v>
      </c>
      <c r="D219" s="742" t="s">
        <v>318</v>
      </c>
      <c r="E219" s="673">
        <v>3.5</v>
      </c>
      <c r="F219" s="674">
        <v>17.899999999999999</v>
      </c>
      <c r="G219" s="13"/>
      <c r="H219" s="310"/>
      <c r="I219" s="14"/>
      <c r="J219" s="308"/>
      <c r="K219" s="13"/>
      <c r="L219" s="308"/>
      <c r="M219" s="14"/>
      <c r="N219" s="310"/>
      <c r="O219" s="309"/>
      <c r="P219" s="309"/>
      <c r="Q219" s="743"/>
      <c r="R219" s="677"/>
      <c r="S219" s="744"/>
      <c r="T219" s="675"/>
      <c r="U219" s="787">
        <v>2405</v>
      </c>
      <c r="V219" s="118"/>
      <c r="W219" s="4" t="s">
        <v>208</v>
      </c>
      <c r="X219" s="10" t="s">
        <v>371</v>
      </c>
      <c r="Y219" s="478">
        <v>125.7</v>
      </c>
      <c r="Z219" s="309">
        <v>128.30000000000001</v>
      </c>
    </row>
    <row r="220" spans="1:26" x14ac:dyDescent="0.15">
      <c r="A220" s="1224"/>
      <c r="B220" s="458">
        <v>44844</v>
      </c>
      <c r="C220" s="449" t="str">
        <f t="shared" si="41"/>
        <v>(月)</v>
      </c>
      <c r="D220" s="742" t="s">
        <v>317</v>
      </c>
      <c r="E220" s="673">
        <v>6.5</v>
      </c>
      <c r="F220" s="674">
        <v>16.899999999999999</v>
      </c>
      <c r="G220" s="13"/>
      <c r="H220" s="310"/>
      <c r="I220" s="14"/>
      <c r="J220" s="308"/>
      <c r="K220" s="13"/>
      <c r="L220" s="308"/>
      <c r="M220" s="14"/>
      <c r="N220" s="310"/>
      <c r="O220" s="309"/>
      <c r="P220" s="309"/>
      <c r="Q220" s="743"/>
      <c r="R220" s="677"/>
      <c r="S220" s="744"/>
      <c r="T220" s="675"/>
      <c r="U220" s="787">
        <v>1876</v>
      </c>
      <c r="V220" s="118"/>
      <c r="W220" s="4" t="s">
        <v>209</v>
      </c>
      <c r="X220" s="10" t="s">
        <v>371</v>
      </c>
      <c r="Y220" s="478">
        <v>84.6</v>
      </c>
      <c r="Z220" s="309">
        <v>86</v>
      </c>
    </row>
    <row r="221" spans="1:26" x14ac:dyDescent="0.15">
      <c r="A221" s="1224"/>
      <c r="B221" s="458">
        <v>44845</v>
      </c>
      <c r="C221" s="449" t="str">
        <f t="shared" si="41"/>
        <v>(火)</v>
      </c>
      <c r="D221" s="742" t="s">
        <v>318</v>
      </c>
      <c r="E221" s="673"/>
      <c r="F221" s="674">
        <v>23.1</v>
      </c>
      <c r="G221" s="13">
        <v>19.2</v>
      </c>
      <c r="H221" s="310">
        <v>19.3</v>
      </c>
      <c r="I221" s="14">
        <v>4.8</v>
      </c>
      <c r="J221" s="308">
        <v>4</v>
      </c>
      <c r="K221" s="13">
        <v>7.6</v>
      </c>
      <c r="L221" s="308">
        <v>7.5</v>
      </c>
      <c r="M221" s="14">
        <v>30</v>
      </c>
      <c r="N221" s="310">
        <v>28.2</v>
      </c>
      <c r="O221" s="309">
        <v>81</v>
      </c>
      <c r="P221" s="309">
        <v>113.3</v>
      </c>
      <c r="Q221" s="743">
        <v>22.6</v>
      </c>
      <c r="R221" s="677">
        <v>265</v>
      </c>
      <c r="S221" s="744">
        <v>0.67</v>
      </c>
      <c r="T221" s="675"/>
      <c r="U221" s="787">
        <v>929</v>
      </c>
      <c r="V221" s="118"/>
      <c r="W221" s="4" t="s">
        <v>210</v>
      </c>
      <c r="X221" s="10" t="s">
        <v>371</v>
      </c>
      <c r="Y221" s="478">
        <v>41.1</v>
      </c>
      <c r="Z221" s="309">
        <v>42.3</v>
      </c>
    </row>
    <row r="222" spans="1:26" x14ac:dyDescent="0.15">
      <c r="A222" s="1224"/>
      <c r="B222" s="458">
        <v>44846</v>
      </c>
      <c r="C222" s="449" t="str">
        <f t="shared" si="41"/>
        <v>(水)</v>
      </c>
      <c r="D222" s="742" t="s">
        <v>317</v>
      </c>
      <c r="E222" s="673"/>
      <c r="F222" s="674">
        <v>17.5</v>
      </c>
      <c r="G222" s="13">
        <v>18.899999999999999</v>
      </c>
      <c r="H222" s="310">
        <v>18.899999999999999</v>
      </c>
      <c r="I222" s="14">
        <v>3.8</v>
      </c>
      <c r="J222" s="308">
        <v>3.7</v>
      </c>
      <c r="K222" s="13">
        <v>7.7</v>
      </c>
      <c r="L222" s="308">
        <v>7.6</v>
      </c>
      <c r="M222" s="14">
        <v>33.4</v>
      </c>
      <c r="N222" s="310">
        <v>31.8</v>
      </c>
      <c r="O222" s="309">
        <v>91</v>
      </c>
      <c r="P222" s="309">
        <v>125.1</v>
      </c>
      <c r="Q222" s="743">
        <v>26.7</v>
      </c>
      <c r="R222" s="677">
        <v>254</v>
      </c>
      <c r="S222" s="744">
        <v>0.56000000000000005</v>
      </c>
      <c r="T222" s="675"/>
      <c r="U222" s="787">
        <v>935</v>
      </c>
      <c r="V222" s="118"/>
      <c r="W222" s="4" t="s">
        <v>211</v>
      </c>
      <c r="X222" s="10" t="s">
        <v>371</v>
      </c>
      <c r="Y222" s="218">
        <v>34.799999999999997</v>
      </c>
      <c r="Z222" s="310">
        <v>37.9</v>
      </c>
    </row>
    <row r="223" spans="1:26" x14ac:dyDescent="0.15">
      <c r="A223" s="1224"/>
      <c r="B223" s="458">
        <v>44847</v>
      </c>
      <c r="C223" s="449" t="str">
        <f t="shared" si="41"/>
        <v>(木)</v>
      </c>
      <c r="D223" s="742" t="s">
        <v>319</v>
      </c>
      <c r="E223" s="673">
        <v>16</v>
      </c>
      <c r="F223" s="674">
        <v>15.1</v>
      </c>
      <c r="G223" s="13">
        <v>17.399999999999999</v>
      </c>
      <c r="H223" s="310">
        <v>17.399999999999999</v>
      </c>
      <c r="I223" s="14">
        <v>4.3</v>
      </c>
      <c r="J223" s="308">
        <v>3.9</v>
      </c>
      <c r="K223" s="13">
        <v>7.7</v>
      </c>
      <c r="L223" s="308">
        <v>7.7</v>
      </c>
      <c r="M223" s="14">
        <v>34.700000000000003</v>
      </c>
      <c r="N223" s="310">
        <v>33.200000000000003</v>
      </c>
      <c r="O223" s="309">
        <v>92</v>
      </c>
      <c r="P223" s="309">
        <v>128.30000000000001</v>
      </c>
      <c r="Q223" s="743">
        <v>31</v>
      </c>
      <c r="R223" s="677">
        <v>291</v>
      </c>
      <c r="S223" s="744">
        <v>0.54</v>
      </c>
      <c r="T223" s="675">
        <v>3.95</v>
      </c>
      <c r="U223" s="787">
        <v>1424</v>
      </c>
      <c r="V223" s="118"/>
      <c r="W223" s="4" t="s">
        <v>212</v>
      </c>
      <c r="X223" s="10" t="s">
        <v>371</v>
      </c>
      <c r="Y223" s="220">
        <v>250</v>
      </c>
      <c r="Z223" s="311">
        <v>219</v>
      </c>
    </row>
    <row r="224" spans="1:26" x14ac:dyDescent="0.15">
      <c r="A224" s="1224"/>
      <c r="B224" s="458">
        <v>44848</v>
      </c>
      <c r="C224" s="449" t="str">
        <f t="shared" si="41"/>
        <v>(金)</v>
      </c>
      <c r="D224" s="742" t="s">
        <v>317</v>
      </c>
      <c r="E224" s="673">
        <v>4.5</v>
      </c>
      <c r="F224" s="674">
        <v>16.3</v>
      </c>
      <c r="G224" s="13">
        <v>17</v>
      </c>
      <c r="H224" s="310">
        <v>16.899999999999999</v>
      </c>
      <c r="I224" s="14">
        <v>10.8</v>
      </c>
      <c r="J224" s="308">
        <v>3.9</v>
      </c>
      <c r="K224" s="13">
        <v>7.4</v>
      </c>
      <c r="L224" s="308">
        <v>7.3</v>
      </c>
      <c r="M224" s="14">
        <v>23.8</v>
      </c>
      <c r="N224" s="310">
        <v>24.6</v>
      </c>
      <c r="O224" s="309">
        <v>66</v>
      </c>
      <c r="P224" s="309">
        <v>92.2</v>
      </c>
      <c r="Q224" s="743">
        <v>25.7</v>
      </c>
      <c r="R224" s="677">
        <v>209</v>
      </c>
      <c r="S224" s="744">
        <v>0.56999999999999995</v>
      </c>
      <c r="T224" s="675"/>
      <c r="U224" s="787">
        <v>3477</v>
      </c>
      <c r="V224" s="118"/>
      <c r="W224" s="4" t="s">
        <v>213</v>
      </c>
      <c r="X224" s="10" t="s">
        <v>371</v>
      </c>
      <c r="Y224" s="219">
        <v>0.54</v>
      </c>
      <c r="Z224" s="312">
        <v>0.46</v>
      </c>
    </row>
    <row r="225" spans="1:26" x14ac:dyDescent="0.15">
      <c r="A225" s="1224"/>
      <c r="B225" s="458">
        <v>44849</v>
      </c>
      <c r="C225" s="449" t="str">
        <f t="shared" si="41"/>
        <v>(土)</v>
      </c>
      <c r="D225" s="742" t="s">
        <v>319</v>
      </c>
      <c r="E225" s="673">
        <v>1.5</v>
      </c>
      <c r="F225" s="674">
        <v>19.8</v>
      </c>
      <c r="G225" s="13"/>
      <c r="H225" s="310"/>
      <c r="I225" s="14"/>
      <c r="J225" s="308"/>
      <c r="K225" s="13"/>
      <c r="L225" s="308"/>
      <c r="M225" s="14"/>
      <c r="N225" s="310"/>
      <c r="O225" s="309"/>
      <c r="P225" s="309"/>
      <c r="Q225" s="743"/>
      <c r="R225" s="677"/>
      <c r="S225" s="744"/>
      <c r="T225" s="675"/>
      <c r="U225" s="787">
        <v>2582</v>
      </c>
      <c r="V225" s="118"/>
      <c r="W225" s="4" t="s">
        <v>14</v>
      </c>
      <c r="X225" s="10" t="s">
        <v>371</v>
      </c>
      <c r="Y225" s="217">
        <v>1.8</v>
      </c>
      <c r="Z225" s="313">
        <v>1.5</v>
      </c>
    </row>
    <row r="226" spans="1:26" x14ac:dyDescent="0.15">
      <c r="A226" s="1224"/>
      <c r="B226" s="458">
        <v>44850</v>
      </c>
      <c r="C226" s="449" t="str">
        <f t="shared" si="41"/>
        <v>(日)</v>
      </c>
      <c r="D226" s="742" t="s">
        <v>317</v>
      </c>
      <c r="E226" s="673"/>
      <c r="F226" s="674">
        <v>20.6</v>
      </c>
      <c r="G226" s="13"/>
      <c r="H226" s="310"/>
      <c r="I226" s="14"/>
      <c r="J226" s="308"/>
      <c r="K226" s="13"/>
      <c r="L226" s="308"/>
      <c r="M226" s="14"/>
      <c r="N226" s="310"/>
      <c r="O226" s="309"/>
      <c r="P226" s="309"/>
      <c r="Q226" s="743"/>
      <c r="R226" s="677"/>
      <c r="S226" s="744"/>
      <c r="T226" s="675"/>
      <c r="U226" s="787">
        <v>915</v>
      </c>
      <c r="V226" s="118"/>
      <c r="W226" s="4" t="s">
        <v>15</v>
      </c>
      <c r="X226" s="10" t="s">
        <v>371</v>
      </c>
      <c r="Y226" s="217">
        <v>0.9</v>
      </c>
      <c r="Z226" s="313">
        <v>0.6</v>
      </c>
    </row>
    <row r="227" spans="1:26" x14ac:dyDescent="0.15">
      <c r="A227" s="1224"/>
      <c r="B227" s="458">
        <v>44851</v>
      </c>
      <c r="C227" s="449" t="str">
        <f t="shared" si="41"/>
        <v>(月)</v>
      </c>
      <c r="D227" s="742" t="s">
        <v>317</v>
      </c>
      <c r="E227" s="673">
        <v>2</v>
      </c>
      <c r="F227" s="674">
        <v>22.1</v>
      </c>
      <c r="G227" s="13">
        <v>19</v>
      </c>
      <c r="H227" s="310">
        <v>19</v>
      </c>
      <c r="I227" s="14">
        <v>3.7</v>
      </c>
      <c r="J227" s="308">
        <v>3.5</v>
      </c>
      <c r="K227" s="13">
        <v>7.7</v>
      </c>
      <c r="L227" s="308">
        <v>7.7</v>
      </c>
      <c r="M227" s="14">
        <v>35.9</v>
      </c>
      <c r="N227" s="310">
        <v>34.6</v>
      </c>
      <c r="O227" s="309">
        <v>91</v>
      </c>
      <c r="P227" s="309">
        <v>129.1</v>
      </c>
      <c r="Q227" s="743">
        <v>33.5</v>
      </c>
      <c r="R227" s="677">
        <v>264</v>
      </c>
      <c r="S227" s="744">
        <v>0.56000000000000005</v>
      </c>
      <c r="T227" s="675"/>
      <c r="U227" s="787">
        <v>907</v>
      </c>
      <c r="V227" s="118"/>
      <c r="W227" s="4" t="s">
        <v>214</v>
      </c>
      <c r="X227" s="10" t="s">
        <v>371</v>
      </c>
      <c r="Y227" s="217">
        <v>9.3000000000000007</v>
      </c>
      <c r="Z227" s="313">
        <v>9.3000000000000007</v>
      </c>
    </row>
    <row r="228" spans="1:26" x14ac:dyDescent="0.15">
      <c r="A228" s="1224"/>
      <c r="B228" s="458">
        <v>44852</v>
      </c>
      <c r="C228" s="449" t="str">
        <f t="shared" si="41"/>
        <v>(火)</v>
      </c>
      <c r="D228" s="742" t="s">
        <v>317</v>
      </c>
      <c r="E228" s="673">
        <v>11.5</v>
      </c>
      <c r="F228" s="674">
        <v>15</v>
      </c>
      <c r="G228" s="13">
        <v>18.600000000000001</v>
      </c>
      <c r="H228" s="310">
        <v>18.899999999999999</v>
      </c>
      <c r="I228" s="14">
        <v>3.8</v>
      </c>
      <c r="J228" s="308">
        <v>3</v>
      </c>
      <c r="K228" s="13">
        <v>7.7</v>
      </c>
      <c r="L228" s="308">
        <v>7.7</v>
      </c>
      <c r="M228" s="14">
        <v>31.5</v>
      </c>
      <c r="N228" s="310">
        <v>33.200000000000003</v>
      </c>
      <c r="O228" s="309">
        <v>88</v>
      </c>
      <c r="P228" s="309">
        <v>121.9</v>
      </c>
      <c r="Q228" s="743">
        <v>33</v>
      </c>
      <c r="R228" s="677">
        <v>263</v>
      </c>
      <c r="S228" s="744">
        <v>0.51</v>
      </c>
      <c r="T228" s="675"/>
      <c r="U228" s="787">
        <v>1734</v>
      </c>
      <c r="V228" s="118"/>
      <c r="W228" s="4" t="s">
        <v>215</v>
      </c>
      <c r="X228" s="10" t="s">
        <v>371</v>
      </c>
      <c r="Y228" s="412">
        <v>0</v>
      </c>
      <c r="Z228" s="413">
        <v>0</v>
      </c>
    </row>
    <row r="229" spans="1:26" x14ac:dyDescent="0.15">
      <c r="A229" s="1224"/>
      <c r="B229" s="458">
        <v>44853</v>
      </c>
      <c r="C229" s="449" t="str">
        <f t="shared" si="41"/>
        <v>(水)</v>
      </c>
      <c r="D229" s="742" t="s">
        <v>317</v>
      </c>
      <c r="E229" s="673">
        <v>2.5</v>
      </c>
      <c r="F229" s="674">
        <v>13.2</v>
      </c>
      <c r="G229" s="13">
        <v>16.8</v>
      </c>
      <c r="H229" s="310">
        <v>16.8</v>
      </c>
      <c r="I229" s="14">
        <v>4.8</v>
      </c>
      <c r="J229" s="308">
        <v>5.2</v>
      </c>
      <c r="K229" s="13">
        <v>7.6</v>
      </c>
      <c r="L229" s="308">
        <v>7.6</v>
      </c>
      <c r="M229" s="14">
        <v>32.5</v>
      </c>
      <c r="N229" s="310">
        <v>30.9</v>
      </c>
      <c r="O229" s="309">
        <v>82</v>
      </c>
      <c r="P229" s="309">
        <v>114.5</v>
      </c>
      <c r="Q229" s="743">
        <v>32.4</v>
      </c>
      <c r="R229" s="677">
        <v>266</v>
      </c>
      <c r="S229" s="744">
        <v>0.52</v>
      </c>
      <c r="T229" s="675"/>
      <c r="U229" s="787">
        <v>1593</v>
      </c>
      <c r="V229" s="118"/>
      <c r="W229" s="4" t="s">
        <v>329</v>
      </c>
      <c r="X229" s="10" t="s">
        <v>371</v>
      </c>
      <c r="Y229" s="219">
        <v>3.77</v>
      </c>
      <c r="Z229" s="314">
        <v>3.77</v>
      </c>
    </row>
    <row r="230" spans="1:26" x14ac:dyDescent="0.15">
      <c r="A230" s="1224"/>
      <c r="B230" s="458">
        <v>44854</v>
      </c>
      <c r="C230" s="449" t="str">
        <f t="shared" si="41"/>
        <v>(木)</v>
      </c>
      <c r="D230" s="742" t="s">
        <v>318</v>
      </c>
      <c r="E230" s="673"/>
      <c r="F230" s="674">
        <v>15</v>
      </c>
      <c r="G230" s="13">
        <v>15.1</v>
      </c>
      <c r="H230" s="310">
        <v>15.2</v>
      </c>
      <c r="I230" s="14">
        <v>2.2000000000000002</v>
      </c>
      <c r="J230" s="308">
        <v>2.5</v>
      </c>
      <c r="K230" s="13">
        <v>7.7</v>
      </c>
      <c r="L230" s="308">
        <v>7.7</v>
      </c>
      <c r="M230" s="14">
        <v>36.299999999999997</v>
      </c>
      <c r="N230" s="310">
        <v>35.4</v>
      </c>
      <c r="O230" s="309">
        <v>94</v>
      </c>
      <c r="P230" s="309">
        <v>130.1</v>
      </c>
      <c r="Q230" s="743">
        <v>37.200000000000003</v>
      </c>
      <c r="R230" s="677">
        <v>274</v>
      </c>
      <c r="S230" s="744">
        <v>0.57999999999999996</v>
      </c>
      <c r="T230" s="675">
        <v>3.84</v>
      </c>
      <c r="U230" s="787">
        <v>900</v>
      </c>
      <c r="V230" s="118"/>
      <c r="W230" s="4" t="s">
        <v>216</v>
      </c>
      <c r="X230" s="10" t="s">
        <v>371</v>
      </c>
      <c r="Y230" s="219">
        <v>4.22</v>
      </c>
      <c r="Z230" s="314">
        <v>4.29</v>
      </c>
    </row>
    <row r="231" spans="1:26" x14ac:dyDescent="0.15">
      <c r="A231" s="1224"/>
      <c r="B231" s="458">
        <v>44855</v>
      </c>
      <c r="C231" s="449" t="str">
        <f t="shared" si="41"/>
        <v>(金)</v>
      </c>
      <c r="D231" s="742" t="s">
        <v>318</v>
      </c>
      <c r="E231" s="673"/>
      <c r="F231" s="674">
        <v>15.3</v>
      </c>
      <c r="G231" s="13">
        <v>15.4</v>
      </c>
      <c r="H231" s="310">
        <v>15.4</v>
      </c>
      <c r="I231" s="14">
        <v>3.1</v>
      </c>
      <c r="J231" s="308">
        <v>3.2</v>
      </c>
      <c r="K231" s="13">
        <v>7.7</v>
      </c>
      <c r="L231" s="308">
        <v>7.8</v>
      </c>
      <c r="M231" s="14">
        <v>36.9</v>
      </c>
      <c r="N231" s="310">
        <v>35.4</v>
      </c>
      <c r="O231" s="309">
        <v>93</v>
      </c>
      <c r="P231" s="309">
        <v>134.30000000000001</v>
      </c>
      <c r="Q231" s="743">
        <v>38.5</v>
      </c>
      <c r="R231" s="677">
        <v>272</v>
      </c>
      <c r="S231" s="744">
        <v>0.55000000000000004</v>
      </c>
      <c r="T231" s="675"/>
      <c r="U231" s="787">
        <v>912</v>
      </c>
      <c r="V231" s="118"/>
      <c r="W231" s="4" t="s">
        <v>217</v>
      </c>
      <c r="X231" s="10" t="s">
        <v>371</v>
      </c>
      <c r="Y231" s="219">
        <v>0.112</v>
      </c>
      <c r="Z231" s="314">
        <v>0.10199999999999999</v>
      </c>
    </row>
    <row r="232" spans="1:26" x14ac:dyDescent="0.15">
      <c r="A232" s="1224"/>
      <c r="B232" s="458">
        <v>44856</v>
      </c>
      <c r="C232" s="449" t="str">
        <f t="shared" si="41"/>
        <v>(土)</v>
      </c>
      <c r="D232" s="742" t="s">
        <v>318</v>
      </c>
      <c r="E232" s="673"/>
      <c r="F232" s="674">
        <v>16.3</v>
      </c>
      <c r="G232" s="13"/>
      <c r="H232" s="310"/>
      <c r="I232" s="14"/>
      <c r="J232" s="308"/>
      <c r="K232" s="13"/>
      <c r="L232" s="308"/>
      <c r="M232" s="14"/>
      <c r="N232" s="310"/>
      <c r="O232" s="309"/>
      <c r="P232" s="309"/>
      <c r="Q232" s="743"/>
      <c r="R232" s="677"/>
      <c r="S232" s="744"/>
      <c r="T232" s="675"/>
      <c r="U232" s="787">
        <v>916</v>
      </c>
      <c r="V232" s="118"/>
      <c r="W232" s="4" t="s">
        <v>218</v>
      </c>
      <c r="X232" s="10" t="s">
        <v>371</v>
      </c>
      <c r="Y232" s="217">
        <v>22.1</v>
      </c>
      <c r="Z232" s="313">
        <v>22.1</v>
      </c>
    </row>
    <row r="233" spans="1:26" x14ac:dyDescent="0.15">
      <c r="A233" s="1224"/>
      <c r="B233" s="458">
        <v>44857</v>
      </c>
      <c r="C233" s="449" t="str">
        <f t="shared" si="41"/>
        <v>(日)</v>
      </c>
      <c r="D233" s="742" t="s">
        <v>318</v>
      </c>
      <c r="E233" s="673"/>
      <c r="F233" s="674">
        <v>17.5</v>
      </c>
      <c r="G233" s="13"/>
      <c r="H233" s="310"/>
      <c r="I233" s="14"/>
      <c r="J233" s="308"/>
      <c r="K233" s="13"/>
      <c r="L233" s="308"/>
      <c r="M233" s="14"/>
      <c r="N233" s="310"/>
      <c r="O233" s="309"/>
      <c r="P233" s="309"/>
      <c r="Q233" s="743"/>
      <c r="R233" s="677"/>
      <c r="S233" s="744"/>
      <c r="T233" s="675"/>
      <c r="U233" s="787">
        <v>916</v>
      </c>
      <c r="V233" s="118"/>
      <c r="W233" s="4" t="s">
        <v>17</v>
      </c>
      <c r="X233" s="10" t="s">
        <v>371</v>
      </c>
      <c r="Y233" s="217">
        <v>37.1</v>
      </c>
      <c r="Z233" s="313">
        <v>37</v>
      </c>
    </row>
    <row r="234" spans="1:26" x14ac:dyDescent="0.15">
      <c r="A234" s="1224"/>
      <c r="B234" s="458">
        <v>44858</v>
      </c>
      <c r="C234" s="449" t="str">
        <f t="shared" si="41"/>
        <v>(月)</v>
      </c>
      <c r="D234" s="742" t="s">
        <v>317</v>
      </c>
      <c r="E234" s="673">
        <v>1</v>
      </c>
      <c r="F234" s="674">
        <v>12</v>
      </c>
      <c r="G234" s="13">
        <v>16.7</v>
      </c>
      <c r="H234" s="310">
        <v>16.899999999999999</v>
      </c>
      <c r="I234" s="14">
        <v>2.9</v>
      </c>
      <c r="J234" s="308">
        <v>2.9</v>
      </c>
      <c r="K234" s="13">
        <v>7.7</v>
      </c>
      <c r="L234" s="308">
        <v>7.8</v>
      </c>
      <c r="M234" s="14">
        <v>36.700000000000003</v>
      </c>
      <c r="N234" s="310">
        <v>35.700000000000003</v>
      </c>
      <c r="O234" s="309">
        <v>94</v>
      </c>
      <c r="P234" s="309">
        <v>133.1</v>
      </c>
      <c r="Q234" s="743">
        <v>36</v>
      </c>
      <c r="R234" s="677">
        <v>281</v>
      </c>
      <c r="S234" s="744">
        <v>0.47</v>
      </c>
      <c r="T234" s="675"/>
      <c r="U234" s="787">
        <v>916</v>
      </c>
      <c r="V234" s="118"/>
      <c r="W234" s="4" t="s">
        <v>219</v>
      </c>
      <c r="X234" s="10" t="s">
        <v>205</v>
      </c>
      <c r="Y234" s="383">
        <v>7</v>
      </c>
      <c r="Z234" s="396">
        <v>6</v>
      </c>
    </row>
    <row r="235" spans="1:26" x14ac:dyDescent="0.15">
      <c r="A235" s="1224"/>
      <c r="B235" s="458">
        <v>44859</v>
      </c>
      <c r="C235" s="449" t="str">
        <f t="shared" si="41"/>
        <v>(火)</v>
      </c>
      <c r="D235" s="742" t="s">
        <v>317</v>
      </c>
      <c r="E235" s="673">
        <v>0.5</v>
      </c>
      <c r="F235" s="674">
        <v>12.3</v>
      </c>
      <c r="G235" s="13">
        <v>14.6</v>
      </c>
      <c r="H235" s="310">
        <v>14.7</v>
      </c>
      <c r="I235" s="14">
        <v>3</v>
      </c>
      <c r="J235" s="308">
        <v>3.2</v>
      </c>
      <c r="K235" s="13">
        <v>7.8</v>
      </c>
      <c r="L235" s="308">
        <v>7.8</v>
      </c>
      <c r="M235" s="14">
        <v>37.4</v>
      </c>
      <c r="N235" s="310">
        <v>36.4</v>
      </c>
      <c r="O235" s="309">
        <v>94</v>
      </c>
      <c r="P235" s="309">
        <v>133.30000000000001</v>
      </c>
      <c r="Q235" s="743">
        <v>43.5</v>
      </c>
      <c r="R235" s="677">
        <v>246</v>
      </c>
      <c r="S235" s="744">
        <v>0.51</v>
      </c>
      <c r="T235" s="675"/>
      <c r="U235" s="787">
        <v>921</v>
      </c>
      <c r="V235" s="118"/>
      <c r="W235" s="4" t="s">
        <v>220</v>
      </c>
      <c r="X235" s="10" t="s">
        <v>371</v>
      </c>
      <c r="Y235" s="383">
        <v>7</v>
      </c>
      <c r="Z235" s="396">
        <v>4</v>
      </c>
    </row>
    <row r="236" spans="1:26" x14ac:dyDescent="0.15">
      <c r="A236" s="1224"/>
      <c r="B236" s="458">
        <v>44860</v>
      </c>
      <c r="C236" s="449" t="str">
        <f t="shared" si="41"/>
        <v>(水)</v>
      </c>
      <c r="D236" s="742" t="s">
        <v>318</v>
      </c>
      <c r="E236" s="673"/>
      <c r="F236" s="674">
        <v>15.1</v>
      </c>
      <c r="G236" s="13">
        <v>13.2</v>
      </c>
      <c r="H236" s="310">
        <v>13.2</v>
      </c>
      <c r="I236" s="14">
        <v>2.5</v>
      </c>
      <c r="J236" s="308">
        <v>2.6</v>
      </c>
      <c r="K236" s="13">
        <v>7.9</v>
      </c>
      <c r="L236" s="308">
        <v>7.8</v>
      </c>
      <c r="M236" s="14">
        <v>35.200000000000003</v>
      </c>
      <c r="N236" s="310">
        <v>33</v>
      </c>
      <c r="O236" s="309">
        <v>93</v>
      </c>
      <c r="P236" s="309">
        <v>128.30000000000001</v>
      </c>
      <c r="Q236" s="743">
        <v>31.5</v>
      </c>
      <c r="R236" s="677">
        <v>226</v>
      </c>
      <c r="S236" s="744">
        <v>0.43</v>
      </c>
      <c r="T236" s="675"/>
      <c r="U236" s="787">
        <v>908</v>
      </c>
      <c r="V236" s="118"/>
      <c r="W236" s="397"/>
      <c r="X236" s="398"/>
      <c r="Y236" s="399"/>
      <c r="Z236" s="398"/>
    </row>
    <row r="237" spans="1:26" x14ac:dyDescent="0.15">
      <c r="A237" s="1224"/>
      <c r="B237" s="458">
        <v>44861</v>
      </c>
      <c r="C237" s="449" t="str">
        <f t="shared" si="41"/>
        <v>(木)</v>
      </c>
      <c r="D237" s="742" t="s">
        <v>318</v>
      </c>
      <c r="E237" s="673"/>
      <c r="F237" s="674">
        <v>13.1</v>
      </c>
      <c r="G237" s="13">
        <v>13.8</v>
      </c>
      <c r="H237" s="310">
        <v>13.8</v>
      </c>
      <c r="I237" s="14">
        <v>2.6</v>
      </c>
      <c r="J237" s="308">
        <v>2.8</v>
      </c>
      <c r="K237" s="13">
        <v>7.9</v>
      </c>
      <c r="L237" s="308">
        <v>7.9</v>
      </c>
      <c r="M237" s="14">
        <v>35.200000000000003</v>
      </c>
      <c r="N237" s="310">
        <v>33.700000000000003</v>
      </c>
      <c r="O237" s="309">
        <v>94</v>
      </c>
      <c r="P237" s="309">
        <v>131.69999999999999</v>
      </c>
      <c r="Q237" s="743">
        <v>33.4</v>
      </c>
      <c r="R237" s="677">
        <v>247</v>
      </c>
      <c r="S237" s="744">
        <v>0.47</v>
      </c>
      <c r="T237" s="675">
        <v>4.42</v>
      </c>
      <c r="U237" s="787">
        <v>911</v>
      </c>
      <c r="V237" s="118"/>
      <c r="W237" s="397"/>
      <c r="X237" s="398"/>
      <c r="Y237" s="399"/>
      <c r="Z237" s="398"/>
    </row>
    <row r="238" spans="1:26" x14ac:dyDescent="0.15">
      <c r="A238" s="1224"/>
      <c r="B238" s="458">
        <v>44862</v>
      </c>
      <c r="C238" s="449" t="str">
        <f t="shared" si="41"/>
        <v>(金)</v>
      </c>
      <c r="D238" s="742" t="s">
        <v>317</v>
      </c>
      <c r="E238" s="673"/>
      <c r="F238" s="674">
        <v>12.1</v>
      </c>
      <c r="G238" s="13">
        <v>13.8</v>
      </c>
      <c r="H238" s="310">
        <v>13.8</v>
      </c>
      <c r="I238" s="14">
        <v>2.4</v>
      </c>
      <c r="J238" s="308">
        <v>2.6</v>
      </c>
      <c r="K238" s="13">
        <v>7.9</v>
      </c>
      <c r="L238" s="308">
        <v>7.8</v>
      </c>
      <c r="M238" s="14">
        <v>35.200000000000003</v>
      </c>
      <c r="N238" s="310">
        <v>33.5</v>
      </c>
      <c r="O238" s="309">
        <v>94</v>
      </c>
      <c r="P238" s="309">
        <v>133.1</v>
      </c>
      <c r="Q238" s="743">
        <v>32.700000000000003</v>
      </c>
      <c r="R238" s="677">
        <v>238</v>
      </c>
      <c r="S238" s="744">
        <v>0.47</v>
      </c>
      <c r="T238" s="675"/>
      <c r="U238" s="787">
        <v>937</v>
      </c>
      <c r="V238" s="118"/>
      <c r="W238" s="400"/>
      <c r="X238" s="401"/>
      <c r="Y238" s="402"/>
      <c r="Z238" s="401"/>
    </row>
    <row r="239" spans="1:26" x14ac:dyDescent="0.15">
      <c r="A239" s="1224"/>
      <c r="B239" s="458">
        <v>44863</v>
      </c>
      <c r="C239" s="449" t="str">
        <f t="shared" si="41"/>
        <v>(土)</v>
      </c>
      <c r="D239" s="742" t="s">
        <v>318</v>
      </c>
      <c r="E239" s="673"/>
      <c r="F239" s="674">
        <v>14.5</v>
      </c>
      <c r="G239" s="13"/>
      <c r="H239" s="310"/>
      <c r="I239" s="14"/>
      <c r="J239" s="308"/>
      <c r="K239" s="13"/>
      <c r="L239" s="308"/>
      <c r="M239" s="14"/>
      <c r="N239" s="310"/>
      <c r="O239" s="309"/>
      <c r="P239" s="309"/>
      <c r="Q239" s="743"/>
      <c r="R239" s="677"/>
      <c r="S239" s="744"/>
      <c r="T239" s="675"/>
      <c r="U239" s="787">
        <v>931</v>
      </c>
      <c r="V239" s="118"/>
      <c r="W239" s="11" t="s">
        <v>23</v>
      </c>
      <c r="X239" s="117" t="s">
        <v>24</v>
      </c>
      <c r="Y239" s="117" t="s">
        <v>24</v>
      </c>
      <c r="Z239" s="812" t="s">
        <v>24</v>
      </c>
    </row>
    <row r="240" spans="1:26" x14ac:dyDescent="0.15">
      <c r="A240" s="1224"/>
      <c r="B240" s="458">
        <v>44864</v>
      </c>
      <c r="C240" s="449" t="str">
        <f t="shared" si="41"/>
        <v>(日)</v>
      </c>
      <c r="D240" s="742" t="s">
        <v>318</v>
      </c>
      <c r="E240" s="673"/>
      <c r="F240" s="674">
        <v>14.8</v>
      </c>
      <c r="G240" s="13"/>
      <c r="H240" s="310"/>
      <c r="I240" s="14"/>
      <c r="J240" s="308"/>
      <c r="K240" s="13"/>
      <c r="L240" s="308"/>
      <c r="M240" s="14"/>
      <c r="N240" s="310"/>
      <c r="O240" s="309"/>
      <c r="P240" s="309"/>
      <c r="Q240" s="743"/>
      <c r="R240" s="677"/>
      <c r="S240" s="744"/>
      <c r="T240" s="675"/>
      <c r="U240" s="787">
        <v>923</v>
      </c>
      <c r="V240" s="118"/>
      <c r="W240" s="985" t="s">
        <v>361</v>
      </c>
      <c r="X240" s="986"/>
      <c r="Y240" s="986"/>
      <c r="Z240" s="987"/>
    </row>
    <row r="241" spans="1:26" x14ac:dyDescent="0.15">
      <c r="A241" s="1224"/>
      <c r="B241" s="458">
        <v>44865</v>
      </c>
      <c r="C241" s="449" t="str">
        <f t="shared" si="41"/>
        <v>(月)</v>
      </c>
      <c r="D241" s="761" t="s">
        <v>318</v>
      </c>
      <c r="E241" s="700"/>
      <c r="F241" s="746">
        <v>14.2</v>
      </c>
      <c r="G241" s="498">
        <v>13.7</v>
      </c>
      <c r="H241" s="409">
        <v>13.7</v>
      </c>
      <c r="I241" s="748">
        <v>3.5</v>
      </c>
      <c r="J241" s="747">
        <v>2.6</v>
      </c>
      <c r="K241" s="498">
        <v>7.9</v>
      </c>
      <c r="L241" s="409">
        <v>7.9</v>
      </c>
      <c r="M241" s="748">
        <v>35.200000000000003</v>
      </c>
      <c r="N241" s="747">
        <v>34.200000000000003</v>
      </c>
      <c r="O241" s="749">
        <v>91</v>
      </c>
      <c r="P241" s="749">
        <v>132.69999999999999</v>
      </c>
      <c r="Q241" s="750">
        <v>32</v>
      </c>
      <c r="R241" s="751">
        <v>250</v>
      </c>
      <c r="S241" s="752">
        <v>0.39</v>
      </c>
      <c r="T241" s="1019"/>
      <c r="U241" s="726">
        <v>928</v>
      </c>
      <c r="V241" s="118"/>
      <c r="W241" s="988"/>
      <c r="X241" s="989"/>
      <c r="Y241" s="989"/>
      <c r="Z241" s="990"/>
    </row>
    <row r="242" spans="1:26" s="1" customFormat="1" ht="13.5" customHeight="1" x14ac:dyDescent="0.15">
      <c r="A242" s="1224"/>
      <c r="B242" s="1155" t="s">
        <v>274</v>
      </c>
      <c r="C242" s="1155"/>
      <c r="D242" s="679"/>
      <c r="E242" s="663">
        <f>MAX(E211:E241)</f>
        <v>40.5</v>
      </c>
      <c r="F242" s="680">
        <f t="shared" ref="F242:U242" si="42">IF(COUNT(F211:F241)=0,"",MAX(F211:F241))</f>
        <v>27</v>
      </c>
      <c r="G242" s="12">
        <f t="shared" si="42"/>
        <v>21.5</v>
      </c>
      <c r="H242" s="307">
        <f t="shared" si="42"/>
        <v>21.4</v>
      </c>
      <c r="I242" s="665">
        <f t="shared" si="42"/>
        <v>10.8</v>
      </c>
      <c r="J242" s="666">
        <f t="shared" si="42"/>
        <v>5.2</v>
      </c>
      <c r="K242" s="12">
        <f t="shared" si="42"/>
        <v>8</v>
      </c>
      <c r="L242" s="307">
        <f t="shared" si="42"/>
        <v>7.9</v>
      </c>
      <c r="M242" s="665">
        <f t="shared" si="42"/>
        <v>37.9</v>
      </c>
      <c r="N242" s="666">
        <f t="shared" si="42"/>
        <v>37.6</v>
      </c>
      <c r="O242" s="667">
        <f t="shared" si="42"/>
        <v>94</v>
      </c>
      <c r="P242" s="667">
        <f t="shared" si="42"/>
        <v>134.30000000000001</v>
      </c>
      <c r="Q242" s="728">
        <f t="shared" si="42"/>
        <v>43.5</v>
      </c>
      <c r="R242" s="684">
        <f t="shared" si="42"/>
        <v>291</v>
      </c>
      <c r="S242" s="685">
        <f t="shared" si="42"/>
        <v>0.67</v>
      </c>
      <c r="T242" s="685">
        <f t="shared" ref="T242" si="43">IF(COUNT(T211:T241)=0,"",MAX(T211:T241))</f>
        <v>4.42</v>
      </c>
      <c r="U242" s="686">
        <f t="shared" si="42"/>
        <v>4761</v>
      </c>
      <c r="V242" s="159"/>
      <c r="W242" s="988"/>
      <c r="X242" s="989"/>
      <c r="Y242" s="989"/>
      <c r="Z242" s="990"/>
    </row>
    <row r="243" spans="1:26" s="1" customFormat="1" ht="13.5" customHeight="1" x14ac:dyDescent="0.15">
      <c r="A243" s="1224"/>
      <c r="B243" s="1156" t="s">
        <v>275</v>
      </c>
      <c r="C243" s="1156"/>
      <c r="D243" s="687"/>
      <c r="E243" s="688"/>
      <c r="F243" s="689">
        <f t="shared" ref="F243:S243" si="44">IF(COUNT(F211:F241)=0,"",MIN(F211:F241))</f>
        <v>12</v>
      </c>
      <c r="G243" s="13">
        <f t="shared" si="44"/>
        <v>13.2</v>
      </c>
      <c r="H243" s="308">
        <f t="shared" si="44"/>
        <v>13.2</v>
      </c>
      <c r="I243" s="14">
        <f t="shared" si="44"/>
        <v>2.2000000000000002</v>
      </c>
      <c r="J243" s="310">
        <f t="shared" si="44"/>
        <v>2.5</v>
      </c>
      <c r="K243" s="13">
        <f t="shared" si="44"/>
        <v>7.4</v>
      </c>
      <c r="L243" s="308">
        <f t="shared" si="44"/>
        <v>7.3</v>
      </c>
      <c r="M243" s="14">
        <f t="shared" si="44"/>
        <v>23.8</v>
      </c>
      <c r="N243" s="310">
        <f t="shared" si="44"/>
        <v>24.6</v>
      </c>
      <c r="O243" s="309">
        <f t="shared" si="44"/>
        <v>66</v>
      </c>
      <c r="P243" s="309">
        <f t="shared" si="44"/>
        <v>92.2</v>
      </c>
      <c r="Q243" s="692">
        <f t="shared" si="44"/>
        <v>22.6</v>
      </c>
      <c r="R243" s="693">
        <f t="shared" si="44"/>
        <v>209</v>
      </c>
      <c r="S243" s="694">
        <f t="shared" si="44"/>
        <v>0.39</v>
      </c>
      <c r="T243" s="694">
        <f t="shared" ref="T243" si="45">IF(COUNT(T211:T241)=0,"",MIN(T211:T241))</f>
        <v>3.84</v>
      </c>
      <c r="U243" s="695"/>
      <c r="V243" s="159"/>
      <c r="W243" s="988"/>
      <c r="X243" s="989"/>
      <c r="Y243" s="989"/>
      <c r="Z243" s="990"/>
    </row>
    <row r="244" spans="1:26" s="1" customFormat="1" ht="13.5" customHeight="1" x14ac:dyDescent="0.15">
      <c r="A244" s="1224"/>
      <c r="B244" s="1156" t="s">
        <v>276</v>
      </c>
      <c r="C244" s="1156"/>
      <c r="D244" s="687"/>
      <c r="E244" s="696"/>
      <c r="F244" s="697">
        <f t="shared" ref="F244:S244" si="46">IF(COUNT(F211:F241)=0,"",AVERAGE(F211:F241))</f>
        <v>17.209677419354847</v>
      </c>
      <c r="G244" s="418">
        <f t="shared" si="46"/>
        <v>17.025000000000002</v>
      </c>
      <c r="H244" s="719">
        <f t="shared" si="46"/>
        <v>17.065000000000001</v>
      </c>
      <c r="I244" s="720">
        <f t="shared" si="46"/>
        <v>3.7900000000000005</v>
      </c>
      <c r="J244" s="721">
        <f t="shared" si="46"/>
        <v>3.3299999999999996</v>
      </c>
      <c r="K244" s="418">
        <f t="shared" si="46"/>
        <v>7.7550000000000008</v>
      </c>
      <c r="L244" s="719">
        <f t="shared" si="46"/>
        <v>7.7200000000000015</v>
      </c>
      <c r="M244" s="720">
        <f t="shared" si="46"/>
        <v>34.485000000000007</v>
      </c>
      <c r="N244" s="721">
        <f t="shared" si="46"/>
        <v>33.550000000000004</v>
      </c>
      <c r="O244" s="722">
        <f t="shared" si="46"/>
        <v>89.2</v>
      </c>
      <c r="P244" s="722">
        <f t="shared" si="46"/>
        <v>126.00499999999997</v>
      </c>
      <c r="Q244" s="730">
        <f t="shared" si="46"/>
        <v>33.344999999999999</v>
      </c>
      <c r="R244" s="731">
        <f t="shared" si="46"/>
        <v>251.75</v>
      </c>
      <c r="S244" s="732">
        <f t="shared" si="46"/>
        <v>0.50700000000000001</v>
      </c>
      <c r="T244" s="732">
        <f t="shared" ref="T244" si="47">IF(COUNT(T211:T241)=0,"",AVERAGE(T211:T241))</f>
        <v>4.125</v>
      </c>
      <c r="U244" s="733"/>
      <c r="V244" s="159"/>
      <c r="W244" s="988"/>
      <c r="X244" s="989"/>
      <c r="Y244" s="989"/>
      <c r="Z244" s="990"/>
    </row>
    <row r="245" spans="1:26" s="1" customFormat="1" ht="13.5" customHeight="1" x14ac:dyDescent="0.15">
      <c r="A245" s="1225"/>
      <c r="B245" s="1157" t="s">
        <v>277</v>
      </c>
      <c r="C245" s="1157"/>
      <c r="D245" s="699"/>
      <c r="E245" s="700">
        <f>SUM(E211:E241)</f>
        <v>99.5</v>
      </c>
      <c r="F245" s="701"/>
      <c r="G245" s="701"/>
      <c r="H245" s="734"/>
      <c r="I245" s="701"/>
      <c r="J245" s="734"/>
      <c r="K245" s="704"/>
      <c r="L245" s="705"/>
      <c r="M245" s="735"/>
      <c r="N245" s="736"/>
      <c r="O245" s="737"/>
      <c r="P245" s="737"/>
      <c r="Q245" s="738"/>
      <c r="R245" s="711"/>
      <c r="S245" s="712"/>
      <c r="T245" s="1018"/>
      <c r="U245" s="1008">
        <f>SUM(U211:U241)</f>
        <v>42899</v>
      </c>
      <c r="V245" s="159"/>
      <c r="W245" s="827"/>
      <c r="X245" s="828"/>
      <c r="Y245" s="828"/>
      <c r="Z245" s="829"/>
    </row>
    <row r="246" spans="1:26" ht="13.5" customHeight="1" x14ac:dyDescent="0.15">
      <c r="A246" s="1223" t="s">
        <v>268</v>
      </c>
      <c r="B246" s="540">
        <v>44866</v>
      </c>
      <c r="C246" s="448" t="str">
        <f>IF(B246="","",IF(WEEKDAY(B246)=1,"(日)",IF(WEEKDAY(B246)=2,"(月)",IF(WEEKDAY(B246)=3,"(火)",IF(WEEKDAY(B246)=4,"(水)",IF(WEEKDAY(B246)=5,"(木)",IF(WEEKDAY(B246)=6,"(金)","(土)")))))))</f>
        <v>(火)</v>
      </c>
      <c r="D246" s="740" t="s">
        <v>317</v>
      </c>
      <c r="E246" s="663"/>
      <c r="F246" s="664">
        <v>12.8</v>
      </c>
      <c r="G246" s="12">
        <v>14.2</v>
      </c>
      <c r="H246" s="666">
        <v>14</v>
      </c>
      <c r="I246" s="665">
        <v>3.1</v>
      </c>
      <c r="J246" s="307">
        <v>2.9</v>
      </c>
      <c r="K246" s="12">
        <v>7.9</v>
      </c>
      <c r="L246" s="307">
        <v>7.9</v>
      </c>
      <c r="M246" s="665">
        <v>35.299999999999997</v>
      </c>
      <c r="N246" s="666">
        <v>34</v>
      </c>
      <c r="O246" s="667">
        <v>91</v>
      </c>
      <c r="P246" s="667">
        <v>132</v>
      </c>
      <c r="Q246" s="728">
        <v>35.4</v>
      </c>
      <c r="R246" s="671">
        <v>202</v>
      </c>
      <c r="S246" s="741"/>
      <c r="T246" s="669">
        <v>0.4</v>
      </c>
      <c r="U246" s="1005">
        <v>931</v>
      </c>
      <c r="V246" s="122" t="s">
        <v>24</v>
      </c>
      <c r="W246" s="463" t="s">
        <v>344</v>
      </c>
      <c r="X246" s="479"/>
      <c r="Y246" s="465">
        <v>44867</v>
      </c>
      <c r="Z246" s="474"/>
    </row>
    <row r="247" spans="1:26" x14ac:dyDescent="0.15">
      <c r="A247" s="1224"/>
      <c r="B247" s="458">
        <v>44867</v>
      </c>
      <c r="C247" s="449" t="str">
        <f t="shared" ref="C247:C275" si="48">IF(B247="","",IF(WEEKDAY(B247)=1,"(日)",IF(WEEKDAY(B247)=2,"(月)",IF(WEEKDAY(B247)=3,"(火)",IF(WEEKDAY(B247)=4,"(水)",IF(WEEKDAY(B247)=5,"(木)",IF(WEEKDAY(B247)=6,"(金)","(土)")))))))</f>
        <v>(水)</v>
      </c>
      <c r="D247" s="742" t="s">
        <v>318</v>
      </c>
      <c r="E247" s="673"/>
      <c r="F247" s="674">
        <v>13.7</v>
      </c>
      <c r="G247" s="13">
        <v>14.6</v>
      </c>
      <c r="H247" s="310">
        <v>14.5</v>
      </c>
      <c r="I247" s="14">
        <v>2.5</v>
      </c>
      <c r="J247" s="308">
        <v>2.6</v>
      </c>
      <c r="K247" s="13">
        <v>7.9</v>
      </c>
      <c r="L247" s="308">
        <v>7.9</v>
      </c>
      <c r="M247" s="14">
        <v>35.5</v>
      </c>
      <c r="N247" s="310">
        <v>35.6</v>
      </c>
      <c r="O247" s="309">
        <v>92</v>
      </c>
      <c r="P247" s="309">
        <v>131</v>
      </c>
      <c r="Q247" s="743">
        <v>30.8</v>
      </c>
      <c r="R247" s="677">
        <v>213</v>
      </c>
      <c r="S247" s="744">
        <v>0.43</v>
      </c>
      <c r="T247" s="675">
        <v>0.42</v>
      </c>
      <c r="U247" s="787">
        <v>1195</v>
      </c>
      <c r="V247" s="122" t="s">
        <v>24</v>
      </c>
      <c r="W247" s="468" t="s">
        <v>2</v>
      </c>
      <c r="X247" s="469" t="s">
        <v>363</v>
      </c>
      <c r="Y247" s="513">
        <v>13.7</v>
      </c>
      <c r="Z247" s="473"/>
    </row>
    <row r="248" spans="1:26" x14ac:dyDescent="0.15">
      <c r="A248" s="1224"/>
      <c r="B248" s="458">
        <v>44868</v>
      </c>
      <c r="C248" s="449" t="str">
        <f t="shared" si="48"/>
        <v>(木)</v>
      </c>
      <c r="D248" s="742" t="s">
        <v>318</v>
      </c>
      <c r="E248" s="673"/>
      <c r="F248" s="674">
        <v>16.899999999999999</v>
      </c>
      <c r="G248" s="13"/>
      <c r="H248" s="310"/>
      <c r="I248" s="14"/>
      <c r="J248" s="308"/>
      <c r="K248" s="13"/>
      <c r="L248" s="308"/>
      <c r="M248" s="14"/>
      <c r="N248" s="310"/>
      <c r="O248" s="309"/>
      <c r="P248" s="309"/>
      <c r="Q248" s="743"/>
      <c r="R248" s="677"/>
      <c r="S248" s="744"/>
      <c r="T248" s="675"/>
      <c r="U248" s="787">
        <v>1007</v>
      </c>
      <c r="V248" s="122" t="s">
        <v>24</v>
      </c>
      <c r="W248" s="6" t="s">
        <v>19</v>
      </c>
      <c r="X248" s="7" t="s">
        <v>20</v>
      </c>
      <c r="Y248" s="475" t="s">
        <v>21</v>
      </c>
      <c r="Z248" s="7" t="s">
        <v>22</v>
      </c>
    </row>
    <row r="249" spans="1:26" x14ac:dyDescent="0.15">
      <c r="A249" s="1224"/>
      <c r="B249" s="458">
        <v>44869</v>
      </c>
      <c r="C249" s="449" t="str">
        <f t="shared" si="48"/>
        <v>(金)</v>
      </c>
      <c r="D249" s="742" t="s">
        <v>318</v>
      </c>
      <c r="E249" s="673"/>
      <c r="F249" s="674">
        <v>15.5</v>
      </c>
      <c r="G249" s="13">
        <v>15.7</v>
      </c>
      <c r="H249" s="310">
        <v>15.7</v>
      </c>
      <c r="I249" s="14">
        <v>2.8</v>
      </c>
      <c r="J249" s="308">
        <v>2.8</v>
      </c>
      <c r="K249" s="13">
        <v>8</v>
      </c>
      <c r="L249" s="308">
        <v>7.9</v>
      </c>
      <c r="M249" s="14">
        <v>38.299999999999997</v>
      </c>
      <c r="N249" s="310">
        <v>37.4</v>
      </c>
      <c r="O249" s="309">
        <v>95</v>
      </c>
      <c r="P249" s="309">
        <v>134</v>
      </c>
      <c r="Q249" s="743">
        <v>39.299999999999997</v>
      </c>
      <c r="R249" s="677">
        <v>250</v>
      </c>
      <c r="S249" s="744"/>
      <c r="T249" s="675">
        <v>0.38</v>
      </c>
      <c r="U249" s="787">
        <v>1368</v>
      </c>
      <c r="V249" s="122" t="s">
        <v>24</v>
      </c>
      <c r="W249" s="3" t="s">
        <v>203</v>
      </c>
      <c r="X249" s="9" t="s">
        <v>11</v>
      </c>
      <c r="Y249" s="476">
        <v>14.6</v>
      </c>
      <c r="Z249" s="307">
        <v>14.5</v>
      </c>
    </row>
    <row r="250" spans="1:26" x14ac:dyDescent="0.15">
      <c r="A250" s="1224"/>
      <c r="B250" s="458">
        <v>44870</v>
      </c>
      <c r="C250" s="449" t="str">
        <f t="shared" si="48"/>
        <v>(土)</v>
      </c>
      <c r="D250" s="742" t="s">
        <v>317</v>
      </c>
      <c r="E250" s="673"/>
      <c r="F250" s="674">
        <v>12.6</v>
      </c>
      <c r="G250" s="13"/>
      <c r="H250" s="310"/>
      <c r="I250" s="14"/>
      <c r="J250" s="308"/>
      <c r="K250" s="13"/>
      <c r="L250" s="308"/>
      <c r="M250" s="14"/>
      <c r="N250" s="310"/>
      <c r="O250" s="309"/>
      <c r="P250" s="309"/>
      <c r="Q250" s="743"/>
      <c r="R250" s="677"/>
      <c r="S250" s="744"/>
      <c r="T250" s="675"/>
      <c r="U250" s="787">
        <v>1028</v>
      </c>
      <c r="V250" s="122" t="s">
        <v>24</v>
      </c>
      <c r="W250" s="4" t="s">
        <v>204</v>
      </c>
      <c r="X250" s="10" t="s">
        <v>205</v>
      </c>
      <c r="Y250" s="477">
        <v>2.5</v>
      </c>
      <c r="Z250" s="308">
        <v>2.6</v>
      </c>
    </row>
    <row r="251" spans="1:26" x14ac:dyDescent="0.15">
      <c r="A251" s="1224"/>
      <c r="B251" s="458">
        <v>44871</v>
      </c>
      <c r="C251" s="449" t="str">
        <f t="shared" si="48"/>
        <v>(日)</v>
      </c>
      <c r="D251" s="742" t="s">
        <v>318</v>
      </c>
      <c r="E251" s="673"/>
      <c r="F251" s="674">
        <v>12.1</v>
      </c>
      <c r="G251" s="13"/>
      <c r="H251" s="310"/>
      <c r="I251" s="14"/>
      <c r="J251" s="308"/>
      <c r="K251" s="13"/>
      <c r="L251" s="308"/>
      <c r="M251" s="14"/>
      <c r="N251" s="310"/>
      <c r="O251" s="309"/>
      <c r="P251" s="309"/>
      <c r="Q251" s="743"/>
      <c r="R251" s="677"/>
      <c r="S251" s="744"/>
      <c r="T251" s="675"/>
      <c r="U251" s="787">
        <v>906</v>
      </c>
      <c r="V251" s="122" t="s">
        <v>24</v>
      </c>
      <c r="W251" s="4" t="s">
        <v>12</v>
      </c>
      <c r="X251" s="10"/>
      <c r="Y251" s="477">
        <v>7.9</v>
      </c>
      <c r="Z251" s="308">
        <v>7.9</v>
      </c>
    </row>
    <row r="252" spans="1:26" x14ac:dyDescent="0.15">
      <c r="A252" s="1224"/>
      <c r="B252" s="458">
        <v>44872</v>
      </c>
      <c r="C252" s="449" t="str">
        <f t="shared" si="48"/>
        <v>(月)</v>
      </c>
      <c r="D252" s="742" t="s">
        <v>318</v>
      </c>
      <c r="E252" s="673"/>
      <c r="F252" s="674">
        <v>12.5</v>
      </c>
      <c r="G252" s="13">
        <v>13.1</v>
      </c>
      <c r="H252" s="310">
        <v>13.2</v>
      </c>
      <c r="I252" s="14">
        <v>2.4</v>
      </c>
      <c r="J252" s="308">
        <v>2.4</v>
      </c>
      <c r="K252" s="13">
        <v>8</v>
      </c>
      <c r="L252" s="308">
        <v>8</v>
      </c>
      <c r="M252" s="14">
        <v>38.700000000000003</v>
      </c>
      <c r="N252" s="310">
        <v>35.200000000000003</v>
      </c>
      <c r="O252" s="309">
        <v>94</v>
      </c>
      <c r="P252" s="309">
        <v>134</v>
      </c>
      <c r="Q252" s="743">
        <v>44.3</v>
      </c>
      <c r="R252" s="677">
        <v>260</v>
      </c>
      <c r="S252" s="744"/>
      <c r="T252" s="675">
        <v>0.37</v>
      </c>
      <c r="U252" s="787">
        <v>904</v>
      </c>
      <c r="V252" s="122" t="s">
        <v>24</v>
      </c>
      <c r="W252" s="4" t="s">
        <v>206</v>
      </c>
      <c r="X252" s="10" t="s">
        <v>13</v>
      </c>
      <c r="Y252" s="477">
        <v>35.5</v>
      </c>
      <c r="Z252" s="308">
        <v>35.6</v>
      </c>
    </row>
    <row r="253" spans="1:26" x14ac:dyDescent="0.15">
      <c r="A253" s="1224"/>
      <c r="B253" s="458">
        <v>44873</v>
      </c>
      <c r="C253" s="449" t="str">
        <f t="shared" si="48"/>
        <v>(火)</v>
      </c>
      <c r="D253" s="742" t="s">
        <v>318</v>
      </c>
      <c r="E253" s="673"/>
      <c r="F253" s="674">
        <v>15.2</v>
      </c>
      <c r="G253" s="13">
        <v>13.7</v>
      </c>
      <c r="H253" s="310">
        <v>13.7</v>
      </c>
      <c r="I253" s="14">
        <v>2.6</v>
      </c>
      <c r="J253" s="308">
        <v>2.8</v>
      </c>
      <c r="K253" s="13">
        <v>8</v>
      </c>
      <c r="L253" s="308">
        <v>8</v>
      </c>
      <c r="M253" s="14">
        <v>38.299999999999997</v>
      </c>
      <c r="N253" s="310">
        <v>37.799999999999997</v>
      </c>
      <c r="O253" s="309">
        <v>93</v>
      </c>
      <c r="P253" s="309">
        <v>135</v>
      </c>
      <c r="Q253" s="743">
        <v>55.6</v>
      </c>
      <c r="R253" s="677">
        <v>250</v>
      </c>
      <c r="S253" s="744"/>
      <c r="T253" s="675">
        <v>0.38</v>
      </c>
      <c r="U253" s="787">
        <v>924</v>
      </c>
      <c r="V253" s="122" t="s">
        <v>24</v>
      </c>
      <c r="W253" s="4" t="s">
        <v>207</v>
      </c>
      <c r="X253" s="10" t="s">
        <v>371</v>
      </c>
      <c r="Y253" s="478">
        <v>94</v>
      </c>
      <c r="Z253" s="309">
        <v>92</v>
      </c>
    </row>
    <row r="254" spans="1:26" x14ac:dyDescent="0.15">
      <c r="A254" s="1224"/>
      <c r="B254" s="458">
        <v>44874</v>
      </c>
      <c r="C254" s="449" t="str">
        <f t="shared" si="48"/>
        <v>(水)</v>
      </c>
      <c r="D254" s="742" t="s">
        <v>318</v>
      </c>
      <c r="E254" s="673"/>
      <c r="F254" s="674">
        <v>12.4</v>
      </c>
      <c r="G254" s="13">
        <v>14.1</v>
      </c>
      <c r="H254" s="310">
        <v>13.9</v>
      </c>
      <c r="I254" s="14">
        <v>3.9</v>
      </c>
      <c r="J254" s="308">
        <v>3.7</v>
      </c>
      <c r="K254" s="13">
        <v>8</v>
      </c>
      <c r="L254" s="308">
        <v>8</v>
      </c>
      <c r="M254" s="14">
        <v>38.700000000000003</v>
      </c>
      <c r="N254" s="310">
        <v>37.200000000000003</v>
      </c>
      <c r="O254" s="309">
        <v>93</v>
      </c>
      <c r="P254" s="309">
        <v>135</v>
      </c>
      <c r="Q254" s="743">
        <v>42.8</v>
      </c>
      <c r="R254" s="677">
        <v>240</v>
      </c>
      <c r="S254" s="744"/>
      <c r="T254" s="675">
        <v>0.39</v>
      </c>
      <c r="U254" s="787">
        <v>1492</v>
      </c>
      <c r="V254" s="122" t="s">
        <v>24</v>
      </c>
      <c r="W254" s="4" t="s">
        <v>208</v>
      </c>
      <c r="X254" s="10" t="s">
        <v>371</v>
      </c>
      <c r="Y254" s="478">
        <v>132</v>
      </c>
      <c r="Z254" s="309">
        <v>131</v>
      </c>
    </row>
    <row r="255" spans="1:26" x14ac:dyDescent="0.15">
      <c r="A255" s="1224"/>
      <c r="B255" s="458">
        <v>44875</v>
      </c>
      <c r="C255" s="449" t="str">
        <f t="shared" si="48"/>
        <v>(木)</v>
      </c>
      <c r="D255" s="742" t="s">
        <v>318</v>
      </c>
      <c r="E255" s="673"/>
      <c r="F255" s="674">
        <v>14.3</v>
      </c>
      <c r="G255" s="13">
        <v>13.7</v>
      </c>
      <c r="H255" s="310">
        <v>13.7</v>
      </c>
      <c r="I255" s="14">
        <v>4</v>
      </c>
      <c r="J255" s="308">
        <v>2.9</v>
      </c>
      <c r="K255" s="13">
        <v>8</v>
      </c>
      <c r="L255" s="308">
        <v>7.9</v>
      </c>
      <c r="M255" s="14">
        <v>38.9</v>
      </c>
      <c r="N255" s="310">
        <v>37</v>
      </c>
      <c r="O255" s="309">
        <v>92</v>
      </c>
      <c r="P255" s="309">
        <v>135</v>
      </c>
      <c r="Q255" s="743">
        <v>36.700000000000003</v>
      </c>
      <c r="R255" s="677">
        <v>291</v>
      </c>
      <c r="S255" s="744"/>
      <c r="T255" s="675">
        <v>0.38</v>
      </c>
      <c r="U255" s="787">
        <v>1608</v>
      </c>
      <c r="V255" s="122" t="s">
        <v>24</v>
      </c>
      <c r="W255" s="4" t="s">
        <v>209</v>
      </c>
      <c r="X255" s="10" t="s">
        <v>371</v>
      </c>
      <c r="Y255" s="478">
        <v>85</v>
      </c>
      <c r="Z255" s="309">
        <v>84</v>
      </c>
    </row>
    <row r="256" spans="1:26" x14ac:dyDescent="0.15">
      <c r="A256" s="1224"/>
      <c r="B256" s="458">
        <v>44876</v>
      </c>
      <c r="C256" s="449" t="str">
        <f t="shared" si="48"/>
        <v>(金)</v>
      </c>
      <c r="D256" s="742" t="s">
        <v>318</v>
      </c>
      <c r="E256" s="673"/>
      <c r="F256" s="674">
        <v>15.7</v>
      </c>
      <c r="G256" s="13">
        <v>13.9</v>
      </c>
      <c r="H256" s="310">
        <v>13.9</v>
      </c>
      <c r="I256" s="14">
        <v>4.3</v>
      </c>
      <c r="J256" s="308">
        <v>3.7</v>
      </c>
      <c r="K256" s="13">
        <v>8</v>
      </c>
      <c r="L256" s="308">
        <v>8</v>
      </c>
      <c r="M256" s="14">
        <v>36.200000000000003</v>
      </c>
      <c r="N256" s="310">
        <v>35.1</v>
      </c>
      <c r="O256" s="309">
        <v>94</v>
      </c>
      <c r="P256" s="309">
        <v>132</v>
      </c>
      <c r="Q256" s="743">
        <v>36.1</v>
      </c>
      <c r="R256" s="677">
        <v>244</v>
      </c>
      <c r="S256" s="744"/>
      <c r="T256" s="675">
        <v>0.4</v>
      </c>
      <c r="U256" s="787">
        <v>1569</v>
      </c>
      <c r="V256" s="122" t="s">
        <v>24</v>
      </c>
      <c r="W256" s="4" t="s">
        <v>210</v>
      </c>
      <c r="X256" s="10" t="s">
        <v>371</v>
      </c>
      <c r="Y256" s="478">
        <v>48</v>
      </c>
      <c r="Z256" s="309">
        <v>47</v>
      </c>
    </row>
    <row r="257" spans="1:26" x14ac:dyDescent="0.15">
      <c r="A257" s="1224"/>
      <c r="B257" s="458">
        <v>44877</v>
      </c>
      <c r="C257" s="449" t="str">
        <f t="shared" si="48"/>
        <v>(土)</v>
      </c>
      <c r="D257" s="742" t="s">
        <v>317</v>
      </c>
      <c r="E257" s="673"/>
      <c r="F257" s="674">
        <v>14.9</v>
      </c>
      <c r="G257" s="13"/>
      <c r="H257" s="310"/>
      <c r="I257" s="14"/>
      <c r="J257" s="308"/>
      <c r="K257" s="13"/>
      <c r="L257" s="308"/>
      <c r="M257" s="14"/>
      <c r="N257" s="310"/>
      <c r="O257" s="309"/>
      <c r="P257" s="309"/>
      <c r="Q257" s="743"/>
      <c r="R257" s="677"/>
      <c r="S257" s="744"/>
      <c r="T257" s="675"/>
      <c r="U257" s="787">
        <v>1320</v>
      </c>
      <c r="V257" s="122" t="s">
        <v>24</v>
      </c>
      <c r="W257" s="4" t="s">
        <v>211</v>
      </c>
      <c r="X257" s="10" t="s">
        <v>371</v>
      </c>
      <c r="Y257" s="218">
        <v>30.8</v>
      </c>
      <c r="Z257" s="310">
        <v>30.8</v>
      </c>
    </row>
    <row r="258" spans="1:26" x14ac:dyDescent="0.15">
      <c r="A258" s="1224"/>
      <c r="B258" s="458">
        <v>44878</v>
      </c>
      <c r="C258" s="449" t="str">
        <f t="shared" si="48"/>
        <v>(日)</v>
      </c>
      <c r="D258" s="742" t="s">
        <v>318</v>
      </c>
      <c r="E258" s="673">
        <v>0.5</v>
      </c>
      <c r="F258" s="674">
        <v>17</v>
      </c>
      <c r="G258" s="13"/>
      <c r="H258" s="310"/>
      <c r="I258" s="14"/>
      <c r="J258" s="308"/>
      <c r="K258" s="13"/>
      <c r="L258" s="308"/>
      <c r="M258" s="14"/>
      <c r="N258" s="310"/>
      <c r="O258" s="309"/>
      <c r="P258" s="309"/>
      <c r="Q258" s="743"/>
      <c r="R258" s="677"/>
      <c r="S258" s="744"/>
      <c r="T258" s="675"/>
      <c r="U258" s="787">
        <v>952</v>
      </c>
      <c r="V258" s="122" t="s">
        <v>24</v>
      </c>
      <c r="W258" s="4" t="s">
        <v>212</v>
      </c>
      <c r="X258" s="10" t="s">
        <v>371</v>
      </c>
      <c r="Y258" s="220">
        <v>216</v>
      </c>
      <c r="Z258" s="311">
        <v>213</v>
      </c>
    </row>
    <row r="259" spans="1:26" x14ac:dyDescent="0.15">
      <c r="A259" s="1224"/>
      <c r="B259" s="458">
        <v>44879</v>
      </c>
      <c r="C259" s="449" t="str">
        <f t="shared" si="48"/>
        <v>(月)</v>
      </c>
      <c r="D259" s="742" t="s">
        <v>318</v>
      </c>
      <c r="E259" s="673"/>
      <c r="F259" s="674">
        <v>15.2</v>
      </c>
      <c r="G259" s="13">
        <v>15.8</v>
      </c>
      <c r="H259" s="310">
        <v>15.8</v>
      </c>
      <c r="I259" s="14">
        <v>2.9</v>
      </c>
      <c r="J259" s="308">
        <v>2.9</v>
      </c>
      <c r="K259" s="13">
        <v>8</v>
      </c>
      <c r="L259" s="308">
        <v>7.9</v>
      </c>
      <c r="M259" s="14">
        <v>35.200000000000003</v>
      </c>
      <c r="N259" s="310">
        <v>35</v>
      </c>
      <c r="O259" s="309">
        <v>93</v>
      </c>
      <c r="P259" s="309">
        <v>132</v>
      </c>
      <c r="Q259" s="743">
        <v>32.700000000000003</v>
      </c>
      <c r="R259" s="677">
        <v>231</v>
      </c>
      <c r="S259" s="744"/>
      <c r="T259" s="675">
        <v>0.4</v>
      </c>
      <c r="U259" s="787">
        <v>1224</v>
      </c>
      <c r="V259" s="122" t="s">
        <v>24</v>
      </c>
      <c r="W259" s="4" t="s">
        <v>213</v>
      </c>
      <c r="X259" s="10" t="s">
        <v>371</v>
      </c>
      <c r="Y259" s="219">
        <v>0.43</v>
      </c>
      <c r="Z259" s="312">
        <v>0.42</v>
      </c>
    </row>
    <row r="260" spans="1:26" x14ac:dyDescent="0.15">
      <c r="A260" s="1224"/>
      <c r="B260" s="458">
        <v>44880</v>
      </c>
      <c r="C260" s="449" t="str">
        <f t="shared" si="48"/>
        <v>(火)</v>
      </c>
      <c r="D260" s="742" t="s">
        <v>319</v>
      </c>
      <c r="E260" s="673">
        <v>8.5</v>
      </c>
      <c r="F260" s="674">
        <v>10.9</v>
      </c>
      <c r="G260" s="13">
        <v>14.9</v>
      </c>
      <c r="H260" s="310">
        <v>15</v>
      </c>
      <c r="I260" s="14">
        <v>2.9</v>
      </c>
      <c r="J260" s="308">
        <v>3.1</v>
      </c>
      <c r="K260" s="13">
        <v>7.9</v>
      </c>
      <c r="L260" s="308">
        <v>7.9</v>
      </c>
      <c r="M260" s="14">
        <v>35.700000000000003</v>
      </c>
      <c r="N260" s="310">
        <v>34.200000000000003</v>
      </c>
      <c r="O260" s="309">
        <v>88</v>
      </c>
      <c r="P260" s="309">
        <v>128</v>
      </c>
      <c r="Q260" s="743">
        <v>39.6</v>
      </c>
      <c r="R260" s="677">
        <v>235</v>
      </c>
      <c r="S260" s="744"/>
      <c r="T260" s="675">
        <v>0.36</v>
      </c>
      <c r="U260" s="787">
        <v>939</v>
      </c>
      <c r="V260" s="122" t="s">
        <v>24</v>
      </c>
      <c r="W260" s="4" t="s">
        <v>14</v>
      </c>
      <c r="X260" s="10" t="s">
        <v>371</v>
      </c>
      <c r="Y260" s="217">
        <v>1.8</v>
      </c>
      <c r="Z260" s="313">
        <v>1.7</v>
      </c>
    </row>
    <row r="261" spans="1:26" x14ac:dyDescent="0.15">
      <c r="A261" s="1224"/>
      <c r="B261" s="458">
        <v>44881</v>
      </c>
      <c r="C261" s="449" t="str">
        <f t="shared" si="48"/>
        <v>(水)</v>
      </c>
      <c r="D261" s="742" t="s">
        <v>318</v>
      </c>
      <c r="E261" s="673">
        <v>4</v>
      </c>
      <c r="F261" s="674">
        <v>9.3000000000000007</v>
      </c>
      <c r="G261" s="13">
        <v>13.2</v>
      </c>
      <c r="H261" s="310">
        <v>13.4</v>
      </c>
      <c r="I261" s="14">
        <v>5.4</v>
      </c>
      <c r="J261" s="308">
        <v>5.9</v>
      </c>
      <c r="K261" s="13">
        <v>7.7</v>
      </c>
      <c r="L261" s="308">
        <v>7.7</v>
      </c>
      <c r="M261" s="14">
        <v>31.9</v>
      </c>
      <c r="N261" s="310">
        <v>30.3</v>
      </c>
      <c r="O261" s="309">
        <v>85</v>
      </c>
      <c r="P261" s="309">
        <v>117</v>
      </c>
      <c r="Q261" s="743">
        <v>27.4</v>
      </c>
      <c r="R261" s="677">
        <v>211</v>
      </c>
      <c r="S261" s="744"/>
      <c r="T261" s="675">
        <v>0.5</v>
      </c>
      <c r="U261" s="787">
        <v>937</v>
      </c>
      <c r="V261" s="122" t="s">
        <v>24</v>
      </c>
      <c r="W261" s="4" t="s">
        <v>15</v>
      </c>
      <c r="X261" s="10" t="s">
        <v>371</v>
      </c>
      <c r="Y261" s="217">
        <v>0.8</v>
      </c>
      <c r="Z261" s="313">
        <v>0.7</v>
      </c>
    </row>
    <row r="262" spans="1:26" x14ac:dyDescent="0.15">
      <c r="A262" s="1224"/>
      <c r="B262" s="458">
        <v>44882</v>
      </c>
      <c r="C262" s="449" t="str">
        <f t="shared" si="48"/>
        <v>(木)</v>
      </c>
      <c r="D262" s="742" t="s">
        <v>318</v>
      </c>
      <c r="E262" s="673"/>
      <c r="F262" s="674">
        <v>10.5</v>
      </c>
      <c r="G262" s="13">
        <v>12.9</v>
      </c>
      <c r="H262" s="310">
        <v>13</v>
      </c>
      <c r="I262" s="14">
        <v>2.6</v>
      </c>
      <c r="J262" s="308">
        <v>3</v>
      </c>
      <c r="K262" s="13">
        <v>7.9</v>
      </c>
      <c r="L262" s="308">
        <v>7.8</v>
      </c>
      <c r="M262" s="14">
        <v>34.6</v>
      </c>
      <c r="N262" s="310">
        <v>33.799999999999997</v>
      </c>
      <c r="O262" s="309">
        <v>92</v>
      </c>
      <c r="P262" s="309">
        <v>129</v>
      </c>
      <c r="Q262" s="743">
        <v>41.3</v>
      </c>
      <c r="R262" s="677">
        <v>241</v>
      </c>
      <c r="S262" s="744"/>
      <c r="T262" s="675">
        <v>0.4</v>
      </c>
      <c r="U262" s="787">
        <v>942</v>
      </c>
      <c r="V262" s="122" t="s">
        <v>24</v>
      </c>
      <c r="W262" s="4" t="s">
        <v>214</v>
      </c>
      <c r="X262" s="10" t="s">
        <v>371</v>
      </c>
      <c r="Y262" s="217">
        <v>11.1</v>
      </c>
      <c r="Z262" s="313">
        <v>9.9</v>
      </c>
    </row>
    <row r="263" spans="1:26" x14ac:dyDescent="0.15">
      <c r="A263" s="1224"/>
      <c r="B263" s="458">
        <v>44883</v>
      </c>
      <c r="C263" s="449" t="str">
        <f t="shared" si="48"/>
        <v>(金)</v>
      </c>
      <c r="D263" s="742" t="s">
        <v>318</v>
      </c>
      <c r="E263" s="673"/>
      <c r="F263" s="674">
        <v>11.8</v>
      </c>
      <c r="G263" s="13">
        <v>13</v>
      </c>
      <c r="H263" s="310">
        <v>13</v>
      </c>
      <c r="I263" s="14">
        <v>2.4</v>
      </c>
      <c r="J263" s="308">
        <v>2.8</v>
      </c>
      <c r="K263" s="13">
        <v>7.9</v>
      </c>
      <c r="L263" s="308">
        <v>7.9</v>
      </c>
      <c r="M263" s="14">
        <v>36.200000000000003</v>
      </c>
      <c r="N263" s="310">
        <v>35</v>
      </c>
      <c r="O263" s="309">
        <v>95</v>
      </c>
      <c r="P263" s="309">
        <v>133</v>
      </c>
      <c r="Q263" s="743">
        <v>43.2</v>
      </c>
      <c r="R263" s="677">
        <v>242</v>
      </c>
      <c r="S263" s="744"/>
      <c r="T263" s="675">
        <v>0.38</v>
      </c>
      <c r="U263" s="787">
        <v>945</v>
      </c>
      <c r="V263" s="122" t="s">
        <v>24</v>
      </c>
      <c r="W263" s="4" t="s">
        <v>215</v>
      </c>
      <c r="X263" s="10" t="s">
        <v>371</v>
      </c>
      <c r="Y263" s="412">
        <v>0</v>
      </c>
      <c r="Z263" s="413">
        <v>0</v>
      </c>
    </row>
    <row r="264" spans="1:26" x14ac:dyDescent="0.15">
      <c r="A264" s="1224"/>
      <c r="B264" s="458">
        <v>44884</v>
      </c>
      <c r="C264" s="449" t="str">
        <f t="shared" si="48"/>
        <v>(土)</v>
      </c>
      <c r="D264" s="742" t="s">
        <v>318</v>
      </c>
      <c r="E264" s="673"/>
      <c r="F264" s="674">
        <v>13.1</v>
      </c>
      <c r="G264" s="13"/>
      <c r="H264" s="310"/>
      <c r="I264" s="14"/>
      <c r="J264" s="308"/>
      <c r="K264" s="13"/>
      <c r="L264" s="308"/>
      <c r="M264" s="14"/>
      <c r="N264" s="310"/>
      <c r="O264" s="309"/>
      <c r="P264" s="309"/>
      <c r="Q264" s="743"/>
      <c r="R264" s="677"/>
      <c r="S264" s="744"/>
      <c r="T264" s="675"/>
      <c r="U264" s="787">
        <v>936</v>
      </c>
      <c r="V264" s="122" t="s">
        <v>24</v>
      </c>
      <c r="W264" s="4" t="s">
        <v>329</v>
      </c>
      <c r="X264" s="10" t="s">
        <v>371</v>
      </c>
      <c r="Y264" s="219">
        <v>3.91</v>
      </c>
      <c r="Z264" s="314">
        <v>3.99</v>
      </c>
    </row>
    <row r="265" spans="1:26" x14ac:dyDescent="0.15">
      <c r="A265" s="1224"/>
      <c r="B265" s="458">
        <v>44885</v>
      </c>
      <c r="C265" s="449" t="str">
        <f t="shared" si="48"/>
        <v>(日)</v>
      </c>
      <c r="D265" s="742" t="s">
        <v>317</v>
      </c>
      <c r="E265" s="673">
        <v>6.5</v>
      </c>
      <c r="F265" s="674">
        <v>11.4</v>
      </c>
      <c r="G265" s="13"/>
      <c r="H265" s="310"/>
      <c r="I265" s="14"/>
      <c r="J265" s="308"/>
      <c r="K265" s="13"/>
      <c r="L265" s="308"/>
      <c r="M265" s="14"/>
      <c r="N265" s="310"/>
      <c r="O265" s="309"/>
      <c r="P265" s="309"/>
      <c r="Q265" s="743"/>
      <c r="R265" s="677"/>
      <c r="S265" s="744"/>
      <c r="T265" s="675"/>
      <c r="U265" s="787">
        <v>908</v>
      </c>
      <c r="V265" s="122" t="s">
        <v>24</v>
      </c>
      <c r="W265" s="4" t="s">
        <v>216</v>
      </c>
      <c r="X265" s="10" t="s">
        <v>371</v>
      </c>
      <c r="Y265" s="219">
        <v>4.58</v>
      </c>
      <c r="Z265" s="314">
        <v>4.45</v>
      </c>
    </row>
    <row r="266" spans="1:26" x14ac:dyDescent="0.15">
      <c r="A266" s="1224"/>
      <c r="B266" s="458">
        <v>44886</v>
      </c>
      <c r="C266" s="449" t="str">
        <f t="shared" si="48"/>
        <v>(月)</v>
      </c>
      <c r="D266" s="742" t="s">
        <v>319</v>
      </c>
      <c r="E266" s="673">
        <v>3.5</v>
      </c>
      <c r="F266" s="674">
        <v>12</v>
      </c>
      <c r="G266" s="13">
        <v>13.2</v>
      </c>
      <c r="H266" s="310">
        <v>13.2</v>
      </c>
      <c r="I266" s="14">
        <v>4</v>
      </c>
      <c r="J266" s="308">
        <v>3.7</v>
      </c>
      <c r="K266" s="13">
        <v>7.8</v>
      </c>
      <c r="L266" s="308">
        <v>7.8</v>
      </c>
      <c r="M266" s="14">
        <v>31.4</v>
      </c>
      <c r="N266" s="310">
        <v>31.2</v>
      </c>
      <c r="O266" s="309">
        <v>88</v>
      </c>
      <c r="P266" s="309">
        <v>120</v>
      </c>
      <c r="Q266" s="743">
        <v>22.9</v>
      </c>
      <c r="R266" s="677">
        <v>204</v>
      </c>
      <c r="S266" s="744"/>
      <c r="T266" s="675">
        <v>0.45</v>
      </c>
      <c r="U266" s="787">
        <v>909</v>
      </c>
      <c r="V266" s="122" t="s">
        <v>24</v>
      </c>
      <c r="W266" s="4" t="s">
        <v>217</v>
      </c>
      <c r="X266" s="10" t="s">
        <v>371</v>
      </c>
      <c r="Y266" s="219">
        <v>9.0999999999999998E-2</v>
      </c>
      <c r="Z266" s="314">
        <v>9.2999999999999999E-2</v>
      </c>
    </row>
    <row r="267" spans="1:26" x14ac:dyDescent="0.15">
      <c r="A267" s="1224"/>
      <c r="B267" s="458">
        <v>44887</v>
      </c>
      <c r="C267" s="449" t="str">
        <f t="shared" si="48"/>
        <v>(火)</v>
      </c>
      <c r="D267" s="742" t="s">
        <v>318</v>
      </c>
      <c r="E267" s="673"/>
      <c r="F267" s="674">
        <v>13.9</v>
      </c>
      <c r="G267" s="13">
        <v>13.8</v>
      </c>
      <c r="H267" s="310">
        <v>13.8</v>
      </c>
      <c r="I267" s="14">
        <v>4.5</v>
      </c>
      <c r="J267" s="308">
        <v>5.4</v>
      </c>
      <c r="K267" s="13">
        <v>7.6</v>
      </c>
      <c r="L267" s="308">
        <v>7.6</v>
      </c>
      <c r="M267" s="14">
        <v>31.2</v>
      </c>
      <c r="N267" s="310">
        <v>29.7</v>
      </c>
      <c r="O267" s="309">
        <v>81</v>
      </c>
      <c r="P267" s="309">
        <v>111</v>
      </c>
      <c r="Q267" s="743">
        <v>35.6</v>
      </c>
      <c r="R267" s="677">
        <v>193</v>
      </c>
      <c r="S267" s="744"/>
      <c r="T267" s="675">
        <v>0.69</v>
      </c>
      <c r="U267" s="787">
        <v>927</v>
      </c>
      <c r="V267" s="122" t="s">
        <v>24</v>
      </c>
      <c r="W267" s="4" t="s">
        <v>218</v>
      </c>
      <c r="X267" s="10" t="s">
        <v>371</v>
      </c>
      <c r="Y267" s="217">
        <v>24.6</v>
      </c>
      <c r="Z267" s="313">
        <v>24.7</v>
      </c>
    </row>
    <row r="268" spans="1:26" x14ac:dyDescent="0.15">
      <c r="A268" s="1224"/>
      <c r="B268" s="458">
        <v>44888</v>
      </c>
      <c r="C268" s="449" t="str">
        <f t="shared" si="48"/>
        <v>(水)</v>
      </c>
      <c r="D268" s="742" t="s">
        <v>319</v>
      </c>
      <c r="E268" s="673">
        <v>31.5</v>
      </c>
      <c r="F268" s="674">
        <v>12.5</v>
      </c>
      <c r="G268" s="13"/>
      <c r="H268" s="310"/>
      <c r="I268" s="14"/>
      <c r="J268" s="308"/>
      <c r="K268" s="13"/>
      <c r="L268" s="308"/>
      <c r="M268" s="14"/>
      <c r="N268" s="310"/>
      <c r="O268" s="309"/>
      <c r="P268" s="309"/>
      <c r="Q268" s="743"/>
      <c r="R268" s="677"/>
      <c r="S268" s="744"/>
      <c r="T268" s="675"/>
      <c r="U268" s="787">
        <v>2278</v>
      </c>
      <c r="V268" s="122" t="s">
        <v>24</v>
      </c>
      <c r="W268" s="4" t="s">
        <v>17</v>
      </c>
      <c r="X268" s="10" t="s">
        <v>371</v>
      </c>
      <c r="Y268" s="217">
        <v>37.4</v>
      </c>
      <c r="Z268" s="313">
        <v>33</v>
      </c>
    </row>
    <row r="269" spans="1:26" x14ac:dyDescent="0.15">
      <c r="A269" s="1224"/>
      <c r="B269" s="458">
        <v>44889</v>
      </c>
      <c r="C269" s="449" t="str">
        <f t="shared" si="48"/>
        <v>(木)</v>
      </c>
      <c r="D269" s="742" t="s">
        <v>318</v>
      </c>
      <c r="E269" s="673"/>
      <c r="F269" s="674">
        <v>15.4</v>
      </c>
      <c r="G269" s="13">
        <v>13.2</v>
      </c>
      <c r="H269" s="310">
        <v>13.1</v>
      </c>
      <c r="I269" s="14">
        <v>12.4</v>
      </c>
      <c r="J269" s="308">
        <v>1.8</v>
      </c>
      <c r="K269" s="13">
        <v>7.3</v>
      </c>
      <c r="L269" s="308">
        <v>7.1</v>
      </c>
      <c r="M269" s="14">
        <v>17.8</v>
      </c>
      <c r="N269" s="310">
        <v>17.5</v>
      </c>
      <c r="O269" s="309">
        <v>42</v>
      </c>
      <c r="P269" s="309">
        <v>66</v>
      </c>
      <c r="Q269" s="743">
        <v>23.4</v>
      </c>
      <c r="R269" s="677">
        <v>122</v>
      </c>
      <c r="S269" s="744"/>
      <c r="T269" s="675">
        <v>0.25</v>
      </c>
      <c r="U269" s="787">
        <v>4728</v>
      </c>
      <c r="V269" s="122" t="s">
        <v>24</v>
      </c>
      <c r="W269" s="4" t="s">
        <v>219</v>
      </c>
      <c r="X269" s="10" t="s">
        <v>205</v>
      </c>
      <c r="Y269" s="383">
        <v>5</v>
      </c>
      <c r="Z269" s="396">
        <v>4</v>
      </c>
    </row>
    <row r="270" spans="1:26" x14ac:dyDescent="0.15">
      <c r="A270" s="1224"/>
      <c r="B270" s="458">
        <v>44890</v>
      </c>
      <c r="C270" s="449" t="str">
        <f t="shared" si="48"/>
        <v>(金)</v>
      </c>
      <c r="D270" s="742" t="s">
        <v>318</v>
      </c>
      <c r="E270" s="673"/>
      <c r="F270" s="674">
        <v>14.4</v>
      </c>
      <c r="G270" s="13">
        <v>14</v>
      </c>
      <c r="H270" s="310">
        <v>14</v>
      </c>
      <c r="I270" s="14">
        <v>4.5</v>
      </c>
      <c r="J270" s="308">
        <v>4.8</v>
      </c>
      <c r="K270" s="13">
        <v>7.5</v>
      </c>
      <c r="L270" s="308">
        <v>7.4</v>
      </c>
      <c r="M270" s="14">
        <v>29</v>
      </c>
      <c r="N270" s="310">
        <v>28.5</v>
      </c>
      <c r="O270" s="309">
        <v>75</v>
      </c>
      <c r="P270" s="309">
        <v>106</v>
      </c>
      <c r="Q270" s="743">
        <v>28.8</v>
      </c>
      <c r="R270" s="677">
        <v>192</v>
      </c>
      <c r="S270" s="744"/>
      <c r="T270" s="675">
        <v>0.69</v>
      </c>
      <c r="U270" s="787">
        <v>1622</v>
      </c>
      <c r="V270" s="122" t="s">
        <v>24</v>
      </c>
      <c r="W270" s="4" t="s">
        <v>220</v>
      </c>
      <c r="X270" s="10" t="s">
        <v>371</v>
      </c>
      <c r="Y270" s="383">
        <v>4</v>
      </c>
      <c r="Z270" s="396">
        <v>3</v>
      </c>
    </row>
    <row r="271" spans="1:26" x14ac:dyDescent="0.15">
      <c r="A271" s="1224"/>
      <c r="B271" s="458">
        <v>44891</v>
      </c>
      <c r="C271" s="449" t="str">
        <f t="shared" si="48"/>
        <v>(土)</v>
      </c>
      <c r="D271" s="742" t="s">
        <v>319</v>
      </c>
      <c r="E271" s="673">
        <v>1.5</v>
      </c>
      <c r="F271" s="674">
        <v>10.9</v>
      </c>
      <c r="G271" s="13"/>
      <c r="H271" s="310"/>
      <c r="I271" s="14"/>
      <c r="J271" s="308"/>
      <c r="K271" s="13"/>
      <c r="L271" s="308"/>
      <c r="M271" s="14"/>
      <c r="N271" s="310"/>
      <c r="O271" s="309"/>
      <c r="P271" s="309"/>
      <c r="Q271" s="743"/>
      <c r="R271" s="677"/>
      <c r="S271" s="744"/>
      <c r="T271" s="675"/>
      <c r="U271" s="787">
        <v>917</v>
      </c>
      <c r="V271" s="122" t="s">
        <v>24</v>
      </c>
      <c r="W271" s="397"/>
      <c r="X271" s="398"/>
      <c r="Y271" s="399"/>
      <c r="Z271" s="398"/>
    </row>
    <row r="272" spans="1:26" x14ac:dyDescent="0.15">
      <c r="A272" s="1224"/>
      <c r="B272" s="458">
        <v>44892</v>
      </c>
      <c r="C272" s="449" t="str">
        <f t="shared" si="48"/>
        <v>(日)</v>
      </c>
      <c r="D272" s="742" t="s">
        <v>318</v>
      </c>
      <c r="E272" s="673">
        <v>0.5</v>
      </c>
      <c r="F272" s="674">
        <v>12.2</v>
      </c>
      <c r="G272" s="13"/>
      <c r="H272" s="310"/>
      <c r="I272" s="14"/>
      <c r="J272" s="308"/>
      <c r="K272" s="13"/>
      <c r="L272" s="308"/>
      <c r="M272" s="14"/>
      <c r="N272" s="310"/>
      <c r="O272" s="309"/>
      <c r="P272" s="309"/>
      <c r="Q272" s="743"/>
      <c r="R272" s="677"/>
      <c r="S272" s="744"/>
      <c r="T272" s="675"/>
      <c r="U272" s="787">
        <v>1544</v>
      </c>
      <c r="V272" s="122" t="s">
        <v>24</v>
      </c>
      <c r="W272" s="397"/>
      <c r="X272" s="398"/>
      <c r="Y272" s="399"/>
      <c r="Z272" s="398"/>
    </row>
    <row r="273" spans="1:26" x14ac:dyDescent="0.15">
      <c r="A273" s="1224"/>
      <c r="B273" s="458">
        <v>44893</v>
      </c>
      <c r="C273" s="449" t="str">
        <f t="shared" si="48"/>
        <v>(月)</v>
      </c>
      <c r="D273" s="742" t="s">
        <v>317</v>
      </c>
      <c r="E273" s="673"/>
      <c r="F273" s="674">
        <v>9.8000000000000007</v>
      </c>
      <c r="G273" s="13">
        <v>13</v>
      </c>
      <c r="H273" s="310">
        <v>13.1</v>
      </c>
      <c r="I273" s="14">
        <v>2.4</v>
      </c>
      <c r="J273" s="308">
        <v>2.9</v>
      </c>
      <c r="K273" s="13">
        <v>7.7</v>
      </c>
      <c r="L273" s="308">
        <v>7.7</v>
      </c>
      <c r="M273" s="14">
        <v>36</v>
      </c>
      <c r="N273" s="310">
        <v>34.5</v>
      </c>
      <c r="O273" s="309">
        <v>89</v>
      </c>
      <c r="P273" s="309">
        <v>128</v>
      </c>
      <c r="Q273" s="743">
        <v>32.6</v>
      </c>
      <c r="R273" s="677">
        <v>226</v>
      </c>
      <c r="S273" s="744"/>
      <c r="T273" s="675">
        <v>0.52</v>
      </c>
      <c r="U273" s="787">
        <v>912</v>
      </c>
      <c r="V273" s="122" t="s">
        <v>24</v>
      </c>
      <c r="W273" s="400"/>
      <c r="X273" s="401"/>
      <c r="Y273" s="402"/>
      <c r="Z273" s="401"/>
    </row>
    <row r="274" spans="1:26" x14ac:dyDescent="0.15">
      <c r="A274" s="1224"/>
      <c r="B274" s="458">
        <v>44894</v>
      </c>
      <c r="C274" s="449" t="str">
        <f t="shared" si="48"/>
        <v>(火)</v>
      </c>
      <c r="D274" s="742" t="s">
        <v>317</v>
      </c>
      <c r="E274" s="673">
        <v>2</v>
      </c>
      <c r="F274" s="674">
        <v>17</v>
      </c>
      <c r="G274" s="13">
        <v>13.2</v>
      </c>
      <c r="H274" s="310">
        <v>13.1</v>
      </c>
      <c r="I274" s="14">
        <v>2.9</v>
      </c>
      <c r="J274" s="308">
        <v>3.2</v>
      </c>
      <c r="K274" s="13">
        <v>7.7</v>
      </c>
      <c r="L274" s="308">
        <v>7.6</v>
      </c>
      <c r="M274" s="14">
        <v>37.6</v>
      </c>
      <c r="N274" s="310">
        <v>35.700000000000003</v>
      </c>
      <c r="O274" s="309">
        <v>91</v>
      </c>
      <c r="P274" s="309">
        <v>132</v>
      </c>
      <c r="Q274" s="743">
        <v>43</v>
      </c>
      <c r="R274" s="677">
        <v>249</v>
      </c>
      <c r="S274" s="744"/>
      <c r="T274" s="675">
        <v>0.55000000000000004</v>
      </c>
      <c r="U274" s="787">
        <v>921</v>
      </c>
      <c r="V274" s="122" t="s">
        <v>24</v>
      </c>
      <c r="W274" s="11" t="s">
        <v>23</v>
      </c>
      <c r="X274" s="117" t="s">
        <v>24</v>
      </c>
      <c r="Y274" s="117" t="s">
        <v>24</v>
      </c>
      <c r="Z274" s="812" t="s">
        <v>24</v>
      </c>
    </row>
    <row r="275" spans="1:26" x14ac:dyDescent="0.15">
      <c r="A275" s="1224"/>
      <c r="B275" s="458">
        <v>44895</v>
      </c>
      <c r="C275" s="449" t="str">
        <f t="shared" si="48"/>
        <v>(水)</v>
      </c>
      <c r="D275" s="745" t="s">
        <v>317</v>
      </c>
      <c r="E275" s="700">
        <v>13.5</v>
      </c>
      <c r="F275" s="746">
        <v>17.5</v>
      </c>
      <c r="G275" s="498">
        <v>16.600000000000001</v>
      </c>
      <c r="H275" s="747">
        <v>16.5</v>
      </c>
      <c r="I275" s="748">
        <v>37</v>
      </c>
      <c r="J275" s="409">
        <v>5.7</v>
      </c>
      <c r="K275" s="498">
        <v>7.5</v>
      </c>
      <c r="L275" s="409">
        <v>7.4</v>
      </c>
      <c r="M275" s="748">
        <v>23.1</v>
      </c>
      <c r="N275" s="747">
        <v>26.2</v>
      </c>
      <c r="O275" s="749">
        <v>64</v>
      </c>
      <c r="P275" s="749">
        <v>94</v>
      </c>
      <c r="Q275" s="750">
        <v>39</v>
      </c>
      <c r="R275" s="751">
        <v>182</v>
      </c>
      <c r="S275" s="752"/>
      <c r="T275" s="1019">
        <v>0.66</v>
      </c>
      <c r="U275" s="1010">
        <v>4352</v>
      </c>
      <c r="V275" s="122" t="s">
        <v>24</v>
      </c>
      <c r="W275" s="985" t="s">
        <v>361</v>
      </c>
      <c r="X275" s="986"/>
      <c r="Y275" s="986"/>
      <c r="Z275" s="987"/>
    </row>
    <row r="276" spans="1:26" s="1" customFormat="1" ht="13.5" customHeight="1" x14ac:dyDescent="0.15">
      <c r="A276" s="1224"/>
      <c r="B276" s="1155" t="s">
        <v>274</v>
      </c>
      <c r="C276" s="1155"/>
      <c r="D276" s="679"/>
      <c r="E276" s="663">
        <f>MAX(E246:E275)</f>
        <v>31.5</v>
      </c>
      <c r="F276" s="680">
        <f t="shared" ref="F276:U276" si="49">IF(COUNT(F246:F275)=0,"",MAX(F246:F275))</f>
        <v>17.5</v>
      </c>
      <c r="G276" s="12">
        <f t="shared" si="49"/>
        <v>16.600000000000001</v>
      </c>
      <c r="H276" s="307">
        <f t="shared" si="49"/>
        <v>16.5</v>
      </c>
      <c r="I276" s="665">
        <f t="shared" si="49"/>
        <v>37</v>
      </c>
      <c r="J276" s="666">
        <f t="shared" si="49"/>
        <v>5.9</v>
      </c>
      <c r="K276" s="12">
        <f t="shared" si="49"/>
        <v>8</v>
      </c>
      <c r="L276" s="307">
        <f t="shared" si="49"/>
        <v>8</v>
      </c>
      <c r="M276" s="665">
        <f t="shared" si="49"/>
        <v>38.9</v>
      </c>
      <c r="N276" s="666">
        <f t="shared" si="49"/>
        <v>37.799999999999997</v>
      </c>
      <c r="O276" s="764">
        <f t="shared" si="49"/>
        <v>95</v>
      </c>
      <c r="P276" s="764">
        <f t="shared" si="49"/>
        <v>135</v>
      </c>
      <c r="Q276" s="666">
        <f t="shared" si="49"/>
        <v>55.6</v>
      </c>
      <c r="R276" s="684">
        <f t="shared" si="49"/>
        <v>291</v>
      </c>
      <c r="S276" s="685">
        <f t="shared" si="49"/>
        <v>0.43</v>
      </c>
      <c r="T276" s="685">
        <f t="shared" ref="T276" si="50">IF(COUNT(T246:T275)=0,"",MAX(T246:T275))</f>
        <v>0.69</v>
      </c>
      <c r="U276" s="686">
        <f t="shared" si="49"/>
        <v>4728</v>
      </c>
      <c r="V276" s="159"/>
      <c r="W276" s="988"/>
      <c r="X276" s="989"/>
      <c r="Y276" s="989"/>
      <c r="Z276" s="990"/>
    </row>
    <row r="277" spans="1:26" s="1" customFormat="1" ht="13.5" customHeight="1" x14ac:dyDescent="0.15">
      <c r="A277" s="1224"/>
      <c r="B277" s="1156" t="s">
        <v>275</v>
      </c>
      <c r="C277" s="1156"/>
      <c r="D277" s="687"/>
      <c r="E277" s="688"/>
      <c r="F277" s="689">
        <f t="shared" ref="F277:S277" si="51">IF(COUNT(F246:F275)=0,"",MIN(F246:F275))</f>
        <v>9.3000000000000007</v>
      </c>
      <c r="G277" s="13">
        <f t="shared" si="51"/>
        <v>12.9</v>
      </c>
      <c r="H277" s="308">
        <f t="shared" si="51"/>
        <v>13</v>
      </c>
      <c r="I277" s="14">
        <f t="shared" si="51"/>
        <v>2.4</v>
      </c>
      <c r="J277" s="334">
        <f t="shared" si="51"/>
        <v>1.8</v>
      </c>
      <c r="K277" s="13">
        <f t="shared" si="51"/>
        <v>7.3</v>
      </c>
      <c r="L277" s="689">
        <f t="shared" si="51"/>
        <v>7.1</v>
      </c>
      <c r="M277" s="14">
        <f t="shared" si="51"/>
        <v>17.8</v>
      </c>
      <c r="N277" s="334">
        <f t="shared" si="51"/>
        <v>17.5</v>
      </c>
      <c r="O277" s="333">
        <f t="shared" si="51"/>
        <v>42</v>
      </c>
      <c r="P277" s="333">
        <f t="shared" si="51"/>
        <v>66</v>
      </c>
      <c r="Q277" s="692">
        <f t="shared" si="51"/>
        <v>22.9</v>
      </c>
      <c r="R277" s="693">
        <f t="shared" si="51"/>
        <v>122</v>
      </c>
      <c r="S277" s="694">
        <f t="shared" si="51"/>
        <v>0.43</v>
      </c>
      <c r="T277" s="694">
        <f t="shared" ref="T277" si="52">IF(COUNT(T246:T275)=0,"",MIN(T246:T275))</f>
        <v>0.25</v>
      </c>
      <c r="U277" s="695"/>
      <c r="V277" s="159"/>
      <c r="W277" s="988"/>
      <c r="X277" s="989"/>
      <c r="Y277" s="989"/>
      <c r="Z277" s="990"/>
    </row>
    <row r="278" spans="1:26" s="1" customFormat="1" ht="13.5" customHeight="1" x14ac:dyDescent="0.15">
      <c r="A278" s="1224"/>
      <c r="B278" s="1156" t="s">
        <v>276</v>
      </c>
      <c r="C278" s="1156"/>
      <c r="D278" s="687"/>
      <c r="E278" s="696"/>
      <c r="F278" s="697">
        <f t="shared" ref="F278:S278" si="53">IF(COUNT(F246:F275)=0,"",AVERAGE(F246:F275))</f>
        <v>13.446666666666664</v>
      </c>
      <c r="G278" s="13">
        <f t="shared" si="53"/>
        <v>13.99</v>
      </c>
      <c r="H278" s="689">
        <f t="shared" si="53"/>
        <v>13.98</v>
      </c>
      <c r="I278" s="14">
        <f t="shared" si="53"/>
        <v>5.4749999999999996</v>
      </c>
      <c r="J278" s="334">
        <f t="shared" si="53"/>
        <v>3.4499999999999993</v>
      </c>
      <c r="K278" s="13">
        <f t="shared" si="53"/>
        <v>7.8149999999999995</v>
      </c>
      <c r="L278" s="689">
        <f t="shared" si="53"/>
        <v>7.7699999999999987</v>
      </c>
      <c r="M278" s="14">
        <f t="shared" si="53"/>
        <v>33.979999999999997</v>
      </c>
      <c r="N278" s="334">
        <f t="shared" si="53"/>
        <v>33.045000000000002</v>
      </c>
      <c r="O278" s="333">
        <f t="shared" si="53"/>
        <v>86.35</v>
      </c>
      <c r="P278" s="333">
        <f t="shared" si="53"/>
        <v>123.2</v>
      </c>
      <c r="Q278" s="692">
        <f t="shared" si="53"/>
        <v>36.524999999999999</v>
      </c>
      <c r="R278" s="698">
        <f t="shared" si="53"/>
        <v>223.9</v>
      </c>
      <c r="S278" s="694">
        <f t="shared" si="53"/>
        <v>0.43</v>
      </c>
      <c r="T278" s="694">
        <f t="shared" ref="T278" si="54">IF(COUNT(T246:T275)=0,"",AVERAGE(T246:T275))</f>
        <v>0.44850000000000001</v>
      </c>
      <c r="U278" s="695"/>
      <c r="V278" s="159"/>
      <c r="W278" s="988"/>
      <c r="X278" s="989"/>
      <c r="Y278" s="989"/>
      <c r="Z278" s="990"/>
    </row>
    <row r="279" spans="1:26" s="1" customFormat="1" ht="13.5" customHeight="1" x14ac:dyDescent="0.15">
      <c r="A279" s="1225"/>
      <c r="B279" s="1157" t="s">
        <v>277</v>
      </c>
      <c r="C279" s="1157"/>
      <c r="D279" s="699"/>
      <c r="E279" s="700">
        <f>SUM(E246:E275)</f>
        <v>72</v>
      </c>
      <c r="F279" s="701"/>
      <c r="G279" s="702"/>
      <c r="H279" s="703"/>
      <c r="I279" s="702"/>
      <c r="J279" s="703"/>
      <c r="K279" s="704"/>
      <c r="L279" s="705"/>
      <c r="M279" s="706"/>
      <c r="N279" s="707"/>
      <c r="O279" s="708"/>
      <c r="P279" s="709"/>
      <c r="Q279" s="710"/>
      <c r="R279" s="711"/>
      <c r="S279" s="712"/>
      <c r="T279" s="712"/>
      <c r="U279" s="1006">
        <f>SUM(U246:U275)</f>
        <v>41145</v>
      </c>
      <c r="V279" s="159"/>
      <c r="W279" s="991"/>
      <c r="X279" s="992"/>
      <c r="Y279" s="992"/>
      <c r="Z279" s="993"/>
    </row>
    <row r="280" spans="1:26" ht="13.5" customHeight="1" x14ac:dyDescent="0.15">
      <c r="A280" s="1223" t="s">
        <v>269</v>
      </c>
      <c r="B280" s="540">
        <v>44896</v>
      </c>
      <c r="C280" s="448" t="str">
        <f>IF(B280="","",IF(WEEKDAY(B280)=1,"(日)",IF(WEEKDAY(B280)=2,"(月)",IF(WEEKDAY(B280)=3,"(火)",IF(WEEKDAY(B280)=4,"(水)",IF(WEEKDAY(B280)=5,"(木)",IF(WEEKDAY(B280)=6,"(金)","(土)")))))))</f>
        <v>(木)</v>
      </c>
      <c r="D280" s="740" t="s">
        <v>317</v>
      </c>
      <c r="E280" s="663"/>
      <c r="F280" s="664">
        <v>9.6</v>
      </c>
      <c r="G280" s="12">
        <v>15.1</v>
      </c>
      <c r="H280" s="666">
        <v>15.3</v>
      </c>
      <c r="I280" s="665">
        <v>6.2</v>
      </c>
      <c r="J280" s="307">
        <v>4.0999999999999996</v>
      </c>
      <c r="K280" s="12">
        <v>7.5</v>
      </c>
      <c r="L280" s="307">
        <v>7.3</v>
      </c>
      <c r="M280" s="665">
        <v>27.8</v>
      </c>
      <c r="N280" s="666">
        <v>25.8</v>
      </c>
      <c r="O280" s="667">
        <v>66</v>
      </c>
      <c r="P280" s="667">
        <v>98</v>
      </c>
      <c r="Q280" s="728">
        <v>39.4</v>
      </c>
      <c r="R280" s="671">
        <v>195</v>
      </c>
      <c r="S280" s="741">
        <v>0.52</v>
      </c>
      <c r="T280" s="669">
        <v>2.19</v>
      </c>
      <c r="U280" s="1005">
        <v>2408</v>
      </c>
      <c r="V280" s="122"/>
      <c r="W280" s="463" t="s">
        <v>344</v>
      </c>
      <c r="X280" s="479"/>
      <c r="Y280" s="465">
        <v>44903</v>
      </c>
      <c r="Z280" s="474"/>
    </row>
    <row r="281" spans="1:26" x14ac:dyDescent="0.15">
      <c r="A281" s="1224"/>
      <c r="B281" s="539">
        <v>44897</v>
      </c>
      <c r="C281" s="449" t="str">
        <f t="shared" ref="C281:C310" si="55">IF(B281="","",IF(WEEKDAY(B281)=1,"(日)",IF(WEEKDAY(B281)=2,"(月)",IF(WEEKDAY(B281)=3,"(火)",IF(WEEKDAY(B281)=4,"(水)",IF(WEEKDAY(B281)=5,"(木)",IF(WEEKDAY(B281)=6,"(金)","(土)")))))))</f>
        <v>(金)</v>
      </c>
      <c r="D281" s="742" t="s">
        <v>317</v>
      </c>
      <c r="E281" s="673"/>
      <c r="F281" s="674">
        <v>8.1</v>
      </c>
      <c r="G281" s="13">
        <v>12.6</v>
      </c>
      <c r="H281" s="310">
        <v>12.7</v>
      </c>
      <c r="I281" s="14">
        <v>3.4</v>
      </c>
      <c r="J281" s="308">
        <v>4.2</v>
      </c>
      <c r="K281" s="13">
        <v>7.6</v>
      </c>
      <c r="L281" s="308">
        <v>7.5</v>
      </c>
      <c r="M281" s="14">
        <v>34.299999999999997</v>
      </c>
      <c r="N281" s="310">
        <v>31.8</v>
      </c>
      <c r="O281" s="309">
        <v>85</v>
      </c>
      <c r="P281" s="309">
        <v>122</v>
      </c>
      <c r="Q281" s="743">
        <v>44.5</v>
      </c>
      <c r="R281" s="677">
        <v>241</v>
      </c>
      <c r="S281" s="744">
        <v>0.51</v>
      </c>
      <c r="T281" s="675"/>
      <c r="U281" s="1012">
        <v>993</v>
      </c>
      <c r="V281" s="122"/>
      <c r="W281" s="468" t="s">
        <v>2</v>
      </c>
      <c r="X281" s="469" t="s">
        <v>363</v>
      </c>
      <c r="Y281" s="513">
        <v>7.4</v>
      </c>
      <c r="Z281" s="473"/>
    </row>
    <row r="282" spans="1:26" x14ac:dyDescent="0.15">
      <c r="A282" s="1224"/>
      <c r="B282" s="539">
        <v>44898</v>
      </c>
      <c r="C282" s="449" t="str">
        <f t="shared" si="55"/>
        <v>(土)</v>
      </c>
      <c r="D282" s="742" t="s">
        <v>318</v>
      </c>
      <c r="E282" s="673"/>
      <c r="F282" s="674">
        <v>7.3</v>
      </c>
      <c r="G282" s="13"/>
      <c r="H282" s="310"/>
      <c r="I282" s="14"/>
      <c r="J282" s="308"/>
      <c r="K282" s="13"/>
      <c r="L282" s="308"/>
      <c r="M282" s="14"/>
      <c r="N282" s="310"/>
      <c r="O282" s="309"/>
      <c r="P282" s="309"/>
      <c r="Q282" s="743"/>
      <c r="R282" s="677"/>
      <c r="S282" s="744"/>
      <c r="T282" s="675"/>
      <c r="U282" s="787">
        <v>908</v>
      </c>
      <c r="V282" s="122"/>
      <c r="W282" s="6" t="s">
        <v>19</v>
      </c>
      <c r="X282" s="7" t="s">
        <v>20</v>
      </c>
      <c r="Y282" s="475" t="s">
        <v>21</v>
      </c>
      <c r="Z282" s="7" t="s">
        <v>22</v>
      </c>
    </row>
    <row r="283" spans="1:26" x14ac:dyDescent="0.15">
      <c r="A283" s="1224"/>
      <c r="B283" s="539">
        <v>44899</v>
      </c>
      <c r="C283" s="449" t="str">
        <f t="shared" si="55"/>
        <v>(日)</v>
      </c>
      <c r="D283" s="742" t="s">
        <v>318</v>
      </c>
      <c r="E283" s="673"/>
      <c r="F283" s="674">
        <v>6.9</v>
      </c>
      <c r="G283" s="13"/>
      <c r="H283" s="310"/>
      <c r="I283" s="14"/>
      <c r="J283" s="308"/>
      <c r="K283" s="13"/>
      <c r="L283" s="308"/>
      <c r="M283" s="14"/>
      <c r="N283" s="310"/>
      <c r="O283" s="309"/>
      <c r="P283" s="309"/>
      <c r="Q283" s="743"/>
      <c r="R283" s="677"/>
      <c r="S283" s="744"/>
      <c r="T283" s="675"/>
      <c r="U283" s="787">
        <v>899</v>
      </c>
      <c r="V283" s="122"/>
      <c r="W283" s="3" t="s">
        <v>203</v>
      </c>
      <c r="X283" s="9" t="s">
        <v>11</v>
      </c>
      <c r="Y283" s="476">
        <v>10</v>
      </c>
      <c r="Z283" s="307">
        <v>10.1</v>
      </c>
    </row>
    <row r="284" spans="1:26" x14ac:dyDescent="0.15">
      <c r="A284" s="1224"/>
      <c r="B284" s="539">
        <v>44900</v>
      </c>
      <c r="C284" s="449" t="str">
        <f t="shared" si="55"/>
        <v>(月)</v>
      </c>
      <c r="D284" s="742" t="s">
        <v>317</v>
      </c>
      <c r="E284" s="673">
        <v>17</v>
      </c>
      <c r="F284" s="674">
        <v>7.5</v>
      </c>
      <c r="G284" s="13">
        <v>11.3</v>
      </c>
      <c r="H284" s="310">
        <v>11.4</v>
      </c>
      <c r="I284" s="14">
        <v>3</v>
      </c>
      <c r="J284" s="308">
        <v>3.7</v>
      </c>
      <c r="K284" s="13">
        <v>7.8</v>
      </c>
      <c r="L284" s="308">
        <v>7.7</v>
      </c>
      <c r="M284" s="14">
        <v>37.6</v>
      </c>
      <c r="N284" s="310">
        <v>37.700000000000003</v>
      </c>
      <c r="O284" s="309">
        <v>92</v>
      </c>
      <c r="P284" s="309">
        <v>132</v>
      </c>
      <c r="Q284" s="743">
        <v>41.6</v>
      </c>
      <c r="R284" s="677">
        <v>259</v>
      </c>
      <c r="S284" s="744">
        <v>0.43</v>
      </c>
      <c r="T284" s="675"/>
      <c r="U284" s="787">
        <v>907</v>
      </c>
      <c r="V284" s="122"/>
      <c r="W284" s="4" t="s">
        <v>204</v>
      </c>
      <c r="X284" s="10" t="s">
        <v>205</v>
      </c>
      <c r="Y284" s="477">
        <v>3.4</v>
      </c>
      <c r="Z284" s="308">
        <v>4</v>
      </c>
    </row>
    <row r="285" spans="1:26" x14ac:dyDescent="0.15">
      <c r="A285" s="1224"/>
      <c r="B285" s="539">
        <v>44901</v>
      </c>
      <c r="C285" s="449" t="str">
        <f t="shared" si="55"/>
        <v>(火)</v>
      </c>
      <c r="D285" s="742" t="s">
        <v>319</v>
      </c>
      <c r="E285" s="673">
        <v>10</v>
      </c>
      <c r="F285" s="674">
        <v>4.9000000000000004</v>
      </c>
      <c r="G285" s="13">
        <v>10</v>
      </c>
      <c r="H285" s="310">
        <v>10</v>
      </c>
      <c r="I285" s="14">
        <v>14.2</v>
      </c>
      <c r="J285" s="308">
        <v>5.6</v>
      </c>
      <c r="K285" s="13">
        <v>7.6</v>
      </c>
      <c r="L285" s="308">
        <v>7.5</v>
      </c>
      <c r="M285" s="14">
        <v>25.6</v>
      </c>
      <c r="N285" s="310">
        <v>25.6</v>
      </c>
      <c r="O285" s="309">
        <v>64</v>
      </c>
      <c r="P285" s="309">
        <v>97</v>
      </c>
      <c r="Q285" s="743">
        <v>26.1</v>
      </c>
      <c r="R285" s="677">
        <v>185</v>
      </c>
      <c r="S285" s="744">
        <v>0.49</v>
      </c>
      <c r="T285" s="675"/>
      <c r="U285" s="787">
        <v>4048</v>
      </c>
      <c r="V285" s="122"/>
      <c r="W285" s="4" t="s">
        <v>12</v>
      </c>
      <c r="X285" s="10"/>
      <c r="Y285" s="477">
        <v>7.6</v>
      </c>
      <c r="Z285" s="308">
        <v>7.6</v>
      </c>
    </row>
    <row r="286" spans="1:26" x14ac:dyDescent="0.15">
      <c r="A286" s="1224"/>
      <c r="B286" s="539">
        <v>44902</v>
      </c>
      <c r="C286" s="449" t="str">
        <f t="shared" si="55"/>
        <v>(水)</v>
      </c>
      <c r="D286" s="742" t="s">
        <v>318</v>
      </c>
      <c r="E286" s="673"/>
      <c r="F286" s="674">
        <v>5</v>
      </c>
      <c r="G286" s="13">
        <v>9.6999999999999993</v>
      </c>
      <c r="H286" s="310">
        <v>9.8000000000000007</v>
      </c>
      <c r="I286" s="14">
        <v>4.8</v>
      </c>
      <c r="J286" s="308">
        <v>3</v>
      </c>
      <c r="K286" s="13">
        <v>7.5</v>
      </c>
      <c r="L286" s="308">
        <v>7.4</v>
      </c>
      <c r="M286" s="14">
        <v>29.4</v>
      </c>
      <c r="N286" s="310">
        <v>28</v>
      </c>
      <c r="O286" s="309">
        <v>71</v>
      </c>
      <c r="P286" s="309">
        <v>103</v>
      </c>
      <c r="Q286" s="743">
        <v>33.200000000000003</v>
      </c>
      <c r="R286" s="677">
        <v>200</v>
      </c>
      <c r="S286" s="744">
        <v>0.3</v>
      </c>
      <c r="T286" s="675"/>
      <c r="U286" s="787">
        <v>2351</v>
      </c>
      <c r="V286" s="122"/>
      <c r="W286" s="4" t="s">
        <v>206</v>
      </c>
      <c r="X286" s="10" t="s">
        <v>13</v>
      </c>
      <c r="Y286" s="477">
        <v>35.799999999999997</v>
      </c>
      <c r="Z286" s="308">
        <v>34.299999999999997</v>
      </c>
    </row>
    <row r="287" spans="1:26" x14ac:dyDescent="0.15">
      <c r="A287" s="1224"/>
      <c r="B287" s="539">
        <v>44903</v>
      </c>
      <c r="C287" s="449" t="str">
        <f t="shared" si="55"/>
        <v>(木)</v>
      </c>
      <c r="D287" s="742" t="s">
        <v>318</v>
      </c>
      <c r="E287" s="673"/>
      <c r="F287" s="674">
        <v>7.4</v>
      </c>
      <c r="G287" s="13">
        <v>10</v>
      </c>
      <c r="H287" s="310">
        <v>10.1</v>
      </c>
      <c r="I287" s="14">
        <v>3.4</v>
      </c>
      <c r="J287" s="308">
        <v>4</v>
      </c>
      <c r="K287" s="13">
        <v>7.6</v>
      </c>
      <c r="L287" s="308">
        <v>7.6</v>
      </c>
      <c r="M287" s="14">
        <v>35.799999999999997</v>
      </c>
      <c r="N287" s="310">
        <v>34.299999999999997</v>
      </c>
      <c r="O287" s="309">
        <v>89</v>
      </c>
      <c r="P287" s="309">
        <v>128</v>
      </c>
      <c r="Q287" s="743">
        <v>48.3</v>
      </c>
      <c r="R287" s="677">
        <v>253</v>
      </c>
      <c r="S287" s="744">
        <v>0.53</v>
      </c>
      <c r="T287" s="675">
        <v>3.58</v>
      </c>
      <c r="U287" s="787">
        <v>929</v>
      </c>
      <c r="V287" s="122"/>
      <c r="W287" s="4" t="s">
        <v>207</v>
      </c>
      <c r="X287" s="10" t="s">
        <v>371</v>
      </c>
      <c r="Y287" s="478">
        <v>91</v>
      </c>
      <c r="Z287" s="309">
        <v>89</v>
      </c>
    </row>
    <row r="288" spans="1:26" x14ac:dyDescent="0.15">
      <c r="A288" s="1224"/>
      <c r="B288" s="539">
        <v>44904</v>
      </c>
      <c r="C288" s="449" t="str">
        <f t="shared" si="55"/>
        <v>(金)</v>
      </c>
      <c r="D288" s="742" t="s">
        <v>317</v>
      </c>
      <c r="E288" s="673"/>
      <c r="F288" s="674">
        <v>6.8</v>
      </c>
      <c r="G288" s="13">
        <v>10.3</v>
      </c>
      <c r="H288" s="310">
        <v>10.3</v>
      </c>
      <c r="I288" s="14">
        <v>2.7</v>
      </c>
      <c r="J288" s="308">
        <v>3.5</v>
      </c>
      <c r="K288" s="13">
        <v>7.7</v>
      </c>
      <c r="L288" s="308">
        <v>7.7</v>
      </c>
      <c r="M288" s="14">
        <v>38</v>
      </c>
      <c r="N288" s="310">
        <v>35.799999999999997</v>
      </c>
      <c r="O288" s="309">
        <v>94</v>
      </c>
      <c r="P288" s="309">
        <v>132</v>
      </c>
      <c r="Q288" s="743">
        <v>54.8</v>
      </c>
      <c r="R288" s="677">
        <v>244</v>
      </c>
      <c r="S288" s="744">
        <v>0.49</v>
      </c>
      <c r="T288" s="675"/>
      <c r="U288" s="787">
        <v>936</v>
      </c>
      <c r="V288" s="122"/>
      <c r="W288" s="4" t="s">
        <v>208</v>
      </c>
      <c r="X288" s="10" t="s">
        <v>371</v>
      </c>
      <c r="Y288" s="478">
        <v>129</v>
      </c>
      <c r="Z288" s="309">
        <v>128</v>
      </c>
    </row>
    <row r="289" spans="1:26" x14ac:dyDescent="0.15">
      <c r="A289" s="1224"/>
      <c r="B289" s="539">
        <v>44905</v>
      </c>
      <c r="C289" s="449" t="str">
        <f t="shared" si="55"/>
        <v>(土)</v>
      </c>
      <c r="D289" s="742" t="s">
        <v>318</v>
      </c>
      <c r="E289" s="673"/>
      <c r="F289" s="674">
        <v>8.1</v>
      </c>
      <c r="G289" s="13"/>
      <c r="H289" s="310"/>
      <c r="I289" s="14"/>
      <c r="J289" s="308"/>
      <c r="K289" s="13"/>
      <c r="L289" s="308"/>
      <c r="M289" s="14"/>
      <c r="N289" s="310"/>
      <c r="O289" s="309"/>
      <c r="P289" s="309"/>
      <c r="Q289" s="743"/>
      <c r="R289" s="677"/>
      <c r="S289" s="744"/>
      <c r="T289" s="675"/>
      <c r="U289" s="787">
        <v>929</v>
      </c>
      <c r="V289" s="122"/>
      <c r="W289" s="4" t="s">
        <v>209</v>
      </c>
      <c r="X289" s="10" t="s">
        <v>371</v>
      </c>
      <c r="Y289" s="478">
        <v>84</v>
      </c>
      <c r="Z289" s="309">
        <v>84</v>
      </c>
    </row>
    <row r="290" spans="1:26" x14ac:dyDescent="0.15">
      <c r="A290" s="1224"/>
      <c r="B290" s="539">
        <v>44906</v>
      </c>
      <c r="C290" s="449" t="str">
        <f t="shared" si="55"/>
        <v>(日)</v>
      </c>
      <c r="D290" s="742" t="s">
        <v>317</v>
      </c>
      <c r="E290" s="673"/>
      <c r="F290" s="674">
        <v>6.7</v>
      </c>
      <c r="G290" s="13"/>
      <c r="H290" s="310"/>
      <c r="I290" s="14"/>
      <c r="J290" s="308"/>
      <c r="K290" s="13"/>
      <c r="L290" s="308"/>
      <c r="M290" s="14"/>
      <c r="N290" s="310"/>
      <c r="O290" s="309"/>
      <c r="P290" s="309"/>
      <c r="Q290" s="743"/>
      <c r="R290" s="677"/>
      <c r="S290" s="744"/>
      <c r="T290" s="675"/>
      <c r="U290" s="787">
        <v>921</v>
      </c>
      <c r="V290" s="122"/>
      <c r="W290" s="4" t="s">
        <v>210</v>
      </c>
      <c r="X290" s="10" t="s">
        <v>371</v>
      </c>
      <c r="Y290" s="478">
        <v>45</v>
      </c>
      <c r="Z290" s="309">
        <v>44</v>
      </c>
    </row>
    <row r="291" spans="1:26" x14ac:dyDescent="0.15">
      <c r="A291" s="1224"/>
      <c r="B291" s="539">
        <v>44907</v>
      </c>
      <c r="C291" s="449" t="str">
        <f t="shared" si="55"/>
        <v>(月)</v>
      </c>
      <c r="D291" s="742" t="s">
        <v>318</v>
      </c>
      <c r="E291" s="673"/>
      <c r="F291" s="674">
        <v>8.8000000000000007</v>
      </c>
      <c r="G291" s="13">
        <v>10.7</v>
      </c>
      <c r="H291" s="310">
        <v>10.5</v>
      </c>
      <c r="I291" s="14">
        <v>2.8</v>
      </c>
      <c r="J291" s="308">
        <v>3.6</v>
      </c>
      <c r="K291" s="13">
        <v>7.8</v>
      </c>
      <c r="L291" s="308">
        <v>7.8</v>
      </c>
      <c r="M291" s="14">
        <v>37.5</v>
      </c>
      <c r="N291" s="310">
        <v>37.799999999999997</v>
      </c>
      <c r="O291" s="309">
        <v>93</v>
      </c>
      <c r="P291" s="309">
        <v>133</v>
      </c>
      <c r="Q291" s="743">
        <v>48.7</v>
      </c>
      <c r="R291" s="677">
        <v>258</v>
      </c>
      <c r="S291" s="744">
        <v>0.5</v>
      </c>
      <c r="T291" s="675"/>
      <c r="U291" s="787">
        <v>933</v>
      </c>
      <c r="V291" s="122"/>
      <c r="W291" s="4" t="s">
        <v>211</v>
      </c>
      <c r="X291" s="10" t="s">
        <v>371</v>
      </c>
      <c r="Y291" s="218">
        <v>54.2</v>
      </c>
      <c r="Z291" s="310">
        <v>48.3</v>
      </c>
    </row>
    <row r="292" spans="1:26" x14ac:dyDescent="0.15">
      <c r="A292" s="1224"/>
      <c r="B292" s="539">
        <v>44908</v>
      </c>
      <c r="C292" s="449" t="str">
        <f t="shared" si="55"/>
        <v>(火)</v>
      </c>
      <c r="D292" s="742" t="s">
        <v>319</v>
      </c>
      <c r="E292" s="673">
        <v>3.5</v>
      </c>
      <c r="F292" s="674">
        <v>5.0999999999999996</v>
      </c>
      <c r="G292" s="13">
        <v>10.199999999999999</v>
      </c>
      <c r="H292" s="310">
        <v>10.3</v>
      </c>
      <c r="I292" s="14">
        <v>3.1</v>
      </c>
      <c r="J292" s="308">
        <v>3.9</v>
      </c>
      <c r="K292" s="13">
        <v>7.8</v>
      </c>
      <c r="L292" s="308">
        <v>7.8</v>
      </c>
      <c r="M292" s="14">
        <v>37.700000000000003</v>
      </c>
      <c r="N292" s="310">
        <v>35.700000000000003</v>
      </c>
      <c r="O292" s="309">
        <v>94</v>
      </c>
      <c r="P292" s="309">
        <v>133</v>
      </c>
      <c r="Q292" s="743">
        <v>51.9</v>
      </c>
      <c r="R292" s="677">
        <v>255</v>
      </c>
      <c r="S292" s="744">
        <v>0.46</v>
      </c>
      <c r="T292" s="675"/>
      <c r="U292" s="787">
        <v>843</v>
      </c>
      <c r="V292" s="122"/>
      <c r="W292" s="4" t="s">
        <v>212</v>
      </c>
      <c r="X292" s="10" t="s">
        <v>371</v>
      </c>
      <c r="Y292" s="220">
        <v>249</v>
      </c>
      <c r="Z292" s="311">
        <v>253</v>
      </c>
    </row>
    <row r="293" spans="1:26" x14ac:dyDescent="0.15">
      <c r="A293" s="1224"/>
      <c r="B293" s="539">
        <v>44909</v>
      </c>
      <c r="C293" s="449" t="str">
        <f t="shared" si="55"/>
        <v>(水)</v>
      </c>
      <c r="D293" s="742" t="s">
        <v>318</v>
      </c>
      <c r="E293" s="673"/>
      <c r="F293" s="674">
        <v>13.2</v>
      </c>
      <c r="G293" s="13">
        <v>9.6999999999999993</v>
      </c>
      <c r="H293" s="310">
        <v>9.6999999999999993</v>
      </c>
      <c r="I293" s="14">
        <v>3.9</v>
      </c>
      <c r="J293" s="308">
        <v>4.3</v>
      </c>
      <c r="K293" s="13">
        <v>7.8</v>
      </c>
      <c r="L293" s="308">
        <v>7.8</v>
      </c>
      <c r="M293" s="14">
        <v>33.9</v>
      </c>
      <c r="N293" s="310">
        <v>32.299999999999997</v>
      </c>
      <c r="O293" s="309">
        <v>90</v>
      </c>
      <c r="P293" s="309">
        <v>130</v>
      </c>
      <c r="Q293" s="743">
        <v>27.2</v>
      </c>
      <c r="R293" s="677">
        <v>228</v>
      </c>
      <c r="S293" s="744">
        <v>0.49</v>
      </c>
      <c r="T293" s="675"/>
      <c r="U293" s="787">
        <v>661</v>
      </c>
      <c r="V293" s="122"/>
      <c r="W293" s="4" t="s">
        <v>213</v>
      </c>
      <c r="X293" s="10" t="s">
        <v>371</v>
      </c>
      <c r="Y293" s="219">
        <v>0.61</v>
      </c>
      <c r="Z293" s="312">
        <v>0.53</v>
      </c>
    </row>
    <row r="294" spans="1:26" x14ac:dyDescent="0.15">
      <c r="A294" s="1224"/>
      <c r="B294" s="539">
        <v>44910</v>
      </c>
      <c r="C294" s="449" t="str">
        <f t="shared" si="55"/>
        <v>(木)</v>
      </c>
      <c r="D294" s="742" t="s">
        <v>318</v>
      </c>
      <c r="E294" s="673"/>
      <c r="F294" s="674">
        <v>4.0999999999999996</v>
      </c>
      <c r="G294" s="13">
        <v>9.1999999999999993</v>
      </c>
      <c r="H294" s="310">
        <v>9.3000000000000007</v>
      </c>
      <c r="I294" s="14">
        <v>3</v>
      </c>
      <c r="J294" s="308">
        <v>3.5</v>
      </c>
      <c r="K294" s="13">
        <v>7.8</v>
      </c>
      <c r="L294" s="308">
        <v>7.8</v>
      </c>
      <c r="M294" s="14">
        <v>35.5</v>
      </c>
      <c r="N294" s="310">
        <v>33.9</v>
      </c>
      <c r="O294" s="309">
        <v>95</v>
      </c>
      <c r="P294" s="309">
        <v>132</v>
      </c>
      <c r="Q294" s="743">
        <v>44.5</v>
      </c>
      <c r="R294" s="677">
        <v>241</v>
      </c>
      <c r="S294" s="744">
        <v>0.44</v>
      </c>
      <c r="T294" s="675">
        <v>4.07</v>
      </c>
      <c r="U294" s="787">
        <v>557</v>
      </c>
      <c r="V294" s="122"/>
      <c r="W294" s="4" t="s">
        <v>14</v>
      </c>
      <c r="X294" s="10" t="s">
        <v>371</v>
      </c>
      <c r="Y294" s="217">
        <v>2.1</v>
      </c>
      <c r="Z294" s="313">
        <v>4.2</v>
      </c>
    </row>
    <row r="295" spans="1:26" x14ac:dyDescent="0.15">
      <c r="A295" s="1224"/>
      <c r="B295" s="539">
        <v>44911</v>
      </c>
      <c r="C295" s="449" t="str">
        <f t="shared" si="55"/>
        <v>(金)</v>
      </c>
      <c r="D295" s="742" t="s">
        <v>318</v>
      </c>
      <c r="E295" s="673"/>
      <c r="F295" s="674">
        <v>5.7</v>
      </c>
      <c r="G295" s="13">
        <v>8.6999999999999993</v>
      </c>
      <c r="H295" s="310">
        <v>8.8000000000000007</v>
      </c>
      <c r="I295" s="14">
        <v>3.4</v>
      </c>
      <c r="J295" s="308">
        <v>3.6</v>
      </c>
      <c r="K295" s="13">
        <v>7.8</v>
      </c>
      <c r="L295" s="308">
        <v>7.8</v>
      </c>
      <c r="M295" s="14">
        <v>35.4</v>
      </c>
      <c r="N295" s="310">
        <v>33.6</v>
      </c>
      <c r="O295" s="309">
        <v>93</v>
      </c>
      <c r="P295" s="309">
        <v>132</v>
      </c>
      <c r="Q295" s="743">
        <v>36</v>
      </c>
      <c r="R295" s="677">
        <v>290</v>
      </c>
      <c r="S295" s="744">
        <v>0.46</v>
      </c>
      <c r="T295" s="675"/>
      <c r="U295" s="787">
        <v>570</v>
      </c>
      <c r="V295" s="122"/>
      <c r="W295" s="4" t="s">
        <v>15</v>
      </c>
      <c r="X295" s="10" t="s">
        <v>371</v>
      </c>
      <c r="Y295" s="217">
        <v>0.8</v>
      </c>
      <c r="Z295" s="313">
        <v>1.1000000000000001</v>
      </c>
    </row>
    <row r="296" spans="1:26" x14ac:dyDescent="0.15">
      <c r="A296" s="1224"/>
      <c r="B296" s="539">
        <v>44912</v>
      </c>
      <c r="C296" s="449" t="str">
        <f t="shared" si="55"/>
        <v>(土)</v>
      </c>
      <c r="D296" s="742" t="s">
        <v>317</v>
      </c>
      <c r="E296" s="673">
        <v>3</v>
      </c>
      <c r="F296" s="674">
        <v>5.4</v>
      </c>
      <c r="G296" s="13"/>
      <c r="H296" s="310"/>
      <c r="I296" s="14"/>
      <c r="J296" s="308"/>
      <c r="K296" s="13"/>
      <c r="L296" s="308"/>
      <c r="M296" s="14"/>
      <c r="N296" s="310"/>
      <c r="O296" s="309"/>
      <c r="P296" s="309"/>
      <c r="Q296" s="743"/>
      <c r="R296" s="677"/>
      <c r="S296" s="744"/>
      <c r="T296" s="675"/>
      <c r="U296" s="787">
        <v>557</v>
      </c>
      <c r="V296" s="122"/>
      <c r="W296" s="4" t="s">
        <v>214</v>
      </c>
      <c r="X296" s="10" t="s">
        <v>371</v>
      </c>
      <c r="Y296" s="217">
        <v>10.5</v>
      </c>
      <c r="Z296" s="313">
        <v>10.6</v>
      </c>
    </row>
    <row r="297" spans="1:26" x14ac:dyDescent="0.15">
      <c r="A297" s="1224"/>
      <c r="B297" s="539">
        <v>44913</v>
      </c>
      <c r="C297" s="449" t="str">
        <f t="shared" si="55"/>
        <v>(日)</v>
      </c>
      <c r="D297" s="742" t="s">
        <v>317</v>
      </c>
      <c r="E297" s="673">
        <v>2</v>
      </c>
      <c r="F297" s="674">
        <v>6.1</v>
      </c>
      <c r="G297" s="13"/>
      <c r="H297" s="310"/>
      <c r="I297" s="14"/>
      <c r="J297" s="308"/>
      <c r="K297" s="13"/>
      <c r="L297" s="308"/>
      <c r="M297" s="14"/>
      <c r="N297" s="310"/>
      <c r="O297" s="309"/>
      <c r="P297" s="309"/>
      <c r="Q297" s="743"/>
      <c r="R297" s="677"/>
      <c r="S297" s="744"/>
      <c r="T297" s="675"/>
      <c r="U297" s="787">
        <v>553</v>
      </c>
      <c r="V297" s="122"/>
      <c r="W297" s="4" t="s">
        <v>215</v>
      </c>
      <c r="X297" s="10" t="s">
        <v>371</v>
      </c>
      <c r="Y297" s="412">
        <v>0.12</v>
      </c>
      <c r="Z297" s="413">
        <v>0</v>
      </c>
    </row>
    <row r="298" spans="1:26" x14ac:dyDescent="0.15">
      <c r="A298" s="1224"/>
      <c r="B298" s="539">
        <v>44914</v>
      </c>
      <c r="C298" s="449" t="str">
        <f t="shared" si="55"/>
        <v>(月)</v>
      </c>
      <c r="D298" s="742" t="s">
        <v>318</v>
      </c>
      <c r="E298" s="673"/>
      <c r="F298" s="674">
        <v>3.3</v>
      </c>
      <c r="G298" s="13">
        <v>8.3000000000000007</v>
      </c>
      <c r="H298" s="310">
        <v>8.4</v>
      </c>
      <c r="I298" s="14">
        <v>3.1</v>
      </c>
      <c r="J298" s="308">
        <v>3.7</v>
      </c>
      <c r="K298" s="13">
        <v>7.8</v>
      </c>
      <c r="L298" s="308">
        <v>7.7</v>
      </c>
      <c r="M298" s="14">
        <v>33.700000000000003</v>
      </c>
      <c r="N298" s="310">
        <v>31.8</v>
      </c>
      <c r="O298" s="309">
        <v>88</v>
      </c>
      <c r="P298" s="309">
        <v>126</v>
      </c>
      <c r="Q298" s="743">
        <v>24.6</v>
      </c>
      <c r="R298" s="677">
        <v>273</v>
      </c>
      <c r="S298" s="744">
        <v>0.44</v>
      </c>
      <c r="T298" s="675"/>
      <c r="U298" s="787">
        <v>553</v>
      </c>
      <c r="V298" s="122"/>
      <c r="W298" s="4" t="s">
        <v>329</v>
      </c>
      <c r="X298" s="10" t="s">
        <v>371</v>
      </c>
      <c r="Y298" s="219">
        <v>3.28</v>
      </c>
      <c r="Z298" s="314">
        <v>3.3</v>
      </c>
    </row>
    <row r="299" spans="1:26" x14ac:dyDescent="0.15">
      <c r="A299" s="1224"/>
      <c r="B299" s="539">
        <v>44915</v>
      </c>
      <c r="C299" s="449" t="str">
        <f t="shared" si="55"/>
        <v>(火)</v>
      </c>
      <c r="D299" s="742" t="s">
        <v>318</v>
      </c>
      <c r="E299" s="673"/>
      <c r="F299" s="674">
        <v>1.7</v>
      </c>
      <c r="G299" s="13">
        <v>7.4</v>
      </c>
      <c r="H299" s="310">
        <v>7.5</v>
      </c>
      <c r="I299" s="14">
        <v>4.0999999999999996</v>
      </c>
      <c r="J299" s="308">
        <v>4.0999999999999996</v>
      </c>
      <c r="K299" s="13">
        <v>7.8</v>
      </c>
      <c r="L299" s="308">
        <v>7.8</v>
      </c>
      <c r="M299" s="14">
        <v>35.5</v>
      </c>
      <c r="N299" s="310">
        <v>34.5</v>
      </c>
      <c r="O299" s="309">
        <v>93</v>
      </c>
      <c r="P299" s="309">
        <v>130</v>
      </c>
      <c r="Q299" s="743">
        <v>43.8</v>
      </c>
      <c r="R299" s="677">
        <v>259</v>
      </c>
      <c r="S299" s="744">
        <v>0.42</v>
      </c>
      <c r="T299" s="675"/>
      <c r="U299" s="787">
        <v>492</v>
      </c>
      <c r="V299" s="122"/>
      <c r="W299" s="4" t="s">
        <v>216</v>
      </c>
      <c r="X299" s="10" t="s">
        <v>371</v>
      </c>
      <c r="Y299" s="219">
        <v>3.61</v>
      </c>
      <c r="Z299" s="314">
        <v>3.58</v>
      </c>
    </row>
    <row r="300" spans="1:26" x14ac:dyDescent="0.15">
      <c r="A300" s="1224"/>
      <c r="B300" s="539">
        <v>44916</v>
      </c>
      <c r="C300" s="449" t="str">
        <f t="shared" si="55"/>
        <v>(水)</v>
      </c>
      <c r="D300" s="742" t="s">
        <v>317</v>
      </c>
      <c r="E300" s="673"/>
      <c r="F300" s="674">
        <v>3.2</v>
      </c>
      <c r="G300" s="13">
        <v>7.8</v>
      </c>
      <c r="H300" s="310">
        <v>7.8</v>
      </c>
      <c r="I300" s="14">
        <v>4.2</v>
      </c>
      <c r="J300" s="308">
        <v>4.4000000000000004</v>
      </c>
      <c r="K300" s="13">
        <v>7.8</v>
      </c>
      <c r="L300" s="308">
        <v>7.8</v>
      </c>
      <c r="M300" s="14">
        <v>35.6</v>
      </c>
      <c r="N300" s="310">
        <v>35.700000000000003</v>
      </c>
      <c r="O300" s="309">
        <v>92</v>
      </c>
      <c r="P300" s="309">
        <v>132</v>
      </c>
      <c r="Q300" s="743">
        <v>41.2</v>
      </c>
      <c r="R300" s="677">
        <v>274</v>
      </c>
      <c r="S300" s="744">
        <v>0.42</v>
      </c>
      <c r="T300" s="675"/>
      <c r="U300" s="787">
        <v>470</v>
      </c>
      <c r="V300" s="122"/>
      <c r="W300" s="4" t="s">
        <v>217</v>
      </c>
      <c r="X300" s="10" t="s">
        <v>371</v>
      </c>
      <c r="Y300" s="219">
        <v>0.13900000000000001</v>
      </c>
      <c r="Z300" s="314">
        <v>0.106</v>
      </c>
    </row>
    <row r="301" spans="1:26" x14ac:dyDescent="0.15">
      <c r="A301" s="1224"/>
      <c r="B301" s="539">
        <v>44917</v>
      </c>
      <c r="C301" s="449" t="str">
        <f t="shared" si="55"/>
        <v>(木)</v>
      </c>
      <c r="D301" s="742" t="s">
        <v>319</v>
      </c>
      <c r="E301" s="673">
        <v>14</v>
      </c>
      <c r="F301" s="674">
        <v>7.6</v>
      </c>
      <c r="G301" s="13">
        <v>9.1</v>
      </c>
      <c r="H301" s="310">
        <v>9</v>
      </c>
      <c r="I301" s="14">
        <v>3.4</v>
      </c>
      <c r="J301" s="308">
        <v>3.4</v>
      </c>
      <c r="K301" s="13">
        <v>7.8</v>
      </c>
      <c r="L301" s="308">
        <v>7.8</v>
      </c>
      <c r="M301" s="14">
        <v>34.9</v>
      </c>
      <c r="N301" s="310">
        <v>34.299999999999997</v>
      </c>
      <c r="O301" s="309">
        <v>91</v>
      </c>
      <c r="P301" s="309">
        <v>131</v>
      </c>
      <c r="Q301" s="743">
        <v>52.3</v>
      </c>
      <c r="R301" s="677">
        <v>254</v>
      </c>
      <c r="S301" s="744">
        <v>0.43</v>
      </c>
      <c r="T301" s="675">
        <v>4.43</v>
      </c>
      <c r="U301" s="787">
        <v>2012</v>
      </c>
      <c r="V301" s="122"/>
      <c r="W301" s="4" t="s">
        <v>218</v>
      </c>
      <c r="X301" s="10" t="s">
        <v>371</v>
      </c>
      <c r="Y301" s="217">
        <v>22.7</v>
      </c>
      <c r="Z301" s="313">
        <v>22.6</v>
      </c>
    </row>
    <row r="302" spans="1:26" x14ac:dyDescent="0.15">
      <c r="A302" s="1224"/>
      <c r="B302" s="539">
        <v>44918</v>
      </c>
      <c r="C302" s="449" t="str">
        <f t="shared" si="55"/>
        <v>(金)</v>
      </c>
      <c r="D302" s="742" t="s">
        <v>318</v>
      </c>
      <c r="E302" s="673"/>
      <c r="F302" s="674">
        <v>6.5</v>
      </c>
      <c r="G302" s="13">
        <v>7.5</v>
      </c>
      <c r="H302" s="310">
        <v>7.8</v>
      </c>
      <c r="I302" s="14">
        <v>15</v>
      </c>
      <c r="J302" s="308">
        <v>4.3</v>
      </c>
      <c r="K302" s="13">
        <v>7.7</v>
      </c>
      <c r="L302" s="308">
        <v>7.4</v>
      </c>
      <c r="M302" s="14">
        <v>27.3</v>
      </c>
      <c r="N302" s="310">
        <v>26.6</v>
      </c>
      <c r="O302" s="309">
        <v>66</v>
      </c>
      <c r="P302" s="309">
        <v>98</v>
      </c>
      <c r="Q302" s="743">
        <v>49.4</v>
      </c>
      <c r="R302" s="677">
        <v>201</v>
      </c>
      <c r="S302" s="744">
        <v>0.41</v>
      </c>
      <c r="T302" s="675"/>
      <c r="U302" s="787">
        <v>3712</v>
      </c>
      <c r="V302" s="122"/>
      <c r="W302" s="4" t="s">
        <v>17</v>
      </c>
      <c r="X302" s="10" t="s">
        <v>371</v>
      </c>
      <c r="Y302" s="217">
        <v>33.1</v>
      </c>
      <c r="Z302" s="313">
        <v>32</v>
      </c>
    </row>
    <row r="303" spans="1:26" x14ac:dyDescent="0.15">
      <c r="A303" s="1224"/>
      <c r="B303" s="539">
        <v>44919</v>
      </c>
      <c r="C303" s="449" t="str">
        <f t="shared" si="55"/>
        <v>(土)</v>
      </c>
      <c r="D303" s="742" t="s">
        <v>318</v>
      </c>
      <c r="E303" s="673"/>
      <c r="F303" s="674">
        <v>7.2</v>
      </c>
      <c r="G303" s="13"/>
      <c r="H303" s="310"/>
      <c r="I303" s="14"/>
      <c r="J303" s="308"/>
      <c r="K303" s="13"/>
      <c r="L303" s="308"/>
      <c r="M303" s="14"/>
      <c r="N303" s="310"/>
      <c r="O303" s="309"/>
      <c r="P303" s="309"/>
      <c r="Q303" s="743"/>
      <c r="R303" s="677"/>
      <c r="S303" s="744"/>
      <c r="T303" s="675"/>
      <c r="U303" s="787">
        <v>2714</v>
      </c>
      <c r="V303" s="122"/>
      <c r="W303" s="4" t="s">
        <v>219</v>
      </c>
      <c r="X303" s="10" t="s">
        <v>205</v>
      </c>
      <c r="Y303" s="383">
        <v>5</v>
      </c>
      <c r="Z303" s="396">
        <v>6</v>
      </c>
    </row>
    <row r="304" spans="1:26" x14ac:dyDescent="0.15">
      <c r="A304" s="1224"/>
      <c r="B304" s="539">
        <v>44920</v>
      </c>
      <c r="C304" s="449" t="str">
        <f t="shared" si="55"/>
        <v>(日)</v>
      </c>
      <c r="D304" s="742" t="s">
        <v>318</v>
      </c>
      <c r="E304" s="673"/>
      <c r="F304" s="674">
        <v>8</v>
      </c>
      <c r="G304" s="13"/>
      <c r="H304" s="310"/>
      <c r="I304" s="14"/>
      <c r="J304" s="308"/>
      <c r="K304" s="13"/>
      <c r="L304" s="308"/>
      <c r="M304" s="14"/>
      <c r="N304" s="310"/>
      <c r="O304" s="309"/>
      <c r="P304" s="309"/>
      <c r="Q304" s="743"/>
      <c r="R304" s="677"/>
      <c r="S304" s="744"/>
      <c r="T304" s="675"/>
      <c r="U304" s="787">
        <v>2339</v>
      </c>
      <c r="V304" s="122"/>
      <c r="W304" s="4" t="s">
        <v>220</v>
      </c>
      <c r="X304" s="10" t="s">
        <v>371</v>
      </c>
      <c r="Y304" s="383">
        <v>4</v>
      </c>
      <c r="Z304" s="396">
        <v>5</v>
      </c>
    </row>
    <row r="305" spans="1:26" x14ac:dyDescent="0.15">
      <c r="A305" s="1224"/>
      <c r="B305" s="539">
        <v>44921</v>
      </c>
      <c r="C305" s="449" t="str">
        <f t="shared" si="55"/>
        <v>(月)</v>
      </c>
      <c r="D305" s="742" t="s">
        <v>318</v>
      </c>
      <c r="E305" s="673"/>
      <c r="F305" s="674">
        <v>5.3</v>
      </c>
      <c r="G305" s="13">
        <v>7.6</v>
      </c>
      <c r="H305" s="310">
        <v>7.6</v>
      </c>
      <c r="I305" s="14">
        <v>5.2</v>
      </c>
      <c r="J305" s="308">
        <v>4.2</v>
      </c>
      <c r="K305" s="13">
        <v>7.8</v>
      </c>
      <c r="L305" s="308">
        <v>7.7</v>
      </c>
      <c r="M305" s="14">
        <v>38.1</v>
      </c>
      <c r="N305" s="310">
        <v>36.200000000000003</v>
      </c>
      <c r="O305" s="309">
        <v>90</v>
      </c>
      <c r="P305" s="309">
        <v>134</v>
      </c>
      <c r="Q305" s="743">
        <v>48</v>
      </c>
      <c r="R305" s="677">
        <v>260</v>
      </c>
      <c r="S305" s="744">
        <v>0.47</v>
      </c>
      <c r="T305" s="675"/>
      <c r="U305" s="787">
        <v>1290</v>
      </c>
      <c r="V305" s="122"/>
      <c r="W305" s="397"/>
      <c r="X305" s="398"/>
      <c r="Y305" s="399"/>
      <c r="Z305" s="398"/>
    </row>
    <row r="306" spans="1:26" x14ac:dyDescent="0.15">
      <c r="A306" s="1224"/>
      <c r="B306" s="539">
        <v>44922</v>
      </c>
      <c r="C306" s="449" t="str">
        <f t="shared" si="55"/>
        <v>(火)</v>
      </c>
      <c r="D306" s="742" t="s">
        <v>318</v>
      </c>
      <c r="E306" s="673"/>
      <c r="F306" s="674">
        <v>4.7</v>
      </c>
      <c r="G306" s="13">
        <v>7.3</v>
      </c>
      <c r="H306" s="310">
        <v>7.3</v>
      </c>
      <c r="I306" s="14">
        <v>3</v>
      </c>
      <c r="J306" s="308">
        <v>3.7</v>
      </c>
      <c r="K306" s="13">
        <v>7.8</v>
      </c>
      <c r="L306" s="308">
        <v>7.8</v>
      </c>
      <c r="M306" s="14">
        <v>39.299999999999997</v>
      </c>
      <c r="N306" s="310">
        <v>37.299999999999997</v>
      </c>
      <c r="O306" s="309">
        <v>93</v>
      </c>
      <c r="P306" s="309">
        <v>136</v>
      </c>
      <c r="Q306" s="743">
        <v>87.3</v>
      </c>
      <c r="R306" s="677">
        <v>284</v>
      </c>
      <c r="S306" s="744">
        <v>0.47</v>
      </c>
      <c r="T306" s="675"/>
      <c r="U306" s="787">
        <v>572</v>
      </c>
      <c r="V306" s="122"/>
      <c r="W306" s="397"/>
      <c r="X306" s="398"/>
      <c r="Y306" s="399"/>
      <c r="Z306" s="398"/>
    </row>
    <row r="307" spans="1:26" x14ac:dyDescent="0.15">
      <c r="A307" s="1224"/>
      <c r="B307" s="539">
        <v>44923</v>
      </c>
      <c r="C307" s="449" t="str">
        <f t="shared" si="55"/>
        <v>(水)</v>
      </c>
      <c r="D307" s="742" t="s">
        <v>317</v>
      </c>
      <c r="E307" s="673"/>
      <c r="F307" s="674">
        <v>2.6</v>
      </c>
      <c r="G307" s="13">
        <v>7.5</v>
      </c>
      <c r="H307" s="310">
        <v>7.5</v>
      </c>
      <c r="I307" s="14">
        <v>4.0999999999999996</v>
      </c>
      <c r="J307" s="308">
        <v>3.4</v>
      </c>
      <c r="K307" s="13">
        <v>7.8</v>
      </c>
      <c r="L307" s="308">
        <v>7.8</v>
      </c>
      <c r="M307" s="14">
        <v>38.4</v>
      </c>
      <c r="N307" s="310">
        <v>37.6</v>
      </c>
      <c r="O307" s="309">
        <v>94.1</v>
      </c>
      <c r="P307" s="309">
        <v>136</v>
      </c>
      <c r="Q307" s="743">
        <v>58.2</v>
      </c>
      <c r="R307" s="677">
        <v>234</v>
      </c>
      <c r="S307" s="744">
        <v>0.4</v>
      </c>
      <c r="T307" s="675"/>
      <c r="U307" s="1012">
        <v>614</v>
      </c>
      <c r="V307" s="122"/>
      <c r="W307" s="400"/>
      <c r="X307" s="401"/>
      <c r="Y307" s="402"/>
      <c r="Z307" s="401"/>
    </row>
    <row r="308" spans="1:26" x14ac:dyDescent="0.15">
      <c r="A308" s="1224"/>
      <c r="B308" s="539">
        <v>44924</v>
      </c>
      <c r="C308" s="449" t="str">
        <f t="shared" si="55"/>
        <v>(木)</v>
      </c>
      <c r="D308" s="742" t="s">
        <v>318</v>
      </c>
      <c r="E308" s="673"/>
      <c r="F308" s="674">
        <v>3.7</v>
      </c>
      <c r="G308" s="13"/>
      <c r="H308" s="310"/>
      <c r="I308" s="14"/>
      <c r="J308" s="308"/>
      <c r="K308" s="13"/>
      <c r="L308" s="308"/>
      <c r="M308" s="14"/>
      <c r="N308" s="310"/>
      <c r="O308" s="309"/>
      <c r="P308" s="309"/>
      <c r="Q308" s="743"/>
      <c r="R308" s="677"/>
      <c r="S308" s="744"/>
      <c r="T308" s="675"/>
      <c r="U308" s="787">
        <v>597</v>
      </c>
      <c r="V308" s="122"/>
      <c r="W308" s="11" t="s">
        <v>23</v>
      </c>
      <c r="X308" s="117" t="s">
        <v>24</v>
      </c>
      <c r="Y308" s="117" t="s">
        <v>24</v>
      </c>
      <c r="Z308" s="812" t="s">
        <v>24</v>
      </c>
    </row>
    <row r="309" spans="1:26" x14ac:dyDescent="0.15">
      <c r="A309" s="1224"/>
      <c r="B309" s="539">
        <v>44925</v>
      </c>
      <c r="C309" s="449" t="str">
        <f t="shared" si="55"/>
        <v>(金)</v>
      </c>
      <c r="D309" s="742" t="s">
        <v>317</v>
      </c>
      <c r="E309" s="673"/>
      <c r="F309" s="674">
        <v>3.2</v>
      </c>
      <c r="G309" s="13"/>
      <c r="H309" s="310"/>
      <c r="I309" s="14"/>
      <c r="J309" s="308"/>
      <c r="K309" s="13"/>
      <c r="L309" s="308"/>
      <c r="M309" s="14"/>
      <c r="N309" s="310"/>
      <c r="O309" s="309"/>
      <c r="P309" s="309"/>
      <c r="Q309" s="743"/>
      <c r="R309" s="677"/>
      <c r="S309" s="744"/>
      <c r="T309" s="675"/>
      <c r="U309" s="787">
        <v>510</v>
      </c>
      <c r="V309" s="122"/>
      <c r="W309" s="985" t="s">
        <v>361</v>
      </c>
      <c r="X309" s="986"/>
      <c r="Y309" s="986"/>
      <c r="Z309" s="987"/>
    </row>
    <row r="310" spans="1:26" x14ac:dyDescent="0.15">
      <c r="A310" s="1224"/>
      <c r="B310" s="539">
        <v>44926</v>
      </c>
      <c r="C310" s="449" t="str">
        <f t="shared" si="55"/>
        <v>(土)</v>
      </c>
      <c r="D310" s="672" t="s">
        <v>317</v>
      </c>
      <c r="E310" s="700"/>
      <c r="F310" s="746">
        <v>1.5</v>
      </c>
      <c r="G310" s="498"/>
      <c r="H310" s="409"/>
      <c r="I310" s="748"/>
      <c r="J310" s="747"/>
      <c r="K310" s="498"/>
      <c r="L310" s="409"/>
      <c r="M310" s="748"/>
      <c r="N310" s="747"/>
      <c r="O310" s="749"/>
      <c r="P310" s="749"/>
      <c r="Q310" s="750"/>
      <c r="R310" s="751"/>
      <c r="S310" s="752"/>
      <c r="T310" s="1019"/>
      <c r="U310" s="1013">
        <v>663</v>
      </c>
      <c r="V310" s="122"/>
      <c r="W310" s="988"/>
      <c r="X310" s="989"/>
      <c r="Y310" s="989"/>
      <c r="Z310" s="990"/>
    </row>
    <row r="311" spans="1:26" ht="13.5" customHeight="1" x14ac:dyDescent="0.15">
      <c r="A311" s="1229"/>
      <c r="B311" s="1155" t="s">
        <v>274</v>
      </c>
      <c r="C311" s="1155"/>
      <c r="D311" s="679"/>
      <c r="E311" s="663">
        <f>MAX(E280:E310)</f>
        <v>17</v>
      </c>
      <c r="F311" s="680">
        <f t="shared" ref="F311:U311" si="56">IF(COUNT(F280:F310)=0,"",MAX(F280:F310))</f>
        <v>13.2</v>
      </c>
      <c r="G311" s="12">
        <f t="shared" si="56"/>
        <v>15.1</v>
      </c>
      <c r="H311" s="307">
        <f t="shared" si="56"/>
        <v>15.3</v>
      </c>
      <c r="I311" s="665">
        <f t="shared" si="56"/>
        <v>15</v>
      </c>
      <c r="J311" s="666">
        <f t="shared" si="56"/>
        <v>5.6</v>
      </c>
      <c r="K311" s="12">
        <f t="shared" si="56"/>
        <v>7.8</v>
      </c>
      <c r="L311" s="307">
        <f t="shared" si="56"/>
        <v>7.8</v>
      </c>
      <c r="M311" s="665">
        <f t="shared" si="56"/>
        <v>39.299999999999997</v>
      </c>
      <c r="N311" s="666">
        <f t="shared" si="56"/>
        <v>37.799999999999997</v>
      </c>
      <c r="O311" s="667">
        <f t="shared" si="56"/>
        <v>95</v>
      </c>
      <c r="P311" s="667">
        <f t="shared" si="56"/>
        <v>136</v>
      </c>
      <c r="Q311" s="728">
        <f t="shared" si="56"/>
        <v>87.3</v>
      </c>
      <c r="R311" s="684">
        <f t="shared" si="56"/>
        <v>290</v>
      </c>
      <c r="S311" s="685">
        <f t="shared" si="56"/>
        <v>0.53</v>
      </c>
      <c r="T311" s="685">
        <f t="shared" ref="T311" si="57">IF(COUNT(T280:T310)=0,"",MAX(T280:T310))</f>
        <v>4.43</v>
      </c>
      <c r="U311" s="686">
        <f t="shared" si="56"/>
        <v>4048</v>
      </c>
      <c r="V311" s="122"/>
      <c r="W311" s="988"/>
      <c r="X311" s="989"/>
      <c r="Y311" s="989"/>
      <c r="Z311" s="990"/>
    </row>
    <row r="312" spans="1:26" x14ac:dyDescent="0.15">
      <c r="A312" s="1229"/>
      <c r="B312" s="1156" t="s">
        <v>275</v>
      </c>
      <c r="C312" s="1156"/>
      <c r="D312" s="687"/>
      <c r="E312" s="688"/>
      <c r="F312" s="689">
        <f t="shared" ref="F312:S312" si="58">IF(COUNT(F280:F310)=0,"",MIN(F280:F310))</f>
        <v>1.5</v>
      </c>
      <c r="G312" s="13">
        <f t="shared" si="58"/>
        <v>7.3</v>
      </c>
      <c r="H312" s="308">
        <f t="shared" si="58"/>
        <v>7.3</v>
      </c>
      <c r="I312" s="14">
        <f t="shared" si="58"/>
        <v>2.7</v>
      </c>
      <c r="J312" s="310">
        <f t="shared" si="58"/>
        <v>3</v>
      </c>
      <c r="K312" s="13">
        <f t="shared" si="58"/>
        <v>7.5</v>
      </c>
      <c r="L312" s="308">
        <f t="shared" si="58"/>
        <v>7.3</v>
      </c>
      <c r="M312" s="14">
        <f t="shared" si="58"/>
        <v>25.6</v>
      </c>
      <c r="N312" s="310">
        <f t="shared" si="58"/>
        <v>25.6</v>
      </c>
      <c r="O312" s="309">
        <f t="shared" si="58"/>
        <v>64</v>
      </c>
      <c r="P312" s="309">
        <f t="shared" si="58"/>
        <v>97</v>
      </c>
      <c r="Q312" s="692">
        <f t="shared" si="58"/>
        <v>24.6</v>
      </c>
      <c r="R312" s="693">
        <f t="shared" si="58"/>
        <v>185</v>
      </c>
      <c r="S312" s="694">
        <f t="shared" si="58"/>
        <v>0.3</v>
      </c>
      <c r="T312" s="694">
        <f t="shared" ref="T312" si="59">IF(COUNT(T280:T310)=0,"",MIN(T280:T310))</f>
        <v>2.19</v>
      </c>
      <c r="U312" s="695"/>
      <c r="V312" s="122"/>
      <c r="W312" s="988"/>
      <c r="X312" s="989"/>
      <c r="Y312" s="989"/>
      <c r="Z312" s="990"/>
    </row>
    <row r="313" spans="1:26" x14ac:dyDescent="0.15">
      <c r="A313" s="1229"/>
      <c r="B313" s="1156" t="s">
        <v>276</v>
      </c>
      <c r="C313" s="1156"/>
      <c r="D313" s="687"/>
      <c r="E313" s="696"/>
      <c r="F313" s="697">
        <f t="shared" ref="F313:S313" si="60">IF(COUNT(F280:F310)=0,"",AVERAGE(F280:F310))</f>
        <v>5.9741935483870945</v>
      </c>
      <c r="G313" s="418">
        <f t="shared" si="60"/>
        <v>9.5000000000000018</v>
      </c>
      <c r="H313" s="719">
        <f t="shared" si="60"/>
        <v>9.5550000000000015</v>
      </c>
      <c r="I313" s="720">
        <f t="shared" si="60"/>
        <v>4.8</v>
      </c>
      <c r="J313" s="721">
        <f t="shared" si="60"/>
        <v>3.910000000000001</v>
      </c>
      <c r="K313" s="418">
        <f t="shared" si="60"/>
        <v>7.7300000000000013</v>
      </c>
      <c r="L313" s="719">
        <f t="shared" si="60"/>
        <v>7.6749999999999998</v>
      </c>
      <c r="M313" s="720">
        <f t="shared" si="60"/>
        <v>34.564999999999991</v>
      </c>
      <c r="N313" s="721">
        <f t="shared" si="60"/>
        <v>33.315000000000005</v>
      </c>
      <c r="O313" s="722">
        <f t="shared" si="60"/>
        <v>86.655000000000001</v>
      </c>
      <c r="P313" s="722">
        <f t="shared" si="60"/>
        <v>124.75</v>
      </c>
      <c r="Q313" s="730">
        <f t="shared" si="60"/>
        <v>45.05</v>
      </c>
      <c r="R313" s="731">
        <f t="shared" si="60"/>
        <v>244.4</v>
      </c>
      <c r="S313" s="732">
        <f t="shared" si="60"/>
        <v>0.45400000000000007</v>
      </c>
      <c r="T313" s="732">
        <f t="shared" ref="T313" si="61">IF(COUNT(T280:T310)=0,"",AVERAGE(T280:T310))</f>
        <v>3.5674999999999999</v>
      </c>
      <c r="U313" s="733"/>
      <c r="V313" s="122"/>
      <c r="W313" s="988"/>
      <c r="X313" s="989"/>
      <c r="Y313" s="989"/>
      <c r="Z313" s="990"/>
    </row>
    <row r="314" spans="1:26" ht="13.5" customHeight="1" x14ac:dyDescent="0.15">
      <c r="A314" s="1230"/>
      <c r="B314" s="1157" t="s">
        <v>277</v>
      </c>
      <c r="C314" s="1157"/>
      <c r="D314" s="699"/>
      <c r="E314" s="700">
        <f>SUM(E280:E310)</f>
        <v>49.5</v>
      </c>
      <c r="F314" s="701"/>
      <c r="G314" s="701"/>
      <c r="H314" s="734"/>
      <c r="I314" s="701"/>
      <c r="J314" s="734"/>
      <c r="K314" s="704"/>
      <c r="L314" s="705"/>
      <c r="M314" s="735"/>
      <c r="N314" s="736"/>
      <c r="O314" s="737"/>
      <c r="P314" s="737"/>
      <c r="Q314" s="738"/>
      <c r="R314" s="711"/>
      <c r="S314" s="712"/>
      <c r="T314" s="1018"/>
      <c r="U314" s="1008">
        <f>SUM(U280:U310)</f>
        <v>37441</v>
      </c>
      <c r="V314" s="122"/>
      <c r="W314" s="827"/>
      <c r="X314" s="830"/>
      <c r="Y314" s="831"/>
      <c r="Z314" s="832"/>
    </row>
    <row r="315" spans="1:26" x14ac:dyDescent="0.15">
      <c r="A315" s="1223" t="s">
        <v>270</v>
      </c>
      <c r="B315" s="539">
        <v>44927</v>
      </c>
      <c r="C315" s="449" t="str">
        <f>IF(B315="","",IF(WEEKDAY(B315)=1,"(日)",IF(WEEKDAY(B315)=2,"(月)",IF(WEEKDAY(B315)=3,"(火)",IF(WEEKDAY(B315)=4,"(水)",IF(WEEKDAY(B315)=5,"(木)",IF(WEEKDAY(B315)=6,"(金)","(土)")))))))</f>
        <v>(日)</v>
      </c>
      <c r="D315" s="740" t="s">
        <v>318</v>
      </c>
      <c r="E315" s="663"/>
      <c r="F315" s="664">
        <v>2.1</v>
      </c>
      <c r="G315" s="12"/>
      <c r="H315" s="666"/>
      <c r="I315" s="665"/>
      <c r="J315" s="307"/>
      <c r="K315" s="12"/>
      <c r="L315" s="307"/>
      <c r="M315" s="665"/>
      <c r="N315" s="666"/>
      <c r="O315" s="667"/>
      <c r="P315" s="667"/>
      <c r="Q315" s="728"/>
      <c r="R315" s="671"/>
      <c r="S315" s="741"/>
      <c r="T315" s="669"/>
      <c r="U315" s="1005">
        <v>735</v>
      </c>
      <c r="V315" s="122"/>
      <c r="W315" s="463" t="s">
        <v>344</v>
      </c>
      <c r="X315" s="479"/>
      <c r="Y315" s="465">
        <v>44931</v>
      </c>
      <c r="Z315" s="474"/>
    </row>
    <row r="316" spans="1:26" x14ac:dyDescent="0.15">
      <c r="A316" s="1229"/>
      <c r="B316" s="458">
        <v>44928</v>
      </c>
      <c r="C316" s="449" t="str">
        <f t="shared" ref="C316:C345" si="62">IF(B316="","",IF(WEEKDAY(B316)=1,"(日)",IF(WEEKDAY(B316)=2,"(月)",IF(WEEKDAY(B316)=3,"(火)",IF(WEEKDAY(B316)=4,"(水)",IF(WEEKDAY(B316)=5,"(木)",IF(WEEKDAY(B316)=6,"(金)","(土)")))))))</f>
        <v>(月)</v>
      </c>
      <c r="D316" s="768" t="s">
        <v>318</v>
      </c>
      <c r="E316" s="769"/>
      <c r="F316" s="770">
        <v>3</v>
      </c>
      <c r="G316" s="771"/>
      <c r="H316" s="772"/>
      <c r="I316" s="773"/>
      <c r="J316" s="774"/>
      <c r="K316" s="771"/>
      <c r="L316" s="774"/>
      <c r="M316" s="773"/>
      <c r="N316" s="775"/>
      <c r="O316" s="776"/>
      <c r="P316" s="777"/>
      <c r="Q316" s="778"/>
      <c r="R316" s="779"/>
      <c r="S316" s="780"/>
      <c r="T316" s="1020"/>
      <c r="U316" s="1012">
        <v>777</v>
      </c>
      <c r="V316" s="122"/>
      <c r="W316" s="468" t="s">
        <v>2</v>
      </c>
      <c r="X316" s="469" t="s">
        <v>363</v>
      </c>
      <c r="Y316" s="513">
        <v>4.7</v>
      </c>
      <c r="Z316" s="473"/>
    </row>
    <row r="317" spans="1:26" x14ac:dyDescent="0.15">
      <c r="A317" s="1229"/>
      <c r="B317" s="458">
        <v>44929</v>
      </c>
      <c r="C317" s="449" t="str">
        <f t="shared" si="62"/>
        <v>(火)</v>
      </c>
      <c r="D317" s="742" t="s">
        <v>318</v>
      </c>
      <c r="E317" s="673"/>
      <c r="F317" s="674">
        <v>4.2</v>
      </c>
      <c r="G317" s="13"/>
      <c r="H317" s="310"/>
      <c r="I317" s="14"/>
      <c r="J317" s="308"/>
      <c r="K317" s="13"/>
      <c r="L317" s="308"/>
      <c r="M317" s="14"/>
      <c r="N317" s="310"/>
      <c r="O317" s="309"/>
      <c r="P317" s="309"/>
      <c r="Q317" s="743"/>
      <c r="R317" s="677"/>
      <c r="S317" s="744"/>
      <c r="T317" s="675"/>
      <c r="U317" s="787">
        <v>616</v>
      </c>
      <c r="V317" s="122"/>
      <c r="W317" s="6" t="s">
        <v>19</v>
      </c>
      <c r="X317" s="7" t="s">
        <v>20</v>
      </c>
      <c r="Y317" s="475" t="s">
        <v>21</v>
      </c>
      <c r="Z317" s="7" t="s">
        <v>22</v>
      </c>
    </row>
    <row r="318" spans="1:26" x14ac:dyDescent="0.15">
      <c r="A318" s="1229"/>
      <c r="B318" s="458">
        <v>44930</v>
      </c>
      <c r="C318" s="449" t="str">
        <f t="shared" si="62"/>
        <v>(水)</v>
      </c>
      <c r="D318" s="742" t="s">
        <v>318</v>
      </c>
      <c r="E318" s="673"/>
      <c r="F318" s="674">
        <v>2.5</v>
      </c>
      <c r="G318" s="13">
        <v>7.2</v>
      </c>
      <c r="H318" s="310">
        <v>7.1</v>
      </c>
      <c r="I318" s="14">
        <v>2.4</v>
      </c>
      <c r="J318" s="308">
        <v>2.7</v>
      </c>
      <c r="K318" s="13">
        <v>7.9</v>
      </c>
      <c r="L318" s="308">
        <v>7.9</v>
      </c>
      <c r="M318" s="14">
        <v>35.299999999999997</v>
      </c>
      <c r="N318" s="310">
        <v>33.4</v>
      </c>
      <c r="O318" s="309">
        <v>92</v>
      </c>
      <c r="P318" s="309">
        <v>133</v>
      </c>
      <c r="Q318" s="743">
        <v>25.3</v>
      </c>
      <c r="R318" s="677">
        <v>243</v>
      </c>
      <c r="S318" s="744">
        <v>0.37</v>
      </c>
      <c r="T318" s="675"/>
      <c r="U318" s="787">
        <v>525</v>
      </c>
      <c r="V318" s="122"/>
      <c r="W318" s="3" t="s">
        <v>203</v>
      </c>
      <c r="X318" s="9" t="s">
        <v>11</v>
      </c>
      <c r="Y318" s="476">
        <v>6.4</v>
      </c>
      <c r="Z318" s="307">
        <v>6.5</v>
      </c>
    </row>
    <row r="319" spans="1:26" x14ac:dyDescent="0.15">
      <c r="A319" s="1229"/>
      <c r="B319" s="458">
        <v>44931</v>
      </c>
      <c r="C319" s="449" t="str">
        <f t="shared" si="62"/>
        <v>(木)</v>
      </c>
      <c r="D319" s="742" t="s">
        <v>318</v>
      </c>
      <c r="E319" s="673"/>
      <c r="F319" s="674">
        <v>4.7</v>
      </c>
      <c r="G319" s="13">
        <v>6.4</v>
      </c>
      <c r="H319" s="310">
        <v>6.5</v>
      </c>
      <c r="I319" s="14">
        <v>2.2000000000000002</v>
      </c>
      <c r="J319" s="308">
        <v>2.7</v>
      </c>
      <c r="K319" s="13">
        <v>7.9</v>
      </c>
      <c r="L319" s="308">
        <v>7.9</v>
      </c>
      <c r="M319" s="14">
        <v>35.700000000000003</v>
      </c>
      <c r="N319" s="310">
        <v>34.5</v>
      </c>
      <c r="O319" s="309">
        <v>94</v>
      </c>
      <c r="P319" s="309">
        <v>135</v>
      </c>
      <c r="Q319" s="743">
        <v>29.5</v>
      </c>
      <c r="R319" s="677">
        <v>251</v>
      </c>
      <c r="S319" s="744">
        <v>0.38</v>
      </c>
      <c r="T319" s="675">
        <v>4.7300000000000004</v>
      </c>
      <c r="U319" s="787">
        <v>614</v>
      </c>
      <c r="V319" s="122"/>
      <c r="W319" s="4" t="s">
        <v>204</v>
      </c>
      <c r="X319" s="10" t="s">
        <v>205</v>
      </c>
      <c r="Y319" s="477">
        <v>2.2000000000000002</v>
      </c>
      <c r="Z319" s="308">
        <v>2.7</v>
      </c>
    </row>
    <row r="320" spans="1:26" x14ac:dyDescent="0.15">
      <c r="A320" s="1229"/>
      <c r="B320" s="458">
        <v>44932</v>
      </c>
      <c r="C320" s="449" t="str">
        <f t="shared" si="62"/>
        <v>(金)</v>
      </c>
      <c r="D320" s="742" t="s">
        <v>318</v>
      </c>
      <c r="E320" s="673"/>
      <c r="F320" s="674">
        <v>1.7</v>
      </c>
      <c r="G320" s="13">
        <v>6.2</v>
      </c>
      <c r="H320" s="310">
        <v>6.3</v>
      </c>
      <c r="I320" s="14">
        <v>2.6</v>
      </c>
      <c r="J320" s="308">
        <v>3</v>
      </c>
      <c r="K320" s="13">
        <v>7.9</v>
      </c>
      <c r="L320" s="308">
        <v>7.9</v>
      </c>
      <c r="M320" s="14">
        <v>36.1</v>
      </c>
      <c r="N320" s="310">
        <v>35.4</v>
      </c>
      <c r="O320" s="309">
        <v>93</v>
      </c>
      <c r="P320" s="309">
        <v>132</v>
      </c>
      <c r="Q320" s="743">
        <v>37.9</v>
      </c>
      <c r="R320" s="677">
        <v>228</v>
      </c>
      <c r="S320" s="744">
        <v>0.33</v>
      </c>
      <c r="T320" s="675"/>
      <c r="U320" s="787">
        <v>564</v>
      </c>
      <c r="V320" s="122"/>
      <c r="W320" s="4" t="s">
        <v>12</v>
      </c>
      <c r="X320" s="10"/>
      <c r="Y320" s="477">
        <v>7.9</v>
      </c>
      <c r="Z320" s="308">
        <v>7.9</v>
      </c>
    </row>
    <row r="321" spans="1:26" x14ac:dyDescent="0.15">
      <c r="A321" s="1229"/>
      <c r="B321" s="458">
        <v>44933</v>
      </c>
      <c r="C321" s="449" t="str">
        <f t="shared" si="62"/>
        <v>(土)</v>
      </c>
      <c r="D321" s="742" t="s">
        <v>317</v>
      </c>
      <c r="E321" s="673">
        <v>1</v>
      </c>
      <c r="F321" s="674">
        <v>2.6</v>
      </c>
      <c r="G321" s="13"/>
      <c r="H321" s="310"/>
      <c r="I321" s="14"/>
      <c r="J321" s="308"/>
      <c r="K321" s="13"/>
      <c r="L321" s="308"/>
      <c r="M321" s="14"/>
      <c r="N321" s="310"/>
      <c r="O321" s="309"/>
      <c r="P321" s="309"/>
      <c r="Q321" s="743"/>
      <c r="R321" s="677"/>
      <c r="S321" s="744"/>
      <c r="T321" s="675"/>
      <c r="U321" s="787">
        <v>606</v>
      </c>
      <c r="V321" s="122"/>
      <c r="W321" s="4" t="s">
        <v>206</v>
      </c>
      <c r="X321" s="10" t="s">
        <v>13</v>
      </c>
      <c r="Y321" s="477">
        <v>35.700000000000003</v>
      </c>
      <c r="Z321" s="308">
        <v>34.5</v>
      </c>
    </row>
    <row r="322" spans="1:26" x14ac:dyDescent="0.15">
      <c r="A322" s="1229"/>
      <c r="B322" s="458">
        <v>44934</v>
      </c>
      <c r="C322" s="449" t="str">
        <f t="shared" si="62"/>
        <v>(日)</v>
      </c>
      <c r="D322" s="742" t="s">
        <v>318</v>
      </c>
      <c r="E322" s="673"/>
      <c r="F322" s="674">
        <v>2.9</v>
      </c>
      <c r="G322" s="13"/>
      <c r="H322" s="310"/>
      <c r="I322" s="14"/>
      <c r="J322" s="308"/>
      <c r="K322" s="13"/>
      <c r="L322" s="308"/>
      <c r="M322" s="14"/>
      <c r="N322" s="310"/>
      <c r="O322" s="309"/>
      <c r="P322" s="309"/>
      <c r="Q322" s="743"/>
      <c r="R322" s="677"/>
      <c r="S322" s="744"/>
      <c r="T322" s="675"/>
      <c r="U322" s="787">
        <v>553</v>
      </c>
      <c r="V322" s="122"/>
      <c r="W322" s="4" t="s">
        <v>207</v>
      </c>
      <c r="X322" s="10" t="s">
        <v>371</v>
      </c>
      <c r="Y322" s="478">
        <v>93</v>
      </c>
      <c r="Z322" s="309">
        <v>94</v>
      </c>
    </row>
    <row r="323" spans="1:26" x14ac:dyDescent="0.15">
      <c r="A323" s="1229"/>
      <c r="B323" s="458">
        <v>44935</v>
      </c>
      <c r="C323" s="449" t="str">
        <f t="shared" si="62"/>
        <v>(月)</v>
      </c>
      <c r="D323" s="742" t="s">
        <v>318</v>
      </c>
      <c r="E323" s="673"/>
      <c r="F323" s="674">
        <v>5.6</v>
      </c>
      <c r="G323" s="13"/>
      <c r="H323" s="310"/>
      <c r="I323" s="14"/>
      <c r="J323" s="308"/>
      <c r="K323" s="13"/>
      <c r="L323" s="308"/>
      <c r="M323" s="14"/>
      <c r="N323" s="310"/>
      <c r="O323" s="309"/>
      <c r="P323" s="309"/>
      <c r="Q323" s="743"/>
      <c r="R323" s="677"/>
      <c r="S323" s="744"/>
      <c r="T323" s="675"/>
      <c r="U323" s="787">
        <v>638</v>
      </c>
      <c r="V323" s="122"/>
      <c r="W323" s="4" t="s">
        <v>208</v>
      </c>
      <c r="X323" s="10" t="s">
        <v>371</v>
      </c>
      <c r="Y323" s="478">
        <v>135</v>
      </c>
      <c r="Z323" s="309">
        <v>135</v>
      </c>
    </row>
    <row r="324" spans="1:26" x14ac:dyDescent="0.15">
      <c r="A324" s="1229"/>
      <c r="B324" s="458">
        <v>44936</v>
      </c>
      <c r="C324" s="449" t="str">
        <f t="shared" si="62"/>
        <v>(火)</v>
      </c>
      <c r="D324" s="742" t="s">
        <v>318</v>
      </c>
      <c r="E324" s="673"/>
      <c r="F324" s="674">
        <v>6</v>
      </c>
      <c r="G324" s="13">
        <v>8.1</v>
      </c>
      <c r="H324" s="310">
        <v>8.3000000000000007</v>
      </c>
      <c r="I324" s="14">
        <v>2.8</v>
      </c>
      <c r="J324" s="308">
        <v>3.3</v>
      </c>
      <c r="K324" s="13">
        <v>7.9</v>
      </c>
      <c r="L324" s="308">
        <v>7.9</v>
      </c>
      <c r="M324" s="14">
        <v>35.5</v>
      </c>
      <c r="N324" s="310">
        <v>32.6</v>
      </c>
      <c r="O324" s="309">
        <v>92</v>
      </c>
      <c r="P324" s="309">
        <v>132</v>
      </c>
      <c r="Q324" s="743">
        <v>31</v>
      </c>
      <c r="R324" s="677">
        <v>227</v>
      </c>
      <c r="S324" s="744">
        <v>0.42</v>
      </c>
      <c r="T324" s="675"/>
      <c r="U324" s="787">
        <v>602</v>
      </c>
      <c r="V324" s="122"/>
      <c r="W324" s="4" t="s">
        <v>209</v>
      </c>
      <c r="X324" s="10" t="s">
        <v>371</v>
      </c>
      <c r="Y324" s="478">
        <v>85</v>
      </c>
      <c r="Z324" s="309">
        <v>85</v>
      </c>
    </row>
    <row r="325" spans="1:26" x14ac:dyDescent="0.15">
      <c r="A325" s="1229"/>
      <c r="B325" s="458">
        <v>44937</v>
      </c>
      <c r="C325" s="449" t="str">
        <f t="shared" si="62"/>
        <v>(水)</v>
      </c>
      <c r="D325" s="742" t="s">
        <v>318</v>
      </c>
      <c r="E325" s="673"/>
      <c r="F325" s="674">
        <v>2.2999999999999998</v>
      </c>
      <c r="G325" s="13">
        <v>6.4</v>
      </c>
      <c r="H325" s="310">
        <v>6.5</v>
      </c>
      <c r="I325" s="14">
        <v>3</v>
      </c>
      <c r="J325" s="308">
        <v>3.3</v>
      </c>
      <c r="K325" s="13">
        <v>8</v>
      </c>
      <c r="L325" s="308">
        <v>7.9</v>
      </c>
      <c r="M325" s="14">
        <v>36</v>
      </c>
      <c r="N325" s="310">
        <v>34.299999999999997</v>
      </c>
      <c r="O325" s="309">
        <v>93</v>
      </c>
      <c r="P325" s="309">
        <v>134</v>
      </c>
      <c r="Q325" s="743">
        <v>42.6</v>
      </c>
      <c r="R325" s="677">
        <v>228</v>
      </c>
      <c r="S325" s="744">
        <v>0.38</v>
      </c>
      <c r="T325" s="675"/>
      <c r="U325" s="787">
        <v>537</v>
      </c>
      <c r="V325" s="122"/>
      <c r="W325" s="4" t="s">
        <v>210</v>
      </c>
      <c r="X325" s="10" t="s">
        <v>371</v>
      </c>
      <c r="Y325" s="478">
        <v>50</v>
      </c>
      <c r="Z325" s="309">
        <v>50</v>
      </c>
    </row>
    <row r="326" spans="1:26" x14ac:dyDescent="0.15">
      <c r="A326" s="1229"/>
      <c r="B326" s="458">
        <v>44938</v>
      </c>
      <c r="C326" s="449" t="str">
        <f t="shared" si="62"/>
        <v>(木)</v>
      </c>
      <c r="D326" s="742" t="s">
        <v>318</v>
      </c>
      <c r="E326" s="673"/>
      <c r="F326" s="674">
        <v>2</v>
      </c>
      <c r="G326" s="13">
        <v>6.8</v>
      </c>
      <c r="H326" s="310">
        <v>6.9</v>
      </c>
      <c r="I326" s="14">
        <v>3.9</v>
      </c>
      <c r="J326" s="308">
        <v>3.7</v>
      </c>
      <c r="K326" s="13">
        <v>7.9</v>
      </c>
      <c r="L326" s="308">
        <v>7.9</v>
      </c>
      <c r="M326" s="14">
        <v>36.200000000000003</v>
      </c>
      <c r="N326" s="310">
        <v>35.1</v>
      </c>
      <c r="O326" s="309">
        <v>94</v>
      </c>
      <c r="P326" s="309">
        <v>133</v>
      </c>
      <c r="Q326" s="743">
        <v>34.299999999999997</v>
      </c>
      <c r="R326" s="677">
        <v>230</v>
      </c>
      <c r="S326" s="744">
        <v>0.38</v>
      </c>
      <c r="T326" s="675">
        <v>4.72</v>
      </c>
      <c r="U326" s="787">
        <v>516</v>
      </c>
      <c r="V326" s="122"/>
      <c r="W326" s="4" t="s">
        <v>211</v>
      </c>
      <c r="X326" s="10" t="s">
        <v>371</v>
      </c>
      <c r="Y326" s="218">
        <v>31.2</v>
      </c>
      <c r="Z326" s="310">
        <v>29.5</v>
      </c>
    </row>
    <row r="327" spans="1:26" x14ac:dyDescent="0.15">
      <c r="A327" s="1229"/>
      <c r="B327" s="458">
        <v>44939</v>
      </c>
      <c r="C327" s="449" t="str">
        <f t="shared" si="62"/>
        <v>(金)</v>
      </c>
      <c r="D327" s="742" t="s">
        <v>318</v>
      </c>
      <c r="E327" s="673"/>
      <c r="F327" s="674">
        <v>3.5</v>
      </c>
      <c r="G327" s="13">
        <v>7.2</v>
      </c>
      <c r="H327" s="310">
        <v>7.3</v>
      </c>
      <c r="I327" s="14">
        <v>3.3</v>
      </c>
      <c r="J327" s="308">
        <v>3.7</v>
      </c>
      <c r="K327" s="13">
        <v>7.9</v>
      </c>
      <c r="L327" s="308">
        <v>7.9</v>
      </c>
      <c r="M327" s="14">
        <v>35.6</v>
      </c>
      <c r="N327" s="310">
        <v>35</v>
      </c>
      <c r="O327" s="309">
        <v>94</v>
      </c>
      <c r="P327" s="309">
        <v>130</v>
      </c>
      <c r="Q327" s="743">
        <v>40.4</v>
      </c>
      <c r="R327" s="677">
        <v>219</v>
      </c>
      <c r="S327" s="744">
        <v>0.41</v>
      </c>
      <c r="T327" s="675"/>
      <c r="U327" s="787">
        <v>614</v>
      </c>
      <c r="V327" s="122"/>
      <c r="W327" s="4" t="s">
        <v>212</v>
      </c>
      <c r="X327" s="10" t="s">
        <v>371</v>
      </c>
      <c r="Y327" s="220">
        <v>234</v>
      </c>
      <c r="Z327" s="311">
        <v>251</v>
      </c>
    </row>
    <row r="328" spans="1:26" x14ac:dyDescent="0.15">
      <c r="A328" s="1229"/>
      <c r="B328" s="458">
        <v>44940</v>
      </c>
      <c r="C328" s="449" t="str">
        <f t="shared" si="62"/>
        <v>(土)</v>
      </c>
      <c r="D328" s="742" t="s">
        <v>317</v>
      </c>
      <c r="E328" s="673">
        <v>2</v>
      </c>
      <c r="F328" s="674">
        <v>10.5</v>
      </c>
      <c r="G328" s="13"/>
      <c r="H328" s="310"/>
      <c r="I328" s="14"/>
      <c r="J328" s="308"/>
      <c r="K328" s="13"/>
      <c r="L328" s="308"/>
      <c r="M328" s="14"/>
      <c r="N328" s="310"/>
      <c r="O328" s="309"/>
      <c r="P328" s="309"/>
      <c r="Q328" s="743"/>
      <c r="R328" s="677"/>
      <c r="S328" s="744"/>
      <c r="T328" s="675"/>
      <c r="U328" s="787">
        <v>725</v>
      </c>
      <c r="V328" s="122"/>
      <c r="W328" s="4" t="s">
        <v>213</v>
      </c>
      <c r="X328" s="10" t="s">
        <v>371</v>
      </c>
      <c r="Y328" s="219">
        <v>0.35</v>
      </c>
      <c r="Z328" s="312">
        <v>0.38</v>
      </c>
    </row>
    <row r="329" spans="1:26" x14ac:dyDescent="0.15">
      <c r="A329" s="1229"/>
      <c r="B329" s="458">
        <v>44941</v>
      </c>
      <c r="C329" s="449" t="str">
        <f t="shared" si="62"/>
        <v>(日)</v>
      </c>
      <c r="D329" s="742" t="s">
        <v>317</v>
      </c>
      <c r="E329" s="673">
        <v>3.5</v>
      </c>
      <c r="F329" s="674">
        <v>10.8</v>
      </c>
      <c r="G329" s="13"/>
      <c r="H329" s="310"/>
      <c r="I329" s="14"/>
      <c r="J329" s="308"/>
      <c r="K329" s="13"/>
      <c r="L329" s="308"/>
      <c r="M329" s="14"/>
      <c r="N329" s="310"/>
      <c r="O329" s="309"/>
      <c r="P329" s="309"/>
      <c r="Q329" s="743"/>
      <c r="R329" s="677"/>
      <c r="S329" s="744"/>
      <c r="T329" s="675"/>
      <c r="U329" s="787">
        <v>700</v>
      </c>
      <c r="V329" s="122"/>
      <c r="W329" s="4" t="s">
        <v>14</v>
      </c>
      <c r="X329" s="10" t="s">
        <v>371</v>
      </c>
      <c r="Y329" s="217">
        <v>1.9</v>
      </c>
      <c r="Z329" s="313">
        <v>1.3</v>
      </c>
    </row>
    <row r="330" spans="1:26" x14ac:dyDescent="0.15">
      <c r="A330" s="1229"/>
      <c r="B330" s="458">
        <v>44942</v>
      </c>
      <c r="C330" s="449" t="str">
        <f t="shared" si="62"/>
        <v>(月)</v>
      </c>
      <c r="D330" s="742" t="s">
        <v>319</v>
      </c>
      <c r="E330" s="673">
        <v>7</v>
      </c>
      <c r="F330" s="674">
        <v>6.7</v>
      </c>
      <c r="G330" s="13">
        <v>10.7</v>
      </c>
      <c r="H330" s="310">
        <v>10.8</v>
      </c>
      <c r="I330" s="14">
        <v>4.8</v>
      </c>
      <c r="J330" s="308">
        <v>4.7</v>
      </c>
      <c r="K330" s="13">
        <v>7.8</v>
      </c>
      <c r="L330" s="308">
        <v>7.8</v>
      </c>
      <c r="M330" s="14">
        <v>34.9</v>
      </c>
      <c r="N330" s="310">
        <v>35.200000000000003</v>
      </c>
      <c r="O330" s="309">
        <v>87</v>
      </c>
      <c r="P330" s="309">
        <v>125</v>
      </c>
      <c r="Q330" s="743">
        <v>46</v>
      </c>
      <c r="R330" s="677">
        <v>247</v>
      </c>
      <c r="S330" s="744">
        <v>0.46</v>
      </c>
      <c r="T330" s="675"/>
      <c r="U330" s="787">
        <v>598</v>
      </c>
      <c r="V330" s="122"/>
      <c r="W330" s="4" t="s">
        <v>15</v>
      </c>
      <c r="X330" s="10" t="s">
        <v>371</v>
      </c>
      <c r="Y330" s="217">
        <v>1.2</v>
      </c>
      <c r="Z330" s="313">
        <v>0.8</v>
      </c>
    </row>
    <row r="331" spans="1:26" x14ac:dyDescent="0.15">
      <c r="A331" s="1229"/>
      <c r="B331" s="458">
        <v>44943</v>
      </c>
      <c r="C331" s="449" t="str">
        <f t="shared" si="62"/>
        <v>(火)</v>
      </c>
      <c r="D331" s="742" t="s">
        <v>317</v>
      </c>
      <c r="E331" s="673">
        <v>0.5</v>
      </c>
      <c r="F331" s="674">
        <v>1.4</v>
      </c>
      <c r="G331" s="13">
        <v>8.4</v>
      </c>
      <c r="H331" s="310">
        <v>8.9</v>
      </c>
      <c r="I331" s="14">
        <v>7.7</v>
      </c>
      <c r="J331" s="308">
        <v>6.8</v>
      </c>
      <c r="K331" s="13">
        <v>7.7</v>
      </c>
      <c r="L331" s="308">
        <v>7.6</v>
      </c>
      <c r="M331" s="14">
        <v>32.6</v>
      </c>
      <c r="N331" s="310">
        <v>31.1</v>
      </c>
      <c r="O331" s="309">
        <v>79</v>
      </c>
      <c r="P331" s="309">
        <v>116</v>
      </c>
      <c r="Q331" s="743">
        <v>43.6</v>
      </c>
      <c r="R331" s="677">
        <v>203</v>
      </c>
      <c r="S331" s="744">
        <v>0.57999999999999996</v>
      </c>
      <c r="T331" s="675"/>
      <c r="U331" s="787">
        <v>2233</v>
      </c>
      <c r="V331" s="122"/>
      <c r="W331" s="4" t="s">
        <v>214</v>
      </c>
      <c r="X331" s="10" t="s">
        <v>371</v>
      </c>
      <c r="Y331" s="217">
        <v>12</v>
      </c>
      <c r="Z331" s="313">
        <v>12.1</v>
      </c>
    </row>
    <row r="332" spans="1:26" x14ac:dyDescent="0.15">
      <c r="A332" s="1229"/>
      <c r="B332" s="458">
        <v>44944</v>
      </c>
      <c r="C332" s="449" t="str">
        <f t="shared" si="62"/>
        <v>(水)</v>
      </c>
      <c r="D332" s="742" t="s">
        <v>317</v>
      </c>
      <c r="E332" s="673">
        <v>0.5</v>
      </c>
      <c r="F332" s="674">
        <v>4.0999999999999996</v>
      </c>
      <c r="G332" s="13">
        <v>8.8000000000000007</v>
      </c>
      <c r="H332" s="310">
        <v>8.6999999999999993</v>
      </c>
      <c r="I332" s="14">
        <v>6.4</v>
      </c>
      <c r="J332" s="308">
        <v>3.4</v>
      </c>
      <c r="K332" s="13">
        <v>7.8</v>
      </c>
      <c r="L332" s="308">
        <v>7.6</v>
      </c>
      <c r="M332" s="14">
        <v>35.799999999999997</v>
      </c>
      <c r="N332" s="310">
        <v>35.5</v>
      </c>
      <c r="O332" s="309">
        <v>83</v>
      </c>
      <c r="P332" s="309">
        <v>127</v>
      </c>
      <c r="Q332" s="743">
        <v>51.1</v>
      </c>
      <c r="R332" s="677">
        <v>210</v>
      </c>
      <c r="S332" s="744">
        <v>0.4</v>
      </c>
      <c r="T332" s="675"/>
      <c r="U332" s="787">
        <v>1985</v>
      </c>
      <c r="V332" s="122"/>
      <c r="W332" s="4" t="s">
        <v>215</v>
      </c>
      <c r="X332" s="10" t="s">
        <v>371</v>
      </c>
      <c r="Y332" s="412">
        <v>0</v>
      </c>
      <c r="Z332" s="413">
        <v>0</v>
      </c>
    </row>
    <row r="333" spans="1:26" x14ac:dyDescent="0.15">
      <c r="A333" s="1229"/>
      <c r="B333" s="458">
        <v>44945</v>
      </c>
      <c r="C333" s="449" t="str">
        <f t="shared" si="62"/>
        <v>(木)</v>
      </c>
      <c r="D333" s="742" t="s">
        <v>318</v>
      </c>
      <c r="E333" s="673"/>
      <c r="F333" s="674">
        <v>5.3</v>
      </c>
      <c r="G333" s="13">
        <v>9.1</v>
      </c>
      <c r="H333" s="310">
        <v>9.1999999999999993</v>
      </c>
      <c r="I333" s="14">
        <v>4.3</v>
      </c>
      <c r="J333" s="308">
        <v>4.5</v>
      </c>
      <c r="K333" s="13">
        <v>7.8</v>
      </c>
      <c r="L333" s="308">
        <v>7.8</v>
      </c>
      <c r="M333" s="14">
        <v>34.6</v>
      </c>
      <c r="N333" s="310">
        <v>33.799999999999997</v>
      </c>
      <c r="O333" s="309">
        <v>93</v>
      </c>
      <c r="P333" s="309">
        <v>130</v>
      </c>
      <c r="Q333" s="743">
        <v>43.3</v>
      </c>
      <c r="R333" s="677">
        <v>227</v>
      </c>
      <c r="S333" s="744">
        <v>0.53</v>
      </c>
      <c r="T333" s="675">
        <v>3.91</v>
      </c>
      <c r="U333" s="787">
        <v>540</v>
      </c>
      <c r="V333" s="122"/>
      <c r="W333" s="4" t="s">
        <v>329</v>
      </c>
      <c r="X333" s="10" t="s">
        <v>371</v>
      </c>
      <c r="Y333" s="219">
        <v>4.3600000000000003</v>
      </c>
      <c r="Z333" s="314">
        <v>4.43</v>
      </c>
    </row>
    <row r="334" spans="1:26" x14ac:dyDescent="0.15">
      <c r="A334" s="1229"/>
      <c r="B334" s="458">
        <v>44946</v>
      </c>
      <c r="C334" s="449" t="str">
        <f t="shared" si="62"/>
        <v>(金)</v>
      </c>
      <c r="D334" s="742" t="s">
        <v>318</v>
      </c>
      <c r="E334" s="673">
        <v>1</v>
      </c>
      <c r="F334" s="674">
        <v>5.8</v>
      </c>
      <c r="G334" s="13">
        <v>9.3000000000000007</v>
      </c>
      <c r="H334" s="310">
        <v>9.1999999999999993</v>
      </c>
      <c r="I334" s="14">
        <v>5.8</v>
      </c>
      <c r="J334" s="308">
        <v>5.9</v>
      </c>
      <c r="K334" s="13">
        <v>7.8</v>
      </c>
      <c r="L334" s="308">
        <v>7.8</v>
      </c>
      <c r="M334" s="14">
        <v>34.700000000000003</v>
      </c>
      <c r="N334" s="310">
        <v>34.299999999999997</v>
      </c>
      <c r="O334" s="309">
        <v>95</v>
      </c>
      <c r="P334" s="309">
        <v>130</v>
      </c>
      <c r="Q334" s="743">
        <v>40</v>
      </c>
      <c r="R334" s="677">
        <v>264</v>
      </c>
      <c r="S334" s="744">
        <v>0.56999999999999995</v>
      </c>
      <c r="T334" s="675"/>
      <c r="U334" s="787">
        <v>1668</v>
      </c>
      <c r="V334" s="122"/>
      <c r="W334" s="4" t="s">
        <v>216</v>
      </c>
      <c r="X334" s="10" t="s">
        <v>371</v>
      </c>
      <c r="Y334" s="219">
        <v>4.62</v>
      </c>
      <c r="Z334" s="314">
        <v>4.7300000000000004</v>
      </c>
    </row>
    <row r="335" spans="1:26" x14ac:dyDescent="0.15">
      <c r="A335" s="1229"/>
      <c r="B335" s="458">
        <v>44947</v>
      </c>
      <c r="C335" s="449" t="str">
        <f t="shared" si="62"/>
        <v>(土)</v>
      </c>
      <c r="D335" s="742" t="s">
        <v>318</v>
      </c>
      <c r="E335" s="673"/>
      <c r="F335" s="674">
        <v>4.5999999999999996</v>
      </c>
      <c r="G335" s="13"/>
      <c r="H335" s="310"/>
      <c r="I335" s="14"/>
      <c r="J335" s="308"/>
      <c r="K335" s="13"/>
      <c r="L335" s="308"/>
      <c r="M335" s="14"/>
      <c r="N335" s="310"/>
      <c r="O335" s="309"/>
      <c r="P335" s="309"/>
      <c r="Q335" s="743"/>
      <c r="R335" s="677"/>
      <c r="S335" s="744"/>
      <c r="T335" s="675"/>
      <c r="U335" s="787">
        <v>2628</v>
      </c>
      <c r="V335" s="122"/>
      <c r="W335" s="4" t="s">
        <v>217</v>
      </c>
      <c r="X335" s="10" t="s">
        <v>371</v>
      </c>
      <c r="Y335" s="219">
        <v>0.114</v>
      </c>
      <c r="Z335" s="314">
        <v>0.105</v>
      </c>
    </row>
    <row r="336" spans="1:26" x14ac:dyDescent="0.15">
      <c r="A336" s="1229"/>
      <c r="B336" s="458">
        <v>44948</v>
      </c>
      <c r="C336" s="449" t="str">
        <f t="shared" si="62"/>
        <v>(日)</v>
      </c>
      <c r="D336" s="742" t="s">
        <v>317</v>
      </c>
      <c r="E336" s="673"/>
      <c r="F336" s="674">
        <v>2.7</v>
      </c>
      <c r="G336" s="13"/>
      <c r="H336" s="310"/>
      <c r="I336" s="14"/>
      <c r="J336" s="308"/>
      <c r="K336" s="13"/>
      <c r="L336" s="308"/>
      <c r="M336" s="14"/>
      <c r="N336" s="310"/>
      <c r="O336" s="309"/>
      <c r="P336" s="309"/>
      <c r="Q336" s="743"/>
      <c r="R336" s="677"/>
      <c r="S336" s="744"/>
      <c r="T336" s="675"/>
      <c r="U336" s="787">
        <v>2216</v>
      </c>
      <c r="V336" s="122"/>
      <c r="W336" s="4" t="s">
        <v>218</v>
      </c>
      <c r="X336" s="10" t="s">
        <v>371</v>
      </c>
      <c r="Y336" s="217">
        <v>24.6</v>
      </c>
      <c r="Z336" s="313">
        <v>24.8</v>
      </c>
    </row>
    <row r="337" spans="1:26" x14ac:dyDescent="0.15">
      <c r="A337" s="1229"/>
      <c r="B337" s="458">
        <v>44949</v>
      </c>
      <c r="C337" s="449" t="str">
        <f t="shared" si="62"/>
        <v>(月)</v>
      </c>
      <c r="D337" s="742" t="s">
        <v>319</v>
      </c>
      <c r="E337" s="673">
        <v>1.5</v>
      </c>
      <c r="F337" s="674">
        <v>2.6</v>
      </c>
      <c r="G337" s="13">
        <v>7.8</v>
      </c>
      <c r="H337" s="310">
        <v>7.8</v>
      </c>
      <c r="I337" s="14">
        <v>3.9</v>
      </c>
      <c r="J337" s="308">
        <v>3.8</v>
      </c>
      <c r="K337" s="13">
        <v>7.9</v>
      </c>
      <c r="L337" s="308">
        <v>7.7</v>
      </c>
      <c r="M337" s="14">
        <v>34.700000000000003</v>
      </c>
      <c r="N337" s="310">
        <v>33.200000000000003</v>
      </c>
      <c r="O337" s="309">
        <v>91</v>
      </c>
      <c r="P337" s="309">
        <v>132</v>
      </c>
      <c r="Q337" s="743">
        <v>31.6</v>
      </c>
      <c r="R337" s="677">
        <v>254</v>
      </c>
      <c r="S337" s="744">
        <v>0.43</v>
      </c>
      <c r="T337" s="675"/>
      <c r="U337" s="787">
        <v>1513</v>
      </c>
      <c r="V337" s="122"/>
      <c r="W337" s="4" t="s">
        <v>17</v>
      </c>
      <c r="X337" s="10" t="s">
        <v>371</v>
      </c>
      <c r="Y337" s="217">
        <v>34</v>
      </c>
      <c r="Z337" s="313">
        <v>33.4</v>
      </c>
    </row>
    <row r="338" spans="1:26" x14ac:dyDescent="0.15">
      <c r="A338" s="1229"/>
      <c r="B338" s="458">
        <v>44950</v>
      </c>
      <c r="C338" s="449" t="str">
        <f t="shared" si="62"/>
        <v>(火)</v>
      </c>
      <c r="D338" s="742" t="s">
        <v>319</v>
      </c>
      <c r="E338" s="673">
        <v>2.5</v>
      </c>
      <c r="F338" s="674">
        <v>3.2</v>
      </c>
      <c r="G338" s="13">
        <v>8.4</v>
      </c>
      <c r="H338" s="310">
        <v>8.3000000000000007</v>
      </c>
      <c r="I338" s="14">
        <v>5.7</v>
      </c>
      <c r="J338" s="308">
        <v>5.3</v>
      </c>
      <c r="K338" s="13">
        <v>7.8</v>
      </c>
      <c r="L338" s="308">
        <v>7.8</v>
      </c>
      <c r="M338" s="14">
        <v>34.6</v>
      </c>
      <c r="N338" s="310">
        <v>33.1</v>
      </c>
      <c r="O338" s="309">
        <v>92</v>
      </c>
      <c r="P338" s="309">
        <v>133</v>
      </c>
      <c r="Q338" s="743">
        <v>32.299999999999997</v>
      </c>
      <c r="R338" s="677">
        <v>251</v>
      </c>
      <c r="S338" s="744">
        <v>0.51</v>
      </c>
      <c r="T338" s="675"/>
      <c r="U338" s="787">
        <v>677</v>
      </c>
      <c r="V338" s="122"/>
      <c r="W338" s="4" t="s">
        <v>219</v>
      </c>
      <c r="X338" s="10" t="s">
        <v>205</v>
      </c>
      <c r="Y338" s="383">
        <v>4</v>
      </c>
      <c r="Z338" s="396">
        <v>4</v>
      </c>
    </row>
    <row r="339" spans="1:26" x14ac:dyDescent="0.15">
      <c r="A339" s="1229"/>
      <c r="B339" s="458">
        <v>44951</v>
      </c>
      <c r="C339" s="449" t="str">
        <f t="shared" si="62"/>
        <v>(水)</v>
      </c>
      <c r="D339" s="742" t="s">
        <v>318</v>
      </c>
      <c r="E339" s="673"/>
      <c r="F339" s="674">
        <v>-0.5</v>
      </c>
      <c r="G339" s="13">
        <v>6.4</v>
      </c>
      <c r="H339" s="310">
        <v>6.6</v>
      </c>
      <c r="I339" s="14">
        <v>6.6</v>
      </c>
      <c r="J339" s="308">
        <v>6.2</v>
      </c>
      <c r="K339" s="13">
        <v>7.9</v>
      </c>
      <c r="L339" s="308">
        <v>7.9</v>
      </c>
      <c r="M339" s="14">
        <v>35</v>
      </c>
      <c r="N339" s="310">
        <v>33.1</v>
      </c>
      <c r="O339" s="309">
        <v>89</v>
      </c>
      <c r="P339" s="309">
        <v>127</v>
      </c>
      <c r="Q339" s="743">
        <v>33</v>
      </c>
      <c r="R339" s="677">
        <v>257</v>
      </c>
      <c r="S339" s="744">
        <v>0.53</v>
      </c>
      <c r="T339" s="675"/>
      <c r="U339" s="787">
        <v>636</v>
      </c>
      <c r="V339" s="122"/>
      <c r="W339" s="4" t="s">
        <v>220</v>
      </c>
      <c r="X339" s="10" t="s">
        <v>371</v>
      </c>
      <c r="Y339" s="383">
        <v>3</v>
      </c>
      <c r="Z339" s="396">
        <v>2</v>
      </c>
    </row>
    <row r="340" spans="1:26" x14ac:dyDescent="0.15">
      <c r="A340" s="1229"/>
      <c r="B340" s="458">
        <v>44952</v>
      </c>
      <c r="C340" s="449" t="str">
        <f t="shared" si="62"/>
        <v>(木)</v>
      </c>
      <c r="D340" s="742" t="s">
        <v>318</v>
      </c>
      <c r="E340" s="673"/>
      <c r="F340" s="674">
        <v>0.7</v>
      </c>
      <c r="G340" s="13">
        <v>4.4000000000000004</v>
      </c>
      <c r="H340" s="310">
        <v>4.5</v>
      </c>
      <c r="I340" s="14">
        <v>3.6</v>
      </c>
      <c r="J340" s="308">
        <v>3.8</v>
      </c>
      <c r="K340" s="13">
        <v>7.9</v>
      </c>
      <c r="L340" s="308">
        <v>7.9</v>
      </c>
      <c r="M340" s="14">
        <v>35.799999999999997</v>
      </c>
      <c r="N340" s="310">
        <v>34.5</v>
      </c>
      <c r="O340" s="309">
        <v>92</v>
      </c>
      <c r="P340" s="309">
        <v>130</v>
      </c>
      <c r="Q340" s="743">
        <v>40.5</v>
      </c>
      <c r="R340" s="677">
        <v>264</v>
      </c>
      <c r="S340" s="744">
        <v>0.44</v>
      </c>
      <c r="T340" s="675">
        <v>4.8600000000000003</v>
      </c>
      <c r="U340" s="787">
        <v>589</v>
      </c>
      <c r="V340" s="122"/>
      <c r="W340" s="397"/>
      <c r="X340" s="398"/>
      <c r="Y340" s="399"/>
      <c r="Z340" s="398"/>
    </row>
    <row r="341" spans="1:26" x14ac:dyDescent="0.15">
      <c r="A341" s="1229"/>
      <c r="B341" s="458">
        <v>44953</v>
      </c>
      <c r="C341" s="449" t="str">
        <f t="shared" si="62"/>
        <v>(金)</v>
      </c>
      <c r="D341" s="742" t="s">
        <v>317</v>
      </c>
      <c r="E341" s="673">
        <v>1.5</v>
      </c>
      <c r="F341" s="674">
        <v>1.5</v>
      </c>
      <c r="G341" s="13">
        <v>6.6</v>
      </c>
      <c r="H341" s="310">
        <v>6.5</v>
      </c>
      <c r="I341" s="14">
        <v>3.5</v>
      </c>
      <c r="J341" s="308">
        <v>3.4</v>
      </c>
      <c r="K341" s="13">
        <v>7.9</v>
      </c>
      <c r="L341" s="308">
        <v>7.9</v>
      </c>
      <c r="M341" s="14">
        <v>35.700000000000003</v>
      </c>
      <c r="N341" s="310">
        <v>34.5</v>
      </c>
      <c r="O341" s="309">
        <v>94.1</v>
      </c>
      <c r="P341" s="309">
        <v>132</v>
      </c>
      <c r="Q341" s="743">
        <v>39.5</v>
      </c>
      <c r="R341" s="677">
        <v>254</v>
      </c>
      <c r="S341" s="744">
        <v>0.41</v>
      </c>
      <c r="T341" s="675"/>
      <c r="U341" s="787">
        <v>601</v>
      </c>
      <c r="V341" s="122"/>
      <c r="W341" s="397"/>
      <c r="X341" s="398"/>
      <c r="Y341" s="399"/>
      <c r="Z341" s="398"/>
    </row>
    <row r="342" spans="1:26" ht="13.5" customHeight="1" x14ac:dyDescent="0.15">
      <c r="A342" s="1229"/>
      <c r="B342" s="458">
        <v>44954</v>
      </c>
      <c r="C342" s="449" t="str">
        <f t="shared" si="62"/>
        <v>(土)</v>
      </c>
      <c r="D342" s="768" t="s">
        <v>318</v>
      </c>
      <c r="E342" s="769"/>
      <c r="F342" s="770">
        <v>2.2000000000000002</v>
      </c>
      <c r="G342" s="771"/>
      <c r="H342" s="772"/>
      <c r="I342" s="773"/>
      <c r="J342" s="774"/>
      <c r="K342" s="771"/>
      <c r="L342" s="774"/>
      <c r="M342" s="773"/>
      <c r="N342" s="772"/>
      <c r="O342" s="777"/>
      <c r="P342" s="777"/>
      <c r="Q342" s="778"/>
      <c r="R342" s="779"/>
      <c r="S342" s="780"/>
      <c r="T342" s="1020"/>
      <c r="U342" s="1012">
        <v>593</v>
      </c>
      <c r="V342" s="122"/>
      <c r="W342" s="400"/>
      <c r="X342" s="401"/>
      <c r="Y342" s="402"/>
      <c r="Z342" s="401"/>
    </row>
    <row r="343" spans="1:26" x14ac:dyDescent="0.15">
      <c r="A343" s="1229"/>
      <c r="B343" s="458">
        <v>44955</v>
      </c>
      <c r="C343" s="449" t="str">
        <f t="shared" si="62"/>
        <v>(日)</v>
      </c>
      <c r="D343" s="742" t="s">
        <v>318</v>
      </c>
      <c r="E343" s="673"/>
      <c r="F343" s="674">
        <v>1.4</v>
      </c>
      <c r="G343" s="13"/>
      <c r="H343" s="310"/>
      <c r="I343" s="14"/>
      <c r="J343" s="308"/>
      <c r="K343" s="13"/>
      <c r="L343" s="308"/>
      <c r="M343" s="14"/>
      <c r="N343" s="310"/>
      <c r="O343" s="309"/>
      <c r="P343" s="309"/>
      <c r="Q343" s="743"/>
      <c r="R343" s="677"/>
      <c r="S343" s="744"/>
      <c r="T343" s="675"/>
      <c r="U343" s="787">
        <v>582</v>
      </c>
      <c r="V343" s="122"/>
      <c r="W343" s="11" t="s">
        <v>23</v>
      </c>
      <c r="X343" s="117" t="s">
        <v>24</v>
      </c>
      <c r="Y343" s="117" t="s">
        <v>24</v>
      </c>
      <c r="Z343" s="812" t="s">
        <v>24</v>
      </c>
    </row>
    <row r="344" spans="1:26" x14ac:dyDescent="0.15">
      <c r="A344" s="1229"/>
      <c r="B344" s="458">
        <v>44956</v>
      </c>
      <c r="C344" s="449" t="str">
        <f t="shared" si="62"/>
        <v>(月)</v>
      </c>
      <c r="D344" s="742" t="s">
        <v>318</v>
      </c>
      <c r="E344" s="673"/>
      <c r="F344" s="674">
        <v>1.5</v>
      </c>
      <c r="G344" s="13">
        <v>6.5</v>
      </c>
      <c r="H344" s="310">
        <v>6.5</v>
      </c>
      <c r="I344" s="14">
        <v>3.4</v>
      </c>
      <c r="J344" s="308">
        <v>3.3</v>
      </c>
      <c r="K344" s="13">
        <v>7.9</v>
      </c>
      <c r="L344" s="308">
        <v>7.9</v>
      </c>
      <c r="M344" s="14">
        <v>35</v>
      </c>
      <c r="N344" s="310">
        <v>34.6</v>
      </c>
      <c r="O344" s="309">
        <v>91</v>
      </c>
      <c r="P344" s="309">
        <v>132</v>
      </c>
      <c r="Q344" s="743">
        <v>30.4</v>
      </c>
      <c r="R344" s="677">
        <v>280</v>
      </c>
      <c r="S344" s="744">
        <v>0.49</v>
      </c>
      <c r="T344" s="675"/>
      <c r="U344" s="787">
        <v>591</v>
      </c>
      <c r="V344" s="122"/>
      <c r="W344" s="985" t="s">
        <v>361</v>
      </c>
      <c r="X344" s="986"/>
      <c r="Y344" s="986"/>
      <c r="Z344" s="987"/>
    </row>
    <row r="345" spans="1:26" x14ac:dyDescent="0.15">
      <c r="A345" s="1229"/>
      <c r="B345" s="458">
        <v>44957</v>
      </c>
      <c r="C345" s="449" t="str">
        <f t="shared" si="62"/>
        <v>(火)</v>
      </c>
      <c r="D345" s="672" t="s">
        <v>318</v>
      </c>
      <c r="E345" s="673"/>
      <c r="F345" s="674">
        <v>2.2000000000000002</v>
      </c>
      <c r="G345" s="13">
        <v>6.6</v>
      </c>
      <c r="H345" s="308">
        <v>6.7</v>
      </c>
      <c r="I345" s="14">
        <v>3.7</v>
      </c>
      <c r="J345" s="310">
        <v>4</v>
      </c>
      <c r="K345" s="13">
        <v>7.9</v>
      </c>
      <c r="L345" s="308">
        <v>7.9</v>
      </c>
      <c r="M345" s="14">
        <v>35.700000000000003</v>
      </c>
      <c r="N345" s="310">
        <v>34.700000000000003</v>
      </c>
      <c r="O345" s="309">
        <v>92</v>
      </c>
      <c r="P345" s="309">
        <v>134</v>
      </c>
      <c r="Q345" s="743">
        <v>32.5</v>
      </c>
      <c r="R345" s="677">
        <v>266</v>
      </c>
      <c r="S345" s="744">
        <v>0.51</v>
      </c>
      <c r="T345" s="675"/>
      <c r="U345" s="1013">
        <v>589</v>
      </c>
      <c r="V345" s="122"/>
      <c r="W345" s="988"/>
      <c r="X345" s="989"/>
      <c r="Y345" s="989"/>
      <c r="Z345" s="990"/>
    </row>
    <row r="346" spans="1:26" x14ac:dyDescent="0.15">
      <c r="A346" s="1229"/>
      <c r="B346" s="1155" t="s">
        <v>274</v>
      </c>
      <c r="C346" s="1155"/>
      <c r="D346" s="679"/>
      <c r="E346" s="663">
        <f>MAX(E315:E345)</f>
        <v>7</v>
      </c>
      <c r="F346" s="680">
        <f t="shared" ref="F346:U346" si="63">IF(COUNT(F315:F345)=0,"",MAX(F315:F345))</f>
        <v>10.8</v>
      </c>
      <c r="G346" s="12">
        <f t="shared" si="63"/>
        <v>10.7</v>
      </c>
      <c r="H346" s="307">
        <f t="shared" si="63"/>
        <v>10.8</v>
      </c>
      <c r="I346" s="665">
        <f t="shared" si="63"/>
        <v>7.7</v>
      </c>
      <c r="J346" s="666">
        <f t="shared" si="63"/>
        <v>6.8</v>
      </c>
      <c r="K346" s="12">
        <f t="shared" si="63"/>
        <v>8</v>
      </c>
      <c r="L346" s="307">
        <f t="shared" si="63"/>
        <v>7.9</v>
      </c>
      <c r="M346" s="665">
        <f t="shared" si="63"/>
        <v>36.200000000000003</v>
      </c>
      <c r="N346" s="666">
        <f t="shared" si="63"/>
        <v>35.5</v>
      </c>
      <c r="O346" s="667">
        <f t="shared" si="63"/>
        <v>95</v>
      </c>
      <c r="P346" s="667">
        <f t="shared" si="63"/>
        <v>135</v>
      </c>
      <c r="Q346" s="728">
        <f t="shared" si="63"/>
        <v>51.1</v>
      </c>
      <c r="R346" s="684">
        <f t="shared" si="63"/>
        <v>280</v>
      </c>
      <c r="S346" s="685">
        <f t="shared" si="63"/>
        <v>0.57999999999999996</v>
      </c>
      <c r="T346" s="685">
        <f t="shared" ref="T346" si="64">IF(COUNT(T315:T345)=0,"",MAX(T315:T345))</f>
        <v>4.8600000000000003</v>
      </c>
      <c r="U346" s="686">
        <f t="shared" si="63"/>
        <v>2628</v>
      </c>
      <c r="V346" s="122"/>
      <c r="W346" s="988"/>
      <c r="X346" s="989"/>
      <c r="Y346" s="989"/>
      <c r="Z346" s="990"/>
    </row>
    <row r="347" spans="1:26" x14ac:dyDescent="0.15">
      <c r="A347" s="1229"/>
      <c r="B347" s="1156" t="s">
        <v>275</v>
      </c>
      <c r="C347" s="1156"/>
      <c r="D347" s="687"/>
      <c r="E347" s="688"/>
      <c r="F347" s="689">
        <f t="shared" ref="F347:S347" si="65">IF(COUNT(F315:F345)=0,"",MIN(F315:F345))</f>
        <v>-0.5</v>
      </c>
      <c r="G347" s="13">
        <f t="shared" si="65"/>
        <v>4.4000000000000004</v>
      </c>
      <c r="H347" s="308">
        <f t="shared" si="65"/>
        <v>4.5</v>
      </c>
      <c r="I347" s="14">
        <f t="shared" si="65"/>
        <v>2.2000000000000002</v>
      </c>
      <c r="J347" s="310">
        <f t="shared" si="65"/>
        <v>2.7</v>
      </c>
      <c r="K347" s="13">
        <f t="shared" si="65"/>
        <v>7.7</v>
      </c>
      <c r="L347" s="308">
        <f t="shared" si="65"/>
        <v>7.6</v>
      </c>
      <c r="M347" s="14">
        <f t="shared" si="65"/>
        <v>32.6</v>
      </c>
      <c r="N347" s="310">
        <f t="shared" si="65"/>
        <v>31.1</v>
      </c>
      <c r="O347" s="309">
        <f t="shared" si="65"/>
        <v>79</v>
      </c>
      <c r="P347" s="309">
        <f t="shared" si="65"/>
        <v>116</v>
      </c>
      <c r="Q347" s="692">
        <f t="shared" si="65"/>
        <v>25.3</v>
      </c>
      <c r="R347" s="693">
        <f t="shared" si="65"/>
        <v>203</v>
      </c>
      <c r="S347" s="694">
        <f t="shared" si="65"/>
        <v>0.33</v>
      </c>
      <c r="T347" s="694">
        <f t="shared" ref="T347" si="66">IF(COUNT(T315:T345)=0,"",MIN(T315:T345))</f>
        <v>3.91</v>
      </c>
      <c r="U347" s="695"/>
      <c r="V347" s="122"/>
      <c r="W347" s="988"/>
      <c r="X347" s="989"/>
      <c r="Y347" s="989"/>
      <c r="Z347" s="990"/>
    </row>
    <row r="348" spans="1:26" x14ac:dyDescent="0.15">
      <c r="A348" s="1229"/>
      <c r="B348" s="1156" t="s">
        <v>276</v>
      </c>
      <c r="C348" s="1156"/>
      <c r="D348" s="781"/>
      <c r="E348" s="696"/>
      <c r="F348" s="697">
        <f t="shared" ref="F348:S348" si="67">IF(COUNT(F315:F345)=0,"",AVERAGE(F315:F345))</f>
        <v>3.5419354838709678</v>
      </c>
      <c r="G348" s="418">
        <f t="shared" si="67"/>
        <v>7.4368421052631586</v>
      </c>
      <c r="H348" s="719">
        <f t="shared" si="67"/>
        <v>7.5052631578947366</v>
      </c>
      <c r="I348" s="720">
        <f t="shared" si="67"/>
        <v>4.189473684210526</v>
      </c>
      <c r="J348" s="721">
        <f t="shared" si="67"/>
        <v>4.0789473684210522</v>
      </c>
      <c r="K348" s="418">
        <f t="shared" si="67"/>
        <v>7.8684210526315788</v>
      </c>
      <c r="L348" s="719">
        <f t="shared" si="67"/>
        <v>7.8368421052631581</v>
      </c>
      <c r="M348" s="720">
        <f t="shared" si="67"/>
        <v>35.236842105263165</v>
      </c>
      <c r="N348" s="721">
        <f t="shared" si="67"/>
        <v>34.100000000000009</v>
      </c>
      <c r="O348" s="722">
        <f t="shared" si="67"/>
        <v>91.057894736842101</v>
      </c>
      <c r="P348" s="722">
        <f t="shared" si="67"/>
        <v>130.36842105263159</v>
      </c>
      <c r="Q348" s="730">
        <f t="shared" si="67"/>
        <v>37.09473684210527</v>
      </c>
      <c r="R348" s="731">
        <f t="shared" si="67"/>
        <v>242.26315789473685</v>
      </c>
      <c r="S348" s="732">
        <f t="shared" si="67"/>
        <v>0.44894736842105271</v>
      </c>
      <c r="T348" s="732">
        <f t="shared" ref="T348" si="68">IF(COUNT(T315:T345)=0,"",AVERAGE(T315:T345))</f>
        <v>4.5549999999999997</v>
      </c>
      <c r="U348" s="733"/>
      <c r="V348" s="122"/>
      <c r="W348" s="988"/>
      <c r="X348" s="989"/>
      <c r="Y348" s="989"/>
      <c r="Z348" s="990"/>
    </row>
    <row r="349" spans="1:26" x14ac:dyDescent="0.15">
      <c r="A349" s="1230"/>
      <c r="B349" s="1157" t="s">
        <v>277</v>
      </c>
      <c r="C349" s="1157"/>
      <c r="D349" s="782"/>
      <c r="E349" s="700">
        <f>SUM(E315:E345)</f>
        <v>21</v>
      </c>
      <c r="F349" s="701"/>
      <c r="G349" s="701"/>
      <c r="H349" s="734"/>
      <c r="I349" s="701"/>
      <c r="J349" s="734"/>
      <c r="K349" s="704"/>
      <c r="L349" s="705"/>
      <c r="M349" s="735"/>
      <c r="N349" s="736"/>
      <c r="O349" s="737"/>
      <c r="P349" s="737"/>
      <c r="Q349" s="738"/>
      <c r="R349" s="711"/>
      <c r="S349" s="712"/>
      <c r="T349" s="1018"/>
      <c r="U349" s="1008">
        <f>SUM(U315:U345)</f>
        <v>27561</v>
      </c>
      <c r="V349" s="122"/>
      <c r="W349" s="827"/>
      <c r="X349" s="830"/>
      <c r="Y349" s="833"/>
      <c r="Z349" s="834"/>
    </row>
    <row r="350" spans="1:26" x14ac:dyDescent="0.15">
      <c r="A350" s="1223" t="s">
        <v>287</v>
      </c>
      <c r="B350" s="540">
        <v>44958</v>
      </c>
      <c r="C350" s="448" t="str">
        <f>IF(B350="","",IF(WEEKDAY(B350)=1,"(日)",IF(WEEKDAY(B350)=2,"(月)",IF(WEEKDAY(B350)=3,"(火)",IF(WEEKDAY(B350)=4,"(水)",IF(WEEKDAY(B350)=5,"(木)",IF(WEEKDAY(B350)=6,"(金)","(土)")))))))</f>
        <v>(水)</v>
      </c>
      <c r="D350" s="740" t="s">
        <v>318</v>
      </c>
      <c r="E350" s="663"/>
      <c r="F350" s="664">
        <v>1.4</v>
      </c>
      <c r="G350" s="12">
        <v>6.9</v>
      </c>
      <c r="H350" s="783">
        <v>7.1</v>
      </c>
      <c r="I350" s="665">
        <v>3.7</v>
      </c>
      <c r="J350" s="680">
        <v>3.6</v>
      </c>
      <c r="K350" s="12">
        <v>7.9</v>
      </c>
      <c r="L350" s="680">
        <v>7.9</v>
      </c>
      <c r="M350" s="665">
        <v>35.9</v>
      </c>
      <c r="N350" s="783">
        <v>34.6</v>
      </c>
      <c r="O350" s="764">
        <v>94</v>
      </c>
      <c r="P350" s="764">
        <v>133.30000000000001</v>
      </c>
      <c r="Q350" s="683">
        <v>33.6</v>
      </c>
      <c r="R350" s="671">
        <v>244</v>
      </c>
      <c r="S350" s="741">
        <v>0.44</v>
      </c>
      <c r="T350" s="741"/>
      <c r="U350" s="1005">
        <v>630</v>
      </c>
      <c r="V350" s="122"/>
      <c r="W350" s="463" t="s">
        <v>344</v>
      </c>
      <c r="X350" s="479"/>
      <c r="Y350" s="465">
        <v>44966</v>
      </c>
      <c r="Z350" s="474"/>
    </row>
    <row r="351" spans="1:26" x14ac:dyDescent="0.15">
      <c r="A351" s="1224"/>
      <c r="B351" s="539">
        <v>44959</v>
      </c>
      <c r="C351" s="449" t="str">
        <f t="shared" ref="C351:C377" si="69">IF(B351="","",IF(WEEKDAY(B351)=1,"(日)",IF(WEEKDAY(B351)=2,"(月)",IF(WEEKDAY(B351)=3,"(火)",IF(WEEKDAY(B351)=4,"(水)",IF(WEEKDAY(B351)=5,"(木)",IF(WEEKDAY(B351)=6,"(金)","(土)")))))))</f>
        <v>(木)</v>
      </c>
      <c r="D351" s="742" t="s">
        <v>317</v>
      </c>
      <c r="E351" s="673"/>
      <c r="F351" s="674">
        <v>5.8</v>
      </c>
      <c r="G351" s="13">
        <v>7.6</v>
      </c>
      <c r="H351" s="334">
        <v>7.7</v>
      </c>
      <c r="I351" s="14">
        <v>4.3</v>
      </c>
      <c r="J351" s="689">
        <v>4.5</v>
      </c>
      <c r="K351" s="13">
        <v>7.9</v>
      </c>
      <c r="L351" s="689">
        <v>7.9</v>
      </c>
      <c r="M351" s="14">
        <v>39.1</v>
      </c>
      <c r="N351" s="334">
        <v>36.9</v>
      </c>
      <c r="O351" s="333">
        <v>94</v>
      </c>
      <c r="P351" s="333">
        <v>134.69999999999999</v>
      </c>
      <c r="Q351" s="784">
        <v>52.1</v>
      </c>
      <c r="R351" s="677">
        <v>252</v>
      </c>
      <c r="S351" s="744">
        <v>0.4</v>
      </c>
      <c r="T351" s="744">
        <v>5.05</v>
      </c>
      <c r="U351" s="787">
        <v>598</v>
      </c>
      <c r="V351" s="122"/>
      <c r="W351" s="468" t="s">
        <v>2</v>
      </c>
      <c r="X351" s="469" t="s">
        <v>363</v>
      </c>
      <c r="Y351" s="513">
        <v>6.9</v>
      </c>
      <c r="Z351" s="473"/>
    </row>
    <row r="352" spans="1:26" x14ac:dyDescent="0.15">
      <c r="A352" s="1224"/>
      <c r="B352" s="539">
        <v>44960</v>
      </c>
      <c r="C352" s="449" t="str">
        <f t="shared" si="69"/>
        <v>(金)</v>
      </c>
      <c r="D352" s="742" t="s">
        <v>317</v>
      </c>
      <c r="E352" s="673"/>
      <c r="F352" s="674">
        <v>3.2</v>
      </c>
      <c r="G352" s="13">
        <v>7.8</v>
      </c>
      <c r="H352" s="334">
        <v>7.8</v>
      </c>
      <c r="I352" s="14">
        <v>3.9</v>
      </c>
      <c r="J352" s="689">
        <v>3.9</v>
      </c>
      <c r="K352" s="13">
        <v>7.9</v>
      </c>
      <c r="L352" s="689">
        <v>7.9</v>
      </c>
      <c r="M352" s="14">
        <v>37.799999999999997</v>
      </c>
      <c r="N352" s="310">
        <v>38</v>
      </c>
      <c r="O352" s="333">
        <v>94</v>
      </c>
      <c r="P352" s="333">
        <v>135.69999999999999</v>
      </c>
      <c r="Q352" s="784">
        <v>58.5</v>
      </c>
      <c r="R352" s="677">
        <v>244</v>
      </c>
      <c r="S352" s="744">
        <v>0.41</v>
      </c>
      <c r="T352" s="744"/>
      <c r="U352" s="787">
        <v>601</v>
      </c>
      <c r="V352" s="122"/>
      <c r="W352" s="6" t="s">
        <v>19</v>
      </c>
      <c r="X352" s="7" t="s">
        <v>20</v>
      </c>
      <c r="Y352" s="475" t="s">
        <v>21</v>
      </c>
      <c r="Z352" s="7" t="s">
        <v>22</v>
      </c>
    </row>
    <row r="353" spans="1:26" x14ac:dyDescent="0.15">
      <c r="A353" s="1224"/>
      <c r="B353" s="539">
        <v>44961</v>
      </c>
      <c r="C353" s="449" t="str">
        <f t="shared" si="69"/>
        <v>(土)</v>
      </c>
      <c r="D353" s="742" t="s">
        <v>318</v>
      </c>
      <c r="E353" s="673"/>
      <c r="F353" s="674">
        <v>3.8</v>
      </c>
      <c r="G353" s="13"/>
      <c r="H353" s="310"/>
      <c r="I353" s="14"/>
      <c r="J353" s="689"/>
      <c r="K353" s="13"/>
      <c r="L353" s="689"/>
      <c r="M353" s="14"/>
      <c r="N353" s="310"/>
      <c r="O353" s="309"/>
      <c r="P353" s="333"/>
      <c r="Q353" s="784"/>
      <c r="R353" s="677"/>
      <c r="S353" s="744"/>
      <c r="T353" s="675"/>
      <c r="U353" s="787">
        <v>593</v>
      </c>
      <c r="V353" s="122"/>
      <c r="W353" s="3" t="s">
        <v>203</v>
      </c>
      <c r="X353" s="9" t="s">
        <v>11</v>
      </c>
      <c r="Y353" s="476">
        <v>9.1999999999999993</v>
      </c>
      <c r="Z353" s="307">
        <v>9.8000000000000007</v>
      </c>
    </row>
    <row r="354" spans="1:26" x14ac:dyDescent="0.15">
      <c r="A354" s="1224"/>
      <c r="B354" s="539">
        <v>44962</v>
      </c>
      <c r="C354" s="449" t="str">
        <f t="shared" si="69"/>
        <v>(日)</v>
      </c>
      <c r="D354" s="742" t="s">
        <v>318</v>
      </c>
      <c r="E354" s="673"/>
      <c r="F354" s="674">
        <v>4.2</v>
      </c>
      <c r="G354" s="13"/>
      <c r="H354" s="310"/>
      <c r="I354" s="14"/>
      <c r="J354" s="308"/>
      <c r="K354" s="13"/>
      <c r="L354" s="308"/>
      <c r="M354" s="14"/>
      <c r="N354" s="310"/>
      <c r="O354" s="309"/>
      <c r="P354" s="309"/>
      <c r="Q354" s="784"/>
      <c r="R354" s="677"/>
      <c r="S354" s="744"/>
      <c r="T354" s="675"/>
      <c r="U354" s="787">
        <v>585</v>
      </c>
      <c r="V354" s="122"/>
      <c r="W354" s="4" t="s">
        <v>204</v>
      </c>
      <c r="X354" s="10" t="s">
        <v>205</v>
      </c>
      <c r="Y354" s="477">
        <v>5.3</v>
      </c>
      <c r="Z354" s="308">
        <v>4.9000000000000004</v>
      </c>
    </row>
    <row r="355" spans="1:26" x14ac:dyDescent="0.15">
      <c r="A355" s="1224"/>
      <c r="B355" s="539">
        <v>44963</v>
      </c>
      <c r="C355" s="449" t="str">
        <f t="shared" si="69"/>
        <v>(月)</v>
      </c>
      <c r="D355" s="742" t="s">
        <v>318</v>
      </c>
      <c r="E355" s="673"/>
      <c r="F355" s="674">
        <v>5.5</v>
      </c>
      <c r="G355" s="13">
        <v>8.1999999999999993</v>
      </c>
      <c r="H355" s="310">
        <v>8.4</v>
      </c>
      <c r="I355" s="14">
        <v>3.7</v>
      </c>
      <c r="J355" s="308">
        <v>3.3</v>
      </c>
      <c r="K355" s="13">
        <v>7.93</v>
      </c>
      <c r="L355" s="308">
        <v>7.89</v>
      </c>
      <c r="M355" s="14">
        <v>36.6</v>
      </c>
      <c r="N355" s="310">
        <v>35.6</v>
      </c>
      <c r="O355" s="309">
        <v>94</v>
      </c>
      <c r="P355" s="309">
        <v>134.1</v>
      </c>
      <c r="Q355" s="784">
        <v>41.4</v>
      </c>
      <c r="R355" s="677">
        <v>233</v>
      </c>
      <c r="S355" s="744">
        <v>0.37</v>
      </c>
      <c r="T355" s="675"/>
      <c r="U355" s="787">
        <v>595</v>
      </c>
      <c r="V355" s="122"/>
      <c r="W355" s="4" t="s">
        <v>12</v>
      </c>
      <c r="X355" s="10"/>
      <c r="Y355" s="477">
        <v>7.9</v>
      </c>
      <c r="Z355" s="308">
        <v>7.9</v>
      </c>
    </row>
    <row r="356" spans="1:26" x14ac:dyDescent="0.15">
      <c r="A356" s="1224"/>
      <c r="B356" s="539">
        <v>44964</v>
      </c>
      <c r="C356" s="449" t="str">
        <f t="shared" si="69"/>
        <v>(火)</v>
      </c>
      <c r="D356" s="742" t="s">
        <v>317</v>
      </c>
      <c r="E356" s="673"/>
      <c r="F356" s="674">
        <v>7.3</v>
      </c>
      <c r="G356" s="13">
        <v>9.4</v>
      </c>
      <c r="H356" s="310">
        <v>9.3000000000000007</v>
      </c>
      <c r="I356" s="14">
        <v>3.5</v>
      </c>
      <c r="J356" s="308">
        <v>3.3</v>
      </c>
      <c r="K356" s="13">
        <v>7.9</v>
      </c>
      <c r="L356" s="308">
        <v>7.9</v>
      </c>
      <c r="M356" s="14">
        <v>37.799999999999997</v>
      </c>
      <c r="N356" s="310">
        <v>35.4</v>
      </c>
      <c r="O356" s="309">
        <v>94</v>
      </c>
      <c r="P356" s="309">
        <v>135.1</v>
      </c>
      <c r="Q356" s="743">
        <v>47.4</v>
      </c>
      <c r="R356" s="677">
        <v>249</v>
      </c>
      <c r="S356" s="744">
        <v>0.35</v>
      </c>
      <c r="T356" s="675"/>
      <c r="U356" s="787">
        <v>591</v>
      </c>
      <c r="V356" s="122"/>
      <c r="W356" s="4" t="s">
        <v>206</v>
      </c>
      <c r="X356" s="10" t="s">
        <v>13</v>
      </c>
      <c r="Y356" s="477">
        <v>35.200000000000003</v>
      </c>
      <c r="Z356" s="308">
        <v>33.9</v>
      </c>
    </row>
    <row r="357" spans="1:26" x14ac:dyDescent="0.15">
      <c r="A357" s="1224"/>
      <c r="B357" s="539">
        <v>44965</v>
      </c>
      <c r="C357" s="449" t="str">
        <f t="shared" si="69"/>
        <v>(水)</v>
      </c>
      <c r="D357" s="742" t="s">
        <v>317</v>
      </c>
      <c r="E357" s="673"/>
      <c r="F357" s="674">
        <v>8.1999999999999993</v>
      </c>
      <c r="G357" s="13">
        <v>10.199999999999999</v>
      </c>
      <c r="H357" s="310">
        <v>10.199999999999999</v>
      </c>
      <c r="I357" s="14">
        <v>4.4000000000000004</v>
      </c>
      <c r="J357" s="308">
        <v>4.0999999999999996</v>
      </c>
      <c r="K357" s="13">
        <v>7.9</v>
      </c>
      <c r="L357" s="308">
        <v>7.9</v>
      </c>
      <c r="M357" s="14">
        <v>36.5</v>
      </c>
      <c r="N357" s="310">
        <v>34.6</v>
      </c>
      <c r="O357" s="309">
        <v>94</v>
      </c>
      <c r="P357" s="309">
        <v>133.1</v>
      </c>
      <c r="Q357" s="743">
        <v>44.3</v>
      </c>
      <c r="R357" s="677">
        <v>253</v>
      </c>
      <c r="S357" s="744">
        <v>0.36</v>
      </c>
      <c r="T357" s="675"/>
      <c r="U357" s="787">
        <v>583</v>
      </c>
      <c r="V357" s="122"/>
      <c r="W357" s="4" t="s">
        <v>207</v>
      </c>
      <c r="X357" s="10" t="s">
        <v>371</v>
      </c>
      <c r="Y357" s="478">
        <v>96</v>
      </c>
      <c r="Z357" s="309">
        <v>94</v>
      </c>
    </row>
    <row r="358" spans="1:26" x14ac:dyDescent="0.15">
      <c r="A358" s="1224"/>
      <c r="B358" s="539">
        <v>44966</v>
      </c>
      <c r="C358" s="449" t="str">
        <f t="shared" si="69"/>
        <v>(木)</v>
      </c>
      <c r="D358" s="742" t="s">
        <v>318</v>
      </c>
      <c r="E358" s="673"/>
      <c r="F358" s="674">
        <v>6.9</v>
      </c>
      <c r="G358" s="13">
        <v>9.1999999999999993</v>
      </c>
      <c r="H358" s="310">
        <v>9.8000000000000007</v>
      </c>
      <c r="I358" s="14">
        <v>5.3</v>
      </c>
      <c r="J358" s="308">
        <v>4.9000000000000004</v>
      </c>
      <c r="K358" s="13">
        <v>7.9</v>
      </c>
      <c r="L358" s="308">
        <v>7.9</v>
      </c>
      <c r="M358" s="14">
        <v>35.200000000000003</v>
      </c>
      <c r="N358" s="310">
        <v>33.9</v>
      </c>
      <c r="O358" s="309">
        <v>94</v>
      </c>
      <c r="P358" s="309">
        <v>132.1</v>
      </c>
      <c r="Q358" s="743">
        <v>48.9</v>
      </c>
      <c r="R358" s="677">
        <v>242</v>
      </c>
      <c r="S358" s="744">
        <v>0.43</v>
      </c>
      <c r="T358" s="675">
        <v>4.9800000000000004</v>
      </c>
      <c r="U358" s="787">
        <v>566</v>
      </c>
      <c r="V358" s="122"/>
      <c r="W358" s="4" t="s">
        <v>208</v>
      </c>
      <c r="X358" s="10" t="s">
        <v>371</v>
      </c>
      <c r="Y358" s="478">
        <v>134.30000000000001</v>
      </c>
      <c r="Z358" s="309">
        <v>132.1</v>
      </c>
    </row>
    <row r="359" spans="1:26" x14ac:dyDescent="0.15">
      <c r="A359" s="1224"/>
      <c r="B359" s="539">
        <v>44967</v>
      </c>
      <c r="C359" s="449" t="str">
        <f t="shared" si="69"/>
        <v>(金)</v>
      </c>
      <c r="D359" s="742" t="s">
        <v>317</v>
      </c>
      <c r="E359" s="673">
        <v>15.5</v>
      </c>
      <c r="F359" s="674">
        <v>1.2</v>
      </c>
      <c r="G359" s="13">
        <v>7.7</v>
      </c>
      <c r="H359" s="310">
        <v>8.1999999999999993</v>
      </c>
      <c r="I359" s="14">
        <v>4.5</v>
      </c>
      <c r="J359" s="308">
        <v>4.0999999999999996</v>
      </c>
      <c r="K359" s="13">
        <v>8</v>
      </c>
      <c r="L359" s="308">
        <v>7.9</v>
      </c>
      <c r="M359" s="14">
        <v>35.1</v>
      </c>
      <c r="N359" s="310">
        <v>34.799999999999997</v>
      </c>
      <c r="O359" s="309">
        <v>95.1</v>
      </c>
      <c r="P359" s="309">
        <v>132.1</v>
      </c>
      <c r="Q359" s="743">
        <v>50.3</v>
      </c>
      <c r="R359" s="677">
        <v>229</v>
      </c>
      <c r="S359" s="744">
        <v>0.39</v>
      </c>
      <c r="T359" s="675"/>
      <c r="U359" s="787">
        <v>784</v>
      </c>
      <c r="V359" s="122"/>
      <c r="W359" s="4" t="s">
        <v>209</v>
      </c>
      <c r="X359" s="10" t="s">
        <v>371</v>
      </c>
      <c r="Y359" s="478">
        <v>86.2</v>
      </c>
      <c r="Z359" s="309">
        <v>86</v>
      </c>
    </row>
    <row r="360" spans="1:26" x14ac:dyDescent="0.15">
      <c r="A360" s="1224"/>
      <c r="B360" s="539">
        <v>44968</v>
      </c>
      <c r="C360" s="449" t="str">
        <f t="shared" si="69"/>
        <v>(土)</v>
      </c>
      <c r="D360" s="742" t="s">
        <v>318</v>
      </c>
      <c r="E360" s="673"/>
      <c r="F360" s="674">
        <v>8.3000000000000007</v>
      </c>
      <c r="G360" s="13"/>
      <c r="H360" s="310"/>
      <c r="I360" s="14"/>
      <c r="J360" s="308"/>
      <c r="K360" s="13"/>
      <c r="L360" s="308"/>
      <c r="M360" s="14"/>
      <c r="N360" s="310"/>
      <c r="O360" s="309"/>
      <c r="P360" s="309"/>
      <c r="Q360" s="743"/>
      <c r="R360" s="677"/>
      <c r="S360" s="744"/>
      <c r="T360" s="675"/>
      <c r="U360" s="787">
        <v>3371</v>
      </c>
      <c r="V360" s="122"/>
      <c r="W360" s="4" t="s">
        <v>210</v>
      </c>
      <c r="X360" s="10" t="s">
        <v>371</v>
      </c>
      <c r="Y360" s="478">
        <v>48.1</v>
      </c>
      <c r="Z360" s="309">
        <v>46.1</v>
      </c>
    </row>
    <row r="361" spans="1:26" x14ac:dyDescent="0.15">
      <c r="A361" s="1224"/>
      <c r="B361" s="539">
        <v>44969</v>
      </c>
      <c r="C361" s="449" t="str">
        <f t="shared" si="69"/>
        <v>(日)</v>
      </c>
      <c r="D361" s="742" t="s">
        <v>317</v>
      </c>
      <c r="E361" s="673"/>
      <c r="F361" s="674">
        <v>7</v>
      </c>
      <c r="G361" s="13"/>
      <c r="H361" s="310"/>
      <c r="I361" s="14"/>
      <c r="J361" s="308"/>
      <c r="K361" s="13"/>
      <c r="L361" s="308"/>
      <c r="M361" s="14"/>
      <c r="N361" s="310"/>
      <c r="O361" s="309"/>
      <c r="P361" s="309"/>
      <c r="Q361" s="743"/>
      <c r="R361" s="677"/>
      <c r="S361" s="744"/>
      <c r="T361" s="675"/>
      <c r="U361" s="787">
        <v>2464</v>
      </c>
      <c r="V361" s="122"/>
      <c r="W361" s="4" t="s">
        <v>211</v>
      </c>
      <c r="X361" s="10" t="s">
        <v>371</v>
      </c>
      <c r="Y361" s="218">
        <v>35.4</v>
      </c>
      <c r="Z361" s="310">
        <v>48.9</v>
      </c>
    </row>
    <row r="362" spans="1:26" x14ac:dyDescent="0.15">
      <c r="A362" s="1224"/>
      <c r="B362" s="539">
        <v>44970</v>
      </c>
      <c r="C362" s="449" t="str">
        <f t="shared" si="69"/>
        <v>(月)</v>
      </c>
      <c r="D362" s="742" t="s">
        <v>319</v>
      </c>
      <c r="E362" s="673">
        <v>21</v>
      </c>
      <c r="F362" s="674">
        <v>9.8000000000000007</v>
      </c>
      <c r="G362" s="13">
        <v>11.7</v>
      </c>
      <c r="H362" s="310">
        <v>11.6</v>
      </c>
      <c r="I362" s="14">
        <v>5.6</v>
      </c>
      <c r="J362" s="308">
        <v>5</v>
      </c>
      <c r="K362" s="13">
        <v>7.7</v>
      </c>
      <c r="L362" s="308">
        <v>7.7</v>
      </c>
      <c r="M362" s="14">
        <v>32.299999999999997</v>
      </c>
      <c r="N362" s="310">
        <v>33</v>
      </c>
      <c r="O362" s="309">
        <v>91</v>
      </c>
      <c r="P362" s="309">
        <v>127.1</v>
      </c>
      <c r="Q362" s="743">
        <v>34.799999999999997</v>
      </c>
      <c r="R362" s="677">
        <v>230</v>
      </c>
      <c r="S362" s="744">
        <v>0.51</v>
      </c>
      <c r="T362" s="675"/>
      <c r="U362" s="787">
        <v>2394</v>
      </c>
      <c r="V362" s="122"/>
      <c r="W362" s="4" t="s">
        <v>212</v>
      </c>
      <c r="X362" s="10" t="s">
        <v>371</v>
      </c>
      <c r="Y362" s="220">
        <v>262</v>
      </c>
      <c r="Z362" s="311">
        <v>242</v>
      </c>
    </row>
    <row r="363" spans="1:26" x14ac:dyDescent="0.15">
      <c r="A363" s="1224"/>
      <c r="B363" s="539">
        <v>44971</v>
      </c>
      <c r="C363" s="449" t="str">
        <f t="shared" si="69"/>
        <v>(火)</v>
      </c>
      <c r="D363" s="742" t="s">
        <v>317</v>
      </c>
      <c r="E363" s="673"/>
      <c r="F363" s="674">
        <v>3.6</v>
      </c>
      <c r="G363" s="13">
        <v>8.6</v>
      </c>
      <c r="H363" s="310">
        <v>8.8000000000000007</v>
      </c>
      <c r="I363" s="14">
        <v>14.9</v>
      </c>
      <c r="J363" s="308">
        <v>4.5</v>
      </c>
      <c r="K363" s="13">
        <v>7.4</v>
      </c>
      <c r="L363" s="308">
        <v>7.2</v>
      </c>
      <c r="M363" s="14">
        <v>22.4</v>
      </c>
      <c r="N363" s="310">
        <v>22.4</v>
      </c>
      <c r="O363" s="309">
        <v>54</v>
      </c>
      <c r="P363" s="309">
        <v>86.4</v>
      </c>
      <c r="Q363" s="743">
        <v>29.4</v>
      </c>
      <c r="R363" s="677">
        <v>138</v>
      </c>
      <c r="S363" s="744">
        <v>0.32</v>
      </c>
      <c r="T363" s="675"/>
      <c r="U363" s="787">
        <v>3412</v>
      </c>
      <c r="V363" s="122"/>
      <c r="W363" s="4" t="s">
        <v>213</v>
      </c>
      <c r="X363" s="10" t="s">
        <v>371</v>
      </c>
      <c r="Y363" s="219">
        <v>0.54</v>
      </c>
      <c r="Z363" s="312">
        <v>0.43</v>
      </c>
    </row>
    <row r="364" spans="1:26" x14ac:dyDescent="0.15">
      <c r="A364" s="1224"/>
      <c r="B364" s="539">
        <v>44972</v>
      </c>
      <c r="C364" s="449" t="str">
        <f t="shared" si="69"/>
        <v>(水)</v>
      </c>
      <c r="D364" s="742" t="s">
        <v>317</v>
      </c>
      <c r="E364" s="673"/>
      <c r="F364" s="674">
        <v>2.1</v>
      </c>
      <c r="G364" s="13">
        <v>7.7</v>
      </c>
      <c r="H364" s="310">
        <v>7.8</v>
      </c>
      <c r="I364" s="14">
        <v>5.9</v>
      </c>
      <c r="J364" s="308">
        <v>4.5</v>
      </c>
      <c r="K364" s="13">
        <v>7.6</v>
      </c>
      <c r="L364" s="308">
        <v>7.6</v>
      </c>
      <c r="M364" s="14">
        <v>30.7</v>
      </c>
      <c r="N364" s="310">
        <v>28</v>
      </c>
      <c r="O364" s="309">
        <v>79</v>
      </c>
      <c r="P364" s="309">
        <v>115.3</v>
      </c>
      <c r="Q364" s="743">
        <v>27.4</v>
      </c>
      <c r="R364" s="677">
        <v>177</v>
      </c>
      <c r="S364" s="744">
        <v>0.52</v>
      </c>
      <c r="T364" s="675"/>
      <c r="U364" s="787">
        <v>1341</v>
      </c>
      <c r="V364" s="122"/>
      <c r="W364" s="4" t="s">
        <v>14</v>
      </c>
      <c r="X364" s="10" t="s">
        <v>371</v>
      </c>
      <c r="Y364" s="217">
        <v>3.4</v>
      </c>
      <c r="Z364" s="313">
        <v>2.5</v>
      </c>
    </row>
    <row r="365" spans="1:26" x14ac:dyDescent="0.15">
      <c r="A365" s="1224"/>
      <c r="B365" s="539">
        <v>44973</v>
      </c>
      <c r="C365" s="449" t="str">
        <f t="shared" si="69"/>
        <v>(木)</v>
      </c>
      <c r="D365" s="742" t="s">
        <v>318</v>
      </c>
      <c r="E365" s="673"/>
      <c r="F365" s="674">
        <v>1.6</v>
      </c>
      <c r="G365" s="13">
        <v>6.9</v>
      </c>
      <c r="H365" s="310">
        <v>6.9</v>
      </c>
      <c r="I365" s="14">
        <v>3.4</v>
      </c>
      <c r="J365" s="308">
        <v>3.7</v>
      </c>
      <c r="K365" s="13">
        <v>7.7</v>
      </c>
      <c r="L365" s="308">
        <v>7.8</v>
      </c>
      <c r="M365" s="14">
        <v>32.4</v>
      </c>
      <c r="N365" s="310">
        <v>31.3</v>
      </c>
      <c r="O365" s="309">
        <v>92</v>
      </c>
      <c r="P365" s="309">
        <v>125.3</v>
      </c>
      <c r="Q365" s="743">
        <v>33.9</v>
      </c>
      <c r="R365" s="677">
        <v>195</v>
      </c>
      <c r="S365" s="744">
        <v>0.53</v>
      </c>
      <c r="T365" s="675">
        <v>4.09</v>
      </c>
      <c r="U365" s="787"/>
      <c r="V365" s="122"/>
      <c r="W365" s="4" t="s">
        <v>15</v>
      </c>
      <c r="X365" s="10" t="s">
        <v>371</v>
      </c>
      <c r="Y365" s="217">
        <v>1.6</v>
      </c>
      <c r="Z365" s="313">
        <v>1.4</v>
      </c>
    </row>
    <row r="366" spans="1:26" x14ac:dyDescent="0.15">
      <c r="A366" s="1224"/>
      <c r="B366" s="539">
        <v>44974</v>
      </c>
      <c r="C366" s="449" t="str">
        <f t="shared" si="69"/>
        <v>(金)</v>
      </c>
      <c r="D366" s="742" t="s">
        <v>318</v>
      </c>
      <c r="E366" s="673"/>
      <c r="F366" s="674">
        <v>2.2000000000000002</v>
      </c>
      <c r="G366" s="13">
        <v>8.1999999999999993</v>
      </c>
      <c r="H366" s="310">
        <v>8.1999999999999993</v>
      </c>
      <c r="I366" s="14">
        <v>3.6</v>
      </c>
      <c r="J366" s="308">
        <v>3.1</v>
      </c>
      <c r="K366" s="13">
        <v>7.7</v>
      </c>
      <c r="L366" s="308">
        <v>7.8</v>
      </c>
      <c r="M366" s="14">
        <v>33.299999999999997</v>
      </c>
      <c r="N366" s="310">
        <v>33</v>
      </c>
      <c r="O366" s="309">
        <v>95.1</v>
      </c>
      <c r="P366" s="309">
        <v>130.69999999999999</v>
      </c>
      <c r="Q366" s="743">
        <v>41.3</v>
      </c>
      <c r="R366" s="677">
        <v>217</v>
      </c>
      <c r="S366" s="744">
        <v>0.41</v>
      </c>
      <c r="T366" s="675"/>
      <c r="U366" s="787"/>
      <c r="V366" s="122"/>
      <c r="W366" s="4" t="s">
        <v>214</v>
      </c>
      <c r="X366" s="10" t="s">
        <v>371</v>
      </c>
      <c r="Y366" s="217">
        <v>11.3</v>
      </c>
      <c r="Z366" s="313">
        <v>11.5</v>
      </c>
    </row>
    <row r="367" spans="1:26" x14ac:dyDescent="0.15">
      <c r="A367" s="1224"/>
      <c r="B367" s="539">
        <v>44975</v>
      </c>
      <c r="C367" s="449" t="str">
        <f t="shared" si="69"/>
        <v>(土)</v>
      </c>
      <c r="D367" s="742" t="s">
        <v>318</v>
      </c>
      <c r="E367" s="673"/>
      <c r="F367" s="674">
        <v>6</v>
      </c>
      <c r="G367" s="13"/>
      <c r="H367" s="310"/>
      <c r="I367" s="14"/>
      <c r="J367" s="308"/>
      <c r="K367" s="13"/>
      <c r="L367" s="308"/>
      <c r="M367" s="14"/>
      <c r="N367" s="310"/>
      <c r="O367" s="309"/>
      <c r="P367" s="309"/>
      <c r="Q367" s="743"/>
      <c r="R367" s="677"/>
      <c r="S367" s="744"/>
      <c r="T367" s="675"/>
      <c r="U367" s="787"/>
      <c r="V367" s="122"/>
      <c r="W367" s="4" t="s">
        <v>215</v>
      </c>
      <c r="X367" s="10" t="s">
        <v>371</v>
      </c>
      <c r="Y367" s="412">
        <v>0</v>
      </c>
      <c r="Z367" s="413">
        <v>0.1</v>
      </c>
    </row>
    <row r="368" spans="1:26" x14ac:dyDescent="0.15">
      <c r="A368" s="1224"/>
      <c r="B368" s="539">
        <v>44976</v>
      </c>
      <c r="C368" s="449" t="str">
        <f t="shared" si="69"/>
        <v>(日)</v>
      </c>
      <c r="D368" s="742" t="s">
        <v>317</v>
      </c>
      <c r="E368" s="673"/>
      <c r="F368" s="674">
        <v>9</v>
      </c>
      <c r="G368" s="13"/>
      <c r="H368" s="310"/>
      <c r="I368" s="14"/>
      <c r="J368" s="308"/>
      <c r="K368" s="13"/>
      <c r="L368" s="308"/>
      <c r="M368" s="14"/>
      <c r="N368" s="310"/>
      <c r="O368" s="309"/>
      <c r="P368" s="309"/>
      <c r="Q368" s="743"/>
      <c r="R368" s="677"/>
      <c r="S368" s="744"/>
      <c r="T368" s="675"/>
      <c r="U368" s="787"/>
      <c r="V368" s="122"/>
      <c r="W368" s="4" t="s">
        <v>329</v>
      </c>
      <c r="X368" s="10" t="s">
        <v>371</v>
      </c>
      <c r="Y368" s="219">
        <v>4.18</v>
      </c>
      <c r="Z368" s="314">
        <v>4.08</v>
      </c>
    </row>
    <row r="369" spans="1:26" x14ac:dyDescent="0.15">
      <c r="A369" s="1224"/>
      <c r="B369" s="539">
        <v>44977</v>
      </c>
      <c r="C369" s="449" t="str">
        <f t="shared" si="69"/>
        <v>(月)</v>
      </c>
      <c r="D369" s="785" t="s">
        <v>318</v>
      </c>
      <c r="E369" s="717">
        <v>2.5</v>
      </c>
      <c r="F369" s="718">
        <v>10</v>
      </c>
      <c r="G369" s="418">
        <v>11.4</v>
      </c>
      <c r="H369" s="721">
        <v>11.6</v>
      </c>
      <c r="I369" s="720">
        <v>5.3</v>
      </c>
      <c r="J369" s="719">
        <v>5.0999999999999996</v>
      </c>
      <c r="K369" s="418">
        <v>7.7</v>
      </c>
      <c r="L369" s="719">
        <v>7.9</v>
      </c>
      <c r="M369" s="720">
        <v>33.200000000000003</v>
      </c>
      <c r="N369" s="721">
        <v>33.1</v>
      </c>
      <c r="O369" s="722">
        <v>89</v>
      </c>
      <c r="P369" s="722">
        <v>131.30000000000001</v>
      </c>
      <c r="Q369" s="723">
        <v>34.6</v>
      </c>
      <c r="R369" s="724">
        <v>208</v>
      </c>
      <c r="S369" s="725">
        <v>0.46</v>
      </c>
      <c r="T369" s="1017"/>
      <c r="U369" s="789"/>
      <c r="V369" s="122"/>
      <c r="W369" s="4" t="s">
        <v>216</v>
      </c>
      <c r="X369" s="10" t="s">
        <v>371</v>
      </c>
      <c r="Y369" s="219">
        <v>4.79</v>
      </c>
      <c r="Z369" s="314">
        <v>4.9800000000000004</v>
      </c>
    </row>
    <row r="370" spans="1:26" x14ac:dyDescent="0.15">
      <c r="A370" s="1224"/>
      <c r="B370" s="539">
        <v>44978</v>
      </c>
      <c r="C370" s="449" t="str">
        <f t="shared" si="69"/>
        <v>(火)</v>
      </c>
      <c r="D370" s="785" t="s">
        <v>318</v>
      </c>
      <c r="E370" s="717"/>
      <c r="F370" s="718">
        <v>4.3</v>
      </c>
      <c r="G370" s="418">
        <v>9.6</v>
      </c>
      <c r="H370" s="721">
        <v>10</v>
      </c>
      <c r="I370" s="720">
        <v>5.2</v>
      </c>
      <c r="J370" s="719">
        <v>4.7</v>
      </c>
      <c r="K370" s="418">
        <v>7.8</v>
      </c>
      <c r="L370" s="719">
        <v>7.9</v>
      </c>
      <c r="M370" s="720">
        <v>33.200000000000003</v>
      </c>
      <c r="N370" s="721">
        <v>32.700000000000003</v>
      </c>
      <c r="O370" s="722">
        <v>89</v>
      </c>
      <c r="P370" s="722">
        <v>128.5</v>
      </c>
      <c r="Q370" s="723">
        <v>33.9</v>
      </c>
      <c r="R370" s="724">
        <v>199</v>
      </c>
      <c r="S370" s="725">
        <v>0.42</v>
      </c>
      <c r="T370" s="1017"/>
      <c r="U370" s="789">
        <v>44</v>
      </c>
      <c r="V370" s="122"/>
      <c r="W370" s="4" t="s">
        <v>217</v>
      </c>
      <c r="X370" s="10" t="s">
        <v>371</v>
      </c>
      <c r="Y370" s="219">
        <v>0.16300000000000001</v>
      </c>
      <c r="Z370" s="314">
        <v>0.14899999999999999</v>
      </c>
    </row>
    <row r="371" spans="1:26" ht="13.5" customHeight="1" x14ac:dyDescent="0.15">
      <c r="A371" s="1224"/>
      <c r="B371" s="539">
        <v>44979</v>
      </c>
      <c r="C371" s="449" t="str">
        <f t="shared" si="69"/>
        <v>(水)</v>
      </c>
      <c r="D371" s="742" t="s">
        <v>318</v>
      </c>
      <c r="E371" s="673"/>
      <c r="F371" s="674">
        <v>3.2</v>
      </c>
      <c r="G371" s="13">
        <v>7.1</v>
      </c>
      <c r="H371" s="310">
        <v>7.2</v>
      </c>
      <c r="I371" s="14">
        <v>5.3</v>
      </c>
      <c r="J371" s="308">
        <v>5.7</v>
      </c>
      <c r="K371" s="13">
        <v>7.8</v>
      </c>
      <c r="L371" s="308">
        <v>7.7</v>
      </c>
      <c r="M371" s="14">
        <v>33.1</v>
      </c>
      <c r="N371" s="310">
        <v>31.7</v>
      </c>
      <c r="O371" s="309">
        <v>88</v>
      </c>
      <c r="P371" s="309">
        <v>123.9</v>
      </c>
      <c r="Q371" s="743">
        <v>33.4</v>
      </c>
      <c r="R371" s="677">
        <v>257</v>
      </c>
      <c r="S371" s="744">
        <v>0.41</v>
      </c>
      <c r="T371" s="675">
        <v>4.74</v>
      </c>
      <c r="U371" s="787">
        <v>870</v>
      </c>
      <c r="V371" s="118"/>
      <c r="W371" s="4" t="s">
        <v>218</v>
      </c>
      <c r="X371" s="10" t="s">
        <v>371</v>
      </c>
      <c r="Y371" s="217">
        <v>27.1</v>
      </c>
      <c r="Z371" s="313">
        <v>25.5</v>
      </c>
    </row>
    <row r="372" spans="1:26" x14ac:dyDescent="0.15">
      <c r="A372" s="1224"/>
      <c r="B372" s="539">
        <v>44980</v>
      </c>
      <c r="C372" s="449" t="str">
        <f t="shared" si="69"/>
        <v>(木)</v>
      </c>
      <c r="D372" s="742" t="s">
        <v>317</v>
      </c>
      <c r="E372" s="673"/>
      <c r="F372" s="674">
        <v>4.4000000000000004</v>
      </c>
      <c r="G372" s="13"/>
      <c r="H372" s="310"/>
      <c r="I372" s="14"/>
      <c r="J372" s="308"/>
      <c r="K372" s="13"/>
      <c r="L372" s="308"/>
      <c r="M372" s="14"/>
      <c r="N372" s="310"/>
      <c r="O372" s="309"/>
      <c r="P372" s="309"/>
      <c r="Q372" s="743"/>
      <c r="R372" s="677"/>
      <c r="S372" s="744"/>
      <c r="T372" s="675"/>
      <c r="U372" s="787"/>
      <c r="V372" s="118"/>
      <c r="W372" s="4" t="s">
        <v>17</v>
      </c>
      <c r="X372" s="10" t="s">
        <v>371</v>
      </c>
      <c r="Y372" s="217">
        <v>32.700000000000003</v>
      </c>
      <c r="Z372" s="313">
        <v>32.9</v>
      </c>
    </row>
    <row r="373" spans="1:26" x14ac:dyDescent="0.15">
      <c r="A373" s="1224"/>
      <c r="B373" s="539">
        <v>44981</v>
      </c>
      <c r="C373" s="449" t="str">
        <f t="shared" si="69"/>
        <v>(金)</v>
      </c>
      <c r="D373" s="742" t="s">
        <v>317</v>
      </c>
      <c r="E373" s="673"/>
      <c r="F373" s="674">
        <v>7.6</v>
      </c>
      <c r="G373" s="13">
        <v>9.9</v>
      </c>
      <c r="H373" s="310">
        <v>9.9</v>
      </c>
      <c r="I373" s="14">
        <v>5</v>
      </c>
      <c r="J373" s="308">
        <v>4.5999999999999996</v>
      </c>
      <c r="K373" s="13">
        <v>7.8</v>
      </c>
      <c r="L373" s="308">
        <v>7.9</v>
      </c>
      <c r="M373" s="14">
        <v>37.1</v>
      </c>
      <c r="N373" s="310">
        <v>36</v>
      </c>
      <c r="O373" s="309">
        <v>97</v>
      </c>
      <c r="P373" s="309">
        <v>134.9</v>
      </c>
      <c r="Q373" s="743">
        <v>50.1</v>
      </c>
      <c r="R373" s="677">
        <v>206</v>
      </c>
      <c r="S373" s="744">
        <v>0.42</v>
      </c>
      <c r="T373" s="675"/>
      <c r="U373" s="787"/>
      <c r="V373" s="118"/>
      <c r="W373" s="4" t="s">
        <v>219</v>
      </c>
      <c r="X373" s="10" t="s">
        <v>205</v>
      </c>
      <c r="Y373" s="383">
        <v>8</v>
      </c>
      <c r="Z373" s="396">
        <v>6</v>
      </c>
    </row>
    <row r="374" spans="1:26" x14ac:dyDescent="0.15">
      <c r="A374" s="1224"/>
      <c r="B374" s="539">
        <v>44982</v>
      </c>
      <c r="C374" s="449" t="str">
        <f t="shared" si="69"/>
        <v>(土)</v>
      </c>
      <c r="D374" s="742" t="s">
        <v>317</v>
      </c>
      <c r="E374" s="673"/>
      <c r="F374" s="674">
        <v>6.1</v>
      </c>
      <c r="G374" s="13"/>
      <c r="H374" s="310"/>
      <c r="I374" s="14"/>
      <c r="J374" s="308"/>
      <c r="K374" s="13"/>
      <c r="L374" s="308"/>
      <c r="M374" s="14"/>
      <c r="N374" s="310"/>
      <c r="O374" s="309"/>
      <c r="P374" s="309"/>
      <c r="Q374" s="743"/>
      <c r="R374" s="677"/>
      <c r="S374" s="744"/>
      <c r="T374" s="675"/>
      <c r="U374" s="787"/>
      <c r="V374" s="118"/>
      <c r="W374" s="4" t="s">
        <v>220</v>
      </c>
      <c r="X374" s="10" t="s">
        <v>371</v>
      </c>
      <c r="Y374" s="383">
        <v>9</v>
      </c>
      <c r="Z374" s="396">
        <v>5</v>
      </c>
    </row>
    <row r="375" spans="1:26" x14ac:dyDescent="0.15">
      <c r="A375" s="1224"/>
      <c r="B375" s="539">
        <v>44983</v>
      </c>
      <c r="C375" s="449" t="str">
        <f t="shared" si="69"/>
        <v>(日)</v>
      </c>
      <c r="D375" s="742" t="s">
        <v>318</v>
      </c>
      <c r="E375" s="673"/>
      <c r="F375" s="674">
        <v>5.0999999999999996</v>
      </c>
      <c r="G375" s="13"/>
      <c r="H375" s="310"/>
      <c r="I375" s="14"/>
      <c r="J375" s="308"/>
      <c r="K375" s="13"/>
      <c r="L375" s="308"/>
      <c r="M375" s="14"/>
      <c r="N375" s="310"/>
      <c r="O375" s="309"/>
      <c r="P375" s="309"/>
      <c r="Q375" s="743"/>
      <c r="R375" s="677"/>
      <c r="S375" s="744"/>
      <c r="T375" s="675"/>
      <c r="U375" s="787"/>
      <c r="V375" s="118"/>
      <c r="W375" s="397"/>
      <c r="X375" s="398"/>
      <c r="Y375" s="399"/>
      <c r="Z375" s="398"/>
    </row>
    <row r="376" spans="1:26" x14ac:dyDescent="0.15">
      <c r="A376" s="1224"/>
      <c r="B376" s="539">
        <v>44984</v>
      </c>
      <c r="C376" s="449" t="str">
        <f t="shared" si="69"/>
        <v>(月)</v>
      </c>
      <c r="D376" s="742" t="s">
        <v>318</v>
      </c>
      <c r="E376" s="673"/>
      <c r="F376" s="674">
        <v>7.2</v>
      </c>
      <c r="G376" s="13">
        <v>8.1</v>
      </c>
      <c r="H376" s="310">
        <v>8.3000000000000007</v>
      </c>
      <c r="I376" s="14">
        <v>3.5</v>
      </c>
      <c r="J376" s="308">
        <v>3.5</v>
      </c>
      <c r="K376" s="13">
        <v>7.9</v>
      </c>
      <c r="L376" s="308">
        <v>8</v>
      </c>
      <c r="M376" s="14">
        <v>38.1</v>
      </c>
      <c r="N376" s="310">
        <v>38.5</v>
      </c>
      <c r="O376" s="309">
        <v>90</v>
      </c>
      <c r="P376" s="309">
        <v>134.1</v>
      </c>
      <c r="Q376" s="743">
        <v>52.4</v>
      </c>
      <c r="R376" s="677">
        <v>262</v>
      </c>
      <c r="S376" s="744">
        <v>0.43</v>
      </c>
      <c r="T376" s="675"/>
      <c r="U376" s="787"/>
      <c r="V376" s="118"/>
      <c r="W376" s="397"/>
      <c r="X376" s="398"/>
      <c r="Y376" s="399"/>
      <c r="Z376" s="398"/>
    </row>
    <row r="377" spans="1:26" x14ac:dyDescent="0.15">
      <c r="A377" s="1224"/>
      <c r="B377" s="542">
        <v>44985</v>
      </c>
      <c r="C377" s="449" t="str">
        <f t="shared" si="69"/>
        <v>(火)</v>
      </c>
      <c r="D377" s="785" t="s">
        <v>318</v>
      </c>
      <c r="E377" s="717"/>
      <c r="F377" s="718">
        <v>8.1999999999999993</v>
      </c>
      <c r="G377" s="418">
        <v>9.3000000000000007</v>
      </c>
      <c r="H377" s="721">
        <v>9.4</v>
      </c>
      <c r="I377" s="720">
        <v>3.8</v>
      </c>
      <c r="J377" s="719">
        <v>3.7</v>
      </c>
      <c r="K377" s="418">
        <v>7.9</v>
      </c>
      <c r="L377" s="719">
        <v>8</v>
      </c>
      <c r="M377" s="720">
        <v>37.5</v>
      </c>
      <c r="N377" s="721">
        <v>37.6</v>
      </c>
      <c r="O377" s="722">
        <v>95</v>
      </c>
      <c r="P377" s="722">
        <v>134.69999999999999</v>
      </c>
      <c r="Q377" s="723">
        <v>38.6</v>
      </c>
      <c r="R377" s="724">
        <v>272</v>
      </c>
      <c r="S377" s="725">
        <v>0.4</v>
      </c>
      <c r="T377" s="1017"/>
      <c r="U377" s="789"/>
      <c r="V377" s="118"/>
      <c r="W377" s="400"/>
      <c r="X377" s="401"/>
      <c r="Y377" s="402"/>
      <c r="Z377" s="401"/>
    </row>
    <row r="378" spans="1:26" x14ac:dyDescent="0.15">
      <c r="A378" s="1224"/>
      <c r="B378" s="1155" t="s">
        <v>274</v>
      </c>
      <c r="C378" s="1155"/>
      <c r="D378" s="679"/>
      <c r="E378" s="663">
        <f>MAX(E350:E377)</f>
        <v>21</v>
      </c>
      <c r="F378" s="680">
        <f t="shared" ref="F378:O378" si="70">IF(COUNT(F350:F377)=0,"",MAX(F350:F377))</f>
        <v>10</v>
      </c>
      <c r="G378" s="12">
        <f t="shared" si="70"/>
        <v>11.7</v>
      </c>
      <c r="H378" s="307">
        <f t="shared" si="70"/>
        <v>11.6</v>
      </c>
      <c r="I378" s="665">
        <f t="shared" si="70"/>
        <v>14.9</v>
      </c>
      <c r="J378" s="666">
        <f t="shared" si="70"/>
        <v>5.7</v>
      </c>
      <c r="K378" s="12">
        <f t="shared" si="70"/>
        <v>8</v>
      </c>
      <c r="L378" s="307">
        <f t="shared" si="70"/>
        <v>8</v>
      </c>
      <c r="M378" s="665">
        <f t="shared" si="70"/>
        <v>39.1</v>
      </c>
      <c r="N378" s="666">
        <f t="shared" si="70"/>
        <v>38.5</v>
      </c>
      <c r="O378" s="667">
        <f t="shared" si="70"/>
        <v>97</v>
      </c>
      <c r="P378" s="667">
        <f t="shared" ref="P378:U378" si="71">IF(COUNT(P350:P377)=0,"",MAX(P350:P377))</f>
        <v>135.69999999999999</v>
      </c>
      <c r="Q378" s="728">
        <f t="shared" si="71"/>
        <v>58.5</v>
      </c>
      <c r="R378" s="684">
        <f t="shared" si="71"/>
        <v>272</v>
      </c>
      <c r="S378" s="685">
        <f t="shared" si="71"/>
        <v>0.53</v>
      </c>
      <c r="T378" s="685">
        <f t="shared" ref="T378" si="72">IF(COUNT(T350:T377)=0,"",MAX(T350:T377))</f>
        <v>5.05</v>
      </c>
      <c r="U378" s="684">
        <f t="shared" si="71"/>
        <v>3412</v>
      </c>
      <c r="V378" s="499"/>
      <c r="W378" s="11" t="s">
        <v>23</v>
      </c>
      <c r="X378" s="117" t="s">
        <v>24</v>
      </c>
      <c r="Y378" s="117" t="s">
        <v>24</v>
      </c>
      <c r="Z378" s="812" t="s">
        <v>24</v>
      </c>
    </row>
    <row r="379" spans="1:26" x14ac:dyDescent="0.15">
      <c r="A379" s="1224"/>
      <c r="B379" s="1156" t="s">
        <v>275</v>
      </c>
      <c r="C379" s="1156"/>
      <c r="D379" s="687"/>
      <c r="E379" s="688"/>
      <c r="F379" s="689">
        <f t="shared" ref="F379:O379" si="73">IF(COUNT(F350:F377)=0,"",MIN(F350:F377))</f>
        <v>1.2</v>
      </c>
      <c r="G379" s="13">
        <f t="shared" si="73"/>
        <v>6.9</v>
      </c>
      <c r="H379" s="308">
        <f t="shared" si="73"/>
        <v>6.9</v>
      </c>
      <c r="I379" s="14">
        <f t="shared" si="73"/>
        <v>3.4</v>
      </c>
      <c r="J379" s="310">
        <f t="shared" si="73"/>
        <v>3.1</v>
      </c>
      <c r="K379" s="13">
        <f t="shared" si="73"/>
        <v>7.4</v>
      </c>
      <c r="L379" s="308">
        <f t="shared" si="73"/>
        <v>7.2</v>
      </c>
      <c r="M379" s="14">
        <f t="shared" si="73"/>
        <v>22.4</v>
      </c>
      <c r="N379" s="310">
        <f t="shared" si="73"/>
        <v>22.4</v>
      </c>
      <c r="O379" s="309">
        <f t="shared" si="73"/>
        <v>54</v>
      </c>
      <c r="P379" s="309">
        <f t="shared" ref="P379:S379" si="74">IF(COUNT(P350:P377)=0,"",MIN(P350:P377))</f>
        <v>86.4</v>
      </c>
      <c r="Q379" s="692">
        <f t="shared" si="74"/>
        <v>27.4</v>
      </c>
      <c r="R379" s="693">
        <f t="shared" si="74"/>
        <v>138</v>
      </c>
      <c r="S379" s="694">
        <f t="shared" si="74"/>
        <v>0.32</v>
      </c>
      <c r="T379" s="694">
        <f t="shared" ref="T379" si="75">IF(COUNT(T350:T377)=0,"",MIN(T350:T377))</f>
        <v>4.09</v>
      </c>
      <c r="U379" s="791"/>
      <c r="V379" s="118"/>
      <c r="W379" s="985" t="s">
        <v>361</v>
      </c>
      <c r="X379" s="986"/>
      <c r="Y379" s="986"/>
      <c r="Z379" s="987"/>
    </row>
    <row r="380" spans="1:26" x14ac:dyDescent="0.15">
      <c r="A380" s="1224"/>
      <c r="B380" s="1156" t="s">
        <v>276</v>
      </c>
      <c r="C380" s="1156"/>
      <c r="D380" s="781"/>
      <c r="E380" s="696"/>
      <c r="F380" s="697">
        <f t="shared" ref="F380:O380" si="76">IF(COUNT(F350:F377)=0,"",AVERAGE(F350:F377))</f>
        <v>5.4714285714285698</v>
      </c>
      <c r="G380" s="418">
        <f t="shared" si="76"/>
        <v>8.7105263157894743</v>
      </c>
      <c r="H380" s="719">
        <f t="shared" si="76"/>
        <v>8.8526315789473671</v>
      </c>
      <c r="I380" s="720">
        <f t="shared" si="76"/>
        <v>4.9894736842105258</v>
      </c>
      <c r="J380" s="721">
        <f t="shared" si="76"/>
        <v>4.2</v>
      </c>
      <c r="K380" s="418">
        <f t="shared" si="76"/>
        <v>7.8068421052631587</v>
      </c>
      <c r="L380" s="719">
        <f t="shared" si="76"/>
        <v>7.8257894736842104</v>
      </c>
      <c r="M380" s="720">
        <f t="shared" si="76"/>
        <v>34.594736842105263</v>
      </c>
      <c r="N380" s="721">
        <f t="shared" si="76"/>
        <v>33.742105263157896</v>
      </c>
      <c r="O380" s="722">
        <f t="shared" si="76"/>
        <v>90.115789473684202</v>
      </c>
      <c r="P380" s="722">
        <f t="shared" ref="P380:S380" si="77">IF(COUNT(P350:P377)=0,"",AVERAGE(P350:P377))</f>
        <v>128.54736842105262</v>
      </c>
      <c r="Q380" s="692">
        <f t="shared" si="77"/>
        <v>41.38421052631579</v>
      </c>
      <c r="R380" s="698">
        <f t="shared" si="77"/>
        <v>226.68421052631578</v>
      </c>
      <c r="S380" s="694">
        <f t="shared" si="77"/>
        <v>0.42000000000000004</v>
      </c>
      <c r="T380" s="694">
        <f t="shared" ref="T380" si="78">IF(COUNT(T350:T377)=0,"",AVERAGE(T350:T377))</f>
        <v>4.7149999999999999</v>
      </c>
      <c r="U380" s="792"/>
      <c r="V380" s="118"/>
      <c r="W380" s="988"/>
      <c r="X380" s="989"/>
      <c r="Y380" s="989"/>
      <c r="Z380" s="990"/>
    </row>
    <row r="381" spans="1:26" x14ac:dyDescent="0.15">
      <c r="A381" s="1225"/>
      <c r="B381" s="1157" t="s">
        <v>277</v>
      </c>
      <c r="C381" s="1157"/>
      <c r="D381" s="782"/>
      <c r="E381" s="700">
        <f>SUM(E350:E377)</f>
        <v>39</v>
      </c>
      <c r="F381" s="701"/>
      <c r="G381" s="701"/>
      <c r="H381" s="734"/>
      <c r="I381" s="701"/>
      <c r="J381" s="734"/>
      <c r="K381" s="705"/>
      <c r="L381" s="793"/>
      <c r="M381" s="735"/>
      <c r="N381" s="736"/>
      <c r="O381" s="708"/>
      <c r="P381" s="737"/>
      <c r="Q381" s="794"/>
      <c r="R381" s="711"/>
      <c r="S381" s="712"/>
      <c r="T381" s="712"/>
      <c r="U381" s="1006">
        <f>SUM(U350:U377)</f>
        <v>20022</v>
      </c>
      <c r="V381" s="118"/>
      <c r="W381" s="991"/>
      <c r="X381" s="992"/>
      <c r="Y381" s="992"/>
      <c r="Z381" s="993"/>
    </row>
    <row r="382" spans="1:26" ht="13.5" customHeight="1" x14ac:dyDescent="0.15">
      <c r="A382" s="1223" t="s">
        <v>288</v>
      </c>
      <c r="B382" s="539">
        <v>44986</v>
      </c>
      <c r="C382" s="449" t="str">
        <f>IF(B382="","",IF(WEEKDAY(B382)=1,"(日)",IF(WEEKDAY(B382)=2,"(月)",IF(WEEKDAY(B382)=3,"(火)",IF(WEEKDAY(B382)=4,"(水)",IF(WEEKDAY(B382)=5,"(木)",IF(WEEKDAY(B382)=6,"(金)","(土)")))))))</f>
        <v>(水)</v>
      </c>
      <c r="D382" s="672"/>
      <c r="E382" s="673"/>
      <c r="F382" s="674"/>
      <c r="G382" s="13"/>
      <c r="H382" s="308"/>
      <c r="I382" s="14"/>
      <c r="J382" s="310"/>
      <c r="K382" s="13"/>
      <c r="L382" s="308"/>
      <c r="M382" s="14"/>
      <c r="N382" s="310"/>
      <c r="O382" s="309"/>
      <c r="P382" s="309"/>
      <c r="Q382" s="743"/>
      <c r="R382" s="677"/>
      <c r="S382" s="744"/>
      <c r="T382" s="675"/>
      <c r="U382" s="677"/>
      <c r="V382" s="118"/>
      <c r="W382" s="463" t="s">
        <v>344</v>
      </c>
      <c r="X382" s="479"/>
      <c r="Y382" s="465"/>
      <c r="Z382" s="474"/>
    </row>
    <row r="383" spans="1:26" x14ac:dyDescent="0.15">
      <c r="A383" s="1224"/>
      <c r="B383" s="539">
        <v>44987</v>
      </c>
      <c r="C383" s="449" t="str">
        <f t="shared" ref="C383:C412" si="79">IF(B383="","",IF(WEEKDAY(B383)=1,"(日)",IF(WEEKDAY(B383)=2,"(月)",IF(WEEKDAY(B383)=3,"(火)",IF(WEEKDAY(B383)=4,"(水)",IF(WEEKDAY(B383)=5,"(木)",IF(WEEKDAY(B383)=6,"(金)","(土)")))))))</f>
        <v>(木)</v>
      </c>
      <c r="D383" s="672"/>
      <c r="E383" s="673"/>
      <c r="F383" s="674"/>
      <c r="G383" s="13"/>
      <c r="H383" s="308"/>
      <c r="I383" s="14"/>
      <c r="J383" s="310"/>
      <c r="K383" s="13"/>
      <c r="L383" s="308"/>
      <c r="M383" s="14"/>
      <c r="N383" s="310"/>
      <c r="O383" s="309"/>
      <c r="P383" s="309"/>
      <c r="Q383" s="743"/>
      <c r="R383" s="677"/>
      <c r="S383" s="744"/>
      <c r="T383" s="675"/>
      <c r="U383" s="677"/>
      <c r="V383" s="118"/>
      <c r="W383" s="468" t="s">
        <v>2</v>
      </c>
      <c r="X383" s="469" t="s">
        <v>363</v>
      </c>
      <c r="Y383" s="513"/>
      <c r="Z383" s="473"/>
    </row>
    <row r="384" spans="1:26" x14ac:dyDescent="0.15">
      <c r="A384" s="1224"/>
      <c r="B384" s="539">
        <v>44988</v>
      </c>
      <c r="C384" s="449" t="str">
        <f t="shared" si="79"/>
        <v>(金)</v>
      </c>
      <c r="D384" s="672"/>
      <c r="E384" s="673"/>
      <c r="F384" s="674"/>
      <c r="G384" s="13"/>
      <c r="H384" s="308"/>
      <c r="I384" s="14"/>
      <c r="J384" s="310"/>
      <c r="K384" s="13"/>
      <c r="L384" s="308"/>
      <c r="M384" s="14"/>
      <c r="N384" s="310"/>
      <c r="O384" s="309"/>
      <c r="P384" s="309"/>
      <c r="Q384" s="743"/>
      <c r="R384" s="677"/>
      <c r="S384" s="744"/>
      <c r="T384" s="675"/>
      <c r="U384" s="677"/>
      <c r="V384" s="118"/>
      <c r="W384" s="6" t="s">
        <v>19</v>
      </c>
      <c r="X384" s="7" t="s">
        <v>20</v>
      </c>
      <c r="Y384" s="475" t="s">
        <v>21</v>
      </c>
      <c r="Z384" s="7" t="s">
        <v>22</v>
      </c>
    </row>
    <row r="385" spans="1:26" x14ac:dyDescent="0.15">
      <c r="A385" s="1224"/>
      <c r="B385" s="539">
        <v>44989</v>
      </c>
      <c r="C385" s="449" t="str">
        <f t="shared" si="79"/>
        <v>(土)</v>
      </c>
      <c r="D385" s="672"/>
      <c r="E385" s="673"/>
      <c r="F385" s="674"/>
      <c r="G385" s="13"/>
      <c r="H385" s="308"/>
      <c r="I385" s="14"/>
      <c r="J385" s="310"/>
      <c r="K385" s="13"/>
      <c r="L385" s="308"/>
      <c r="M385" s="14"/>
      <c r="N385" s="310"/>
      <c r="O385" s="309"/>
      <c r="P385" s="309"/>
      <c r="Q385" s="743"/>
      <c r="R385" s="677"/>
      <c r="S385" s="744"/>
      <c r="T385" s="675"/>
      <c r="U385" s="677"/>
      <c r="V385" s="118"/>
      <c r="W385" s="3" t="s">
        <v>203</v>
      </c>
      <c r="X385" s="9" t="s">
        <v>11</v>
      </c>
      <c r="Y385" s="476"/>
      <c r="Z385" s="307"/>
    </row>
    <row r="386" spans="1:26" x14ac:dyDescent="0.15">
      <c r="A386" s="1224"/>
      <c r="B386" s="539">
        <v>44990</v>
      </c>
      <c r="C386" s="449" t="str">
        <f t="shared" si="79"/>
        <v>(日)</v>
      </c>
      <c r="D386" s="672"/>
      <c r="E386" s="673"/>
      <c r="F386" s="674"/>
      <c r="G386" s="13"/>
      <c r="H386" s="308"/>
      <c r="I386" s="14"/>
      <c r="J386" s="310"/>
      <c r="K386" s="13"/>
      <c r="L386" s="308"/>
      <c r="M386" s="14"/>
      <c r="N386" s="310"/>
      <c r="O386" s="309"/>
      <c r="P386" s="309"/>
      <c r="Q386" s="743"/>
      <c r="R386" s="677"/>
      <c r="S386" s="744"/>
      <c r="T386" s="675"/>
      <c r="U386" s="677"/>
      <c r="V386" s="118"/>
      <c r="W386" s="4" t="s">
        <v>204</v>
      </c>
      <c r="X386" s="10" t="s">
        <v>205</v>
      </c>
      <c r="Y386" s="477"/>
      <c r="Z386" s="308"/>
    </row>
    <row r="387" spans="1:26" x14ac:dyDescent="0.15">
      <c r="A387" s="1224"/>
      <c r="B387" s="539">
        <v>44991</v>
      </c>
      <c r="C387" s="449" t="str">
        <f t="shared" si="79"/>
        <v>(月)</v>
      </c>
      <c r="D387" s="672"/>
      <c r="E387" s="673"/>
      <c r="F387" s="674"/>
      <c r="G387" s="13"/>
      <c r="H387" s="308"/>
      <c r="I387" s="14"/>
      <c r="J387" s="310"/>
      <c r="K387" s="13"/>
      <c r="L387" s="308"/>
      <c r="M387" s="14"/>
      <c r="N387" s="310"/>
      <c r="O387" s="309"/>
      <c r="P387" s="309"/>
      <c r="Q387" s="743"/>
      <c r="R387" s="677"/>
      <c r="S387" s="744"/>
      <c r="T387" s="675"/>
      <c r="U387" s="677"/>
      <c r="V387" s="118"/>
      <c r="W387" s="4" t="s">
        <v>12</v>
      </c>
      <c r="X387" s="10"/>
      <c r="Y387" s="477"/>
      <c r="Z387" s="308"/>
    </row>
    <row r="388" spans="1:26" x14ac:dyDescent="0.15">
      <c r="A388" s="1224"/>
      <c r="B388" s="539">
        <v>44992</v>
      </c>
      <c r="C388" s="449" t="str">
        <f t="shared" si="79"/>
        <v>(火)</v>
      </c>
      <c r="D388" s="672"/>
      <c r="E388" s="673"/>
      <c r="F388" s="674"/>
      <c r="G388" s="13"/>
      <c r="H388" s="308"/>
      <c r="I388" s="14"/>
      <c r="J388" s="310"/>
      <c r="K388" s="13"/>
      <c r="L388" s="308"/>
      <c r="M388" s="14"/>
      <c r="N388" s="310"/>
      <c r="O388" s="309"/>
      <c r="P388" s="309"/>
      <c r="Q388" s="743"/>
      <c r="R388" s="677"/>
      <c r="S388" s="744"/>
      <c r="T388" s="675"/>
      <c r="U388" s="677"/>
      <c r="V388" s="118"/>
      <c r="W388" s="4" t="s">
        <v>206</v>
      </c>
      <c r="X388" s="10" t="s">
        <v>13</v>
      </c>
      <c r="Y388" s="477"/>
      <c r="Z388" s="308"/>
    </row>
    <row r="389" spans="1:26" x14ac:dyDescent="0.15">
      <c r="A389" s="1224"/>
      <c r="B389" s="539">
        <v>44993</v>
      </c>
      <c r="C389" s="449" t="str">
        <f t="shared" si="79"/>
        <v>(水)</v>
      </c>
      <c r="D389" s="672"/>
      <c r="E389" s="673"/>
      <c r="F389" s="674"/>
      <c r="G389" s="13"/>
      <c r="H389" s="308"/>
      <c r="I389" s="14"/>
      <c r="J389" s="310"/>
      <c r="K389" s="13"/>
      <c r="L389" s="308"/>
      <c r="M389" s="14"/>
      <c r="N389" s="310"/>
      <c r="O389" s="309"/>
      <c r="P389" s="309"/>
      <c r="Q389" s="743"/>
      <c r="R389" s="677"/>
      <c r="S389" s="744"/>
      <c r="T389" s="675"/>
      <c r="U389" s="677"/>
      <c r="V389" s="118"/>
      <c r="W389" s="4" t="s">
        <v>207</v>
      </c>
      <c r="X389" s="10" t="s">
        <v>371</v>
      </c>
      <c r="Y389" s="478"/>
      <c r="Z389" s="309"/>
    </row>
    <row r="390" spans="1:26" x14ac:dyDescent="0.15">
      <c r="A390" s="1224"/>
      <c r="B390" s="539">
        <v>44994</v>
      </c>
      <c r="C390" s="449" t="str">
        <f t="shared" si="79"/>
        <v>(木)</v>
      </c>
      <c r="D390" s="672"/>
      <c r="E390" s="673"/>
      <c r="F390" s="674"/>
      <c r="G390" s="13"/>
      <c r="H390" s="308"/>
      <c r="I390" s="14"/>
      <c r="J390" s="310"/>
      <c r="K390" s="13"/>
      <c r="L390" s="308"/>
      <c r="M390" s="14"/>
      <c r="N390" s="310"/>
      <c r="O390" s="309"/>
      <c r="P390" s="309"/>
      <c r="Q390" s="743"/>
      <c r="R390" s="677"/>
      <c r="S390" s="744"/>
      <c r="T390" s="675"/>
      <c r="U390" s="677"/>
      <c r="V390" s="118"/>
      <c r="W390" s="4" t="s">
        <v>208</v>
      </c>
      <c r="X390" s="10" t="s">
        <v>371</v>
      </c>
      <c r="Y390" s="478"/>
      <c r="Z390" s="309"/>
    </row>
    <row r="391" spans="1:26" x14ac:dyDescent="0.15">
      <c r="A391" s="1224"/>
      <c r="B391" s="539">
        <v>44995</v>
      </c>
      <c r="C391" s="449" t="str">
        <f t="shared" si="79"/>
        <v>(金)</v>
      </c>
      <c r="D391" s="672"/>
      <c r="E391" s="673"/>
      <c r="F391" s="674"/>
      <c r="G391" s="13"/>
      <c r="H391" s="308"/>
      <c r="I391" s="14"/>
      <c r="J391" s="310"/>
      <c r="K391" s="13"/>
      <c r="L391" s="308"/>
      <c r="M391" s="14"/>
      <c r="N391" s="310"/>
      <c r="O391" s="309"/>
      <c r="P391" s="309"/>
      <c r="Q391" s="743"/>
      <c r="R391" s="677"/>
      <c r="S391" s="744"/>
      <c r="T391" s="675"/>
      <c r="U391" s="677"/>
      <c r="V391" s="118"/>
      <c r="W391" s="4" t="s">
        <v>209</v>
      </c>
      <c r="X391" s="10" t="s">
        <v>371</v>
      </c>
      <c r="Y391" s="478"/>
      <c r="Z391" s="309"/>
    </row>
    <row r="392" spans="1:26" x14ac:dyDescent="0.15">
      <c r="A392" s="1224"/>
      <c r="B392" s="539">
        <v>44996</v>
      </c>
      <c r="C392" s="449" t="str">
        <f t="shared" si="79"/>
        <v>(土)</v>
      </c>
      <c r="D392" s="672"/>
      <c r="E392" s="673"/>
      <c r="F392" s="674"/>
      <c r="G392" s="13"/>
      <c r="H392" s="308"/>
      <c r="I392" s="14"/>
      <c r="J392" s="310"/>
      <c r="K392" s="13"/>
      <c r="L392" s="308"/>
      <c r="M392" s="14"/>
      <c r="N392" s="310"/>
      <c r="O392" s="309"/>
      <c r="P392" s="309"/>
      <c r="Q392" s="743"/>
      <c r="R392" s="677"/>
      <c r="S392" s="744"/>
      <c r="T392" s="675"/>
      <c r="U392" s="677"/>
      <c r="V392" s="118"/>
      <c r="W392" s="4" t="s">
        <v>210</v>
      </c>
      <c r="X392" s="10" t="s">
        <v>371</v>
      </c>
      <c r="Y392" s="478"/>
      <c r="Z392" s="309"/>
    </row>
    <row r="393" spans="1:26" x14ac:dyDescent="0.15">
      <c r="A393" s="1224"/>
      <c r="B393" s="539">
        <v>44997</v>
      </c>
      <c r="C393" s="449" t="str">
        <f t="shared" si="79"/>
        <v>(日)</v>
      </c>
      <c r="D393" s="672"/>
      <c r="E393" s="673"/>
      <c r="F393" s="674"/>
      <c r="G393" s="13"/>
      <c r="H393" s="308"/>
      <c r="I393" s="14"/>
      <c r="J393" s="310"/>
      <c r="K393" s="13"/>
      <c r="L393" s="308"/>
      <c r="M393" s="14"/>
      <c r="N393" s="310"/>
      <c r="O393" s="309"/>
      <c r="P393" s="309"/>
      <c r="Q393" s="743"/>
      <c r="R393" s="677"/>
      <c r="S393" s="744"/>
      <c r="T393" s="675"/>
      <c r="U393" s="677"/>
      <c r="V393" s="118"/>
      <c r="W393" s="4" t="s">
        <v>211</v>
      </c>
      <c r="X393" s="10" t="s">
        <v>371</v>
      </c>
      <c r="Y393" s="218"/>
      <c r="Z393" s="310"/>
    </row>
    <row r="394" spans="1:26" x14ac:dyDescent="0.15">
      <c r="A394" s="1224"/>
      <c r="B394" s="539">
        <v>44998</v>
      </c>
      <c r="C394" s="449" t="str">
        <f t="shared" si="79"/>
        <v>(月)</v>
      </c>
      <c r="D394" s="672"/>
      <c r="E394" s="673"/>
      <c r="F394" s="674"/>
      <c r="G394" s="13"/>
      <c r="H394" s="308"/>
      <c r="I394" s="14"/>
      <c r="J394" s="310"/>
      <c r="K394" s="13"/>
      <c r="L394" s="308"/>
      <c r="M394" s="14"/>
      <c r="N394" s="310"/>
      <c r="O394" s="309"/>
      <c r="P394" s="309"/>
      <c r="Q394" s="743"/>
      <c r="R394" s="677"/>
      <c r="S394" s="744"/>
      <c r="T394" s="675"/>
      <c r="U394" s="677"/>
      <c r="V394" s="118"/>
      <c r="W394" s="4" t="s">
        <v>212</v>
      </c>
      <c r="X394" s="10" t="s">
        <v>371</v>
      </c>
      <c r="Y394" s="220"/>
      <c r="Z394" s="311"/>
    </row>
    <row r="395" spans="1:26" x14ac:dyDescent="0.15">
      <c r="A395" s="1224"/>
      <c r="B395" s="539">
        <v>44999</v>
      </c>
      <c r="C395" s="449" t="str">
        <f t="shared" si="79"/>
        <v>(火)</v>
      </c>
      <c r="D395" s="672"/>
      <c r="E395" s="673"/>
      <c r="F395" s="674"/>
      <c r="G395" s="13"/>
      <c r="H395" s="308"/>
      <c r="I395" s="14"/>
      <c r="J395" s="310"/>
      <c r="K395" s="13"/>
      <c r="L395" s="308"/>
      <c r="M395" s="14"/>
      <c r="N395" s="310"/>
      <c r="O395" s="309"/>
      <c r="P395" s="309"/>
      <c r="Q395" s="743"/>
      <c r="R395" s="677"/>
      <c r="S395" s="744"/>
      <c r="T395" s="675"/>
      <c r="U395" s="677"/>
      <c r="V395" s="118"/>
      <c r="W395" s="4" t="s">
        <v>213</v>
      </c>
      <c r="X395" s="10" t="s">
        <v>371</v>
      </c>
      <c r="Y395" s="219"/>
      <c r="Z395" s="312"/>
    </row>
    <row r="396" spans="1:26" x14ac:dyDescent="0.15">
      <c r="A396" s="1224"/>
      <c r="B396" s="539">
        <v>45000</v>
      </c>
      <c r="C396" s="449" t="str">
        <f t="shared" si="79"/>
        <v>(水)</v>
      </c>
      <c r="D396" s="672"/>
      <c r="E396" s="673"/>
      <c r="F396" s="674"/>
      <c r="G396" s="13"/>
      <c r="H396" s="308"/>
      <c r="I396" s="14"/>
      <c r="J396" s="310"/>
      <c r="K396" s="13"/>
      <c r="L396" s="308"/>
      <c r="M396" s="14"/>
      <c r="N396" s="310"/>
      <c r="O396" s="309"/>
      <c r="P396" s="309"/>
      <c r="Q396" s="743"/>
      <c r="R396" s="677"/>
      <c r="S396" s="744"/>
      <c r="T396" s="675"/>
      <c r="U396" s="677"/>
      <c r="V396" s="118"/>
      <c r="W396" s="4" t="s">
        <v>14</v>
      </c>
      <c r="X396" s="10" t="s">
        <v>371</v>
      </c>
      <c r="Y396" s="217"/>
      <c r="Z396" s="313"/>
    </row>
    <row r="397" spans="1:26" x14ac:dyDescent="0.15">
      <c r="A397" s="1224"/>
      <c r="B397" s="539">
        <v>45001</v>
      </c>
      <c r="C397" s="449" t="str">
        <f t="shared" si="79"/>
        <v>(木)</v>
      </c>
      <c r="D397" s="672"/>
      <c r="E397" s="673"/>
      <c r="F397" s="674"/>
      <c r="G397" s="13"/>
      <c r="H397" s="308"/>
      <c r="I397" s="14"/>
      <c r="J397" s="310"/>
      <c r="K397" s="13"/>
      <c r="L397" s="308"/>
      <c r="M397" s="14"/>
      <c r="N397" s="310"/>
      <c r="O397" s="309"/>
      <c r="P397" s="309"/>
      <c r="Q397" s="743"/>
      <c r="R397" s="677"/>
      <c r="S397" s="744"/>
      <c r="T397" s="675"/>
      <c r="U397" s="677"/>
      <c r="V397" s="118"/>
      <c r="W397" s="4" t="s">
        <v>15</v>
      </c>
      <c r="X397" s="10" t="s">
        <v>371</v>
      </c>
      <c r="Y397" s="217"/>
      <c r="Z397" s="313"/>
    </row>
    <row r="398" spans="1:26" x14ac:dyDescent="0.15">
      <c r="A398" s="1224"/>
      <c r="B398" s="539">
        <v>45002</v>
      </c>
      <c r="C398" s="449" t="str">
        <f t="shared" si="79"/>
        <v>(金)</v>
      </c>
      <c r="D398" s="672"/>
      <c r="E398" s="673"/>
      <c r="F398" s="674"/>
      <c r="G398" s="13"/>
      <c r="H398" s="308"/>
      <c r="I398" s="14"/>
      <c r="J398" s="310"/>
      <c r="K398" s="13"/>
      <c r="L398" s="308"/>
      <c r="M398" s="14"/>
      <c r="N398" s="310"/>
      <c r="O398" s="309"/>
      <c r="P398" s="309"/>
      <c r="Q398" s="743"/>
      <c r="R398" s="677"/>
      <c r="S398" s="744"/>
      <c r="T398" s="675"/>
      <c r="U398" s="677"/>
      <c r="V398" s="118"/>
      <c r="W398" s="4" t="s">
        <v>214</v>
      </c>
      <c r="X398" s="10" t="s">
        <v>371</v>
      </c>
      <c r="Y398" s="217"/>
      <c r="Z398" s="313"/>
    </row>
    <row r="399" spans="1:26" x14ac:dyDescent="0.15">
      <c r="A399" s="1224"/>
      <c r="B399" s="539">
        <v>45003</v>
      </c>
      <c r="C399" s="449" t="str">
        <f t="shared" si="79"/>
        <v>(土)</v>
      </c>
      <c r="D399" s="672"/>
      <c r="E399" s="673"/>
      <c r="F399" s="674"/>
      <c r="G399" s="13"/>
      <c r="H399" s="308"/>
      <c r="I399" s="14"/>
      <c r="J399" s="310"/>
      <c r="K399" s="13"/>
      <c r="L399" s="308"/>
      <c r="M399" s="14"/>
      <c r="N399" s="310"/>
      <c r="O399" s="309"/>
      <c r="P399" s="309"/>
      <c r="Q399" s="743"/>
      <c r="R399" s="677"/>
      <c r="S399" s="744"/>
      <c r="T399" s="675"/>
      <c r="U399" s="677"/>
      <c r="V399" s="118"/>
      <c r="W399" s="4" t="s">
        <v>215</v>
      </c>
      <c r="X399" s="10" t="s">
        <v>371</v>
      </c>
      <c r="Y399" s="412"/>
      <c r="Z399" s="413"/>
    </row>
    <row r="400" spans="1:26" x14ac:dyDescent="0.15">
      <c r="A400" s="1224"/>
      <c r="B400" s="539">
        <v>45004</v>
      </c>
      <c r="C400" s="449" t="str">
        <f t="shared" si="79"/>
        <v>(日)</v>
      </c>
      <c r="D400" s="672"/>
      <c r="E400" s="673"/>
      <c r="F400" s="674"/>
      <c r="G400" s="13"/>
      <c r="H400" s="308"/>
      <c r="I400" s="14"/>
      <c r="J400" s="310"/>
      <c r="K400" s="13"/>
      <c r="L400" s="308"/>
      <c r="M400" s="14"/>
      <c r="N400" s="310"/>
      <c r="O400" s="309"/>
      <c r="P400" s="309"/>
      <c r="Q400" s="743"/>
      <c r="R400" s="677"/>
      <c r="S400" s="744"/>
      <c r="T400" s="675"/>
      <c r="U400" s="677"/>
      <c r="V400" s="118"/>
      <c r="W400" s="4" t="s">
        <v>329</v>
      </c>
      <c r="X400" s="10" t="s">
        <v>371</v>
      </c>
      <c r="Y400" s="219"/>
      <c r="Z400" s="314"/>
    </row>
    <row r="401" spans="1:26" x14ac:dyDescent="0.15">
      <c r="A401" s="1224"/>
      <c r="B401" s="539">
        <v>45005</v>
      </c>
      <c r="C401" s="449" t="str">
        <f t="shared" si="79"/>
        <v>(月)</v>
      </c>
      <c r="D401" s="672"/>
      <c r="E401" s="673"/>
      <c r="F401" s="674"/>
      <c r="G401" s="13"/>
      <c r="H401" s="308"/>
      <c r="I401" s="14"/>
      <c r="J401" s="310"/>
      <c r="K401" s="13"/>
      <c r="L401" s="308"/>
      <c r="M401" s="14"/>
      <c r="N401" s="310"/>
      <c r="O401" s="309"/>
      <c r="P401" s="309"/>
      <c r="Q401" s="743"/>
      <c r="R401" s="677"/>
      <c r="S401" s="744"/>
      <c r="T401" s="675"/>
      <c r="U401" s="677"/>
      <c r="V401" s="118"/>
      <c r="W401" s="4" t="s">
        <v>216</v>
      </c>
      <c r="X401" s="10" t="s">
        <v>371</v>
      </c>
      <c r="Y401" s="219"/>
      <c r="Z401" s="314"/>
    </row>
    <row r="402" spans="1:26" x14ac:dyDescent="0.15">
      <c r="A402" s="1224"/>
      <c r="B402" s="539">
        <v>45006</v>
      </c>
      <c r="C402" s="449" t="str">
        <f t="shared" si="79"/>
        <v>(火)</v>
      </c>
      <c r="D402" s="672"/>
      <c r="E402" s="673"/>
      <c r="F402" s="674"/>
      <c r="G402" s="13"/>
      <c r="H402" s="308"/>
      <c r="I402" s="14"/>
      <c r="J402" s="310"/>
      <c r="K402" s="13"/>
      <c r="L402" s="308"/>
      <c r="M402" s="14"/>
      <c r="N402" s="310"/>
      <c r="O402" s="309"/>
      <c r="P402" s="309"/>
      <c r="Q402" s="743"/>
      <c r="R402" s="677"/>
      <c r="S402" s="744"/>
      <c r="T402" s="675"/>
      <c r="U402" s="677"/>
      <c r="V402" s="118"/>
      <c r="W402" s="4" t="s">
        <v>217</v>
      </c>
      <c r="X402" s="10" t="s">
        <v>371</v>
      </c>
      <c r="Y402" s="219"/>
      <c r="Z402" s="314"/>
    </row>
    <row r="403" spans="1:26" x14ac:dyDescent="0.15">
      <c r="A403" s="1224"/>
      <c r="B403" s="539">
        <v>45007</v>
      </c>
      <c r="C403" s="449" t="str">
        <f t="shared" si="79"/>
        <v>(水)</v>
      </c>
      <c r="D403" s="672"/>
      <c r="E403" s="673"/>
      <c r="F403" s="674"/>
      <c r="G403" s="13"/>
      <c r="H403" s="308"/>
      <c r="I403" s="14"/>
      <c r="J403" s="310"/>
      <c r="K403" s="13"/>
      <c r="L403" s="308"/>
      <c r="M403" s="14"/>
      <c r="N403" s="310"/>
      <c r="O403" s="309"/>
      <c r="P403" s="309"/>
      <c r="Q403" s="743"/>
      <c r="R403" s="677"/>
      <c r="S403" s="744"/>
      <c r="T403" s="675"/>
      <c r="U403" s="677"/>
      <c r="V403" s="118"/>
      <c r="W403" s="4" t="s">
        <v>218</v>
      </c>
      <c r="X403" s="10" t="s">
        <v>371</v>
      </c>
      <c r="Y403" s="217"/>
      <c r="Z403" s="313"/>
    </row>
    <row r="404" spans="1:26" x14ac:dyDescent="0.15">
      <c r="A404" s="1224"/>
      <c r="B404" s="539">
        <v>45008</v>
      </c>
      <c r="C404" s="449" t="str">
        <f t="shared" si="79"/>
        <v>(木)</v>
      </c>
      <c r="D404" s="672"/>
      <c r="E404" s="673"/>
      <c r="F404" s="674"/>
      <c r="G404" s="13"/>
      <c r="H404" s="308"/>
      <c r="I404" s="14"/>
      <c r="J404" s="310"/>
      <c r="K404" s="13"/>
      <c r="L404" s="308"/>
      <c r="M404" s="14"/>
      <c r="N404" s="310"/>
      <c r="O404" s="309"/>
      <c r="P404" s="309"/>
      <c r="Q404" s="743"/>
      <c r="R404" s="677"/>
      <c r="S404" s="744"/>
      <c r="T404" s="675"/>
      <c r="U404" s="677"/>
      <c r="V404" s="118"/>
      <c r="W404" s="4" t="s">
        <v>17</v>
      </c>
      <c r="X404" s="10" t="s">
        <v>371</v>
      </c>
      <c r="Y404" s="217"/>
      <c r="Z404" s="313"/>
    </row>
    <row r="405" spans="1:26" x14ac:dyDescent="0.15">
      <c r="A405" s="1224"/>
      <c r="B405" s="539">
        <v>45009</v>
      </c>
      <c r="C405" s="449" t="str">
        <f t="shared" si="79"/>
        <v>(金)</v>
      </c>
      <c r="D405" s="672"/>
      <c r="E405" s="673"/>
      <c r="F405" s="674"/>
      <c r="G405" s="13"/>
      <c r="H405" s="308"/>
      <c r="I405" s="14"/>
      <c r="J405" s="310"/>
      <c r="K405" s="13"/>
      <c r="L405" s="308"/>
      <c r="M405" s="14"/>
      <c r="N405" s="310"/>
      <c r="O405" s="309"/>
      <c r="P405" s="309"/>
      <c r="Q405" s="743"/>
      <c r="R405" s="677"/>
      <c r="S405" s="744"/>
      <c r="T405" s="675"/>
      <c r="U405" s="677"/>
      <c r="V405" s="118"/>
      <c r="W405" s="4" t="s">
        <v>219</v>
      </c>
      <c r="X405" s="10" t="s">
        <v>205</v>
      </c>
      <c r="Y405" s="383"/>
      <c r="Z405" s="396"/>
    </row>
    <row r="406" spans="1:26" x14ac:dyDescent="0.15">
      <c r="A406" s="1224"/>
      <c r="B406" s="539">
        <v>45010</v>
      </c>
      <c r="C406" s="449" t="str">
        <f t="shared" si="79"/>
        <v>(土)</v>
      </c>
      <c r="D406" s="672"/>
      <c r="E406" s="673"/>
      <c r="F406" s="674"/>
      <c r="G406" s="13"/>
      <c r="H406" s="308"/>
      <c r="I406" s="14"/>
      <c r="J406" s="310"/>
      <c r="K406" s="13"/>
      <c r="L406" s="308"/>
      <c r="M406" s="14"/>
      <c r="N406" s="310"/>
      <c r="O406" s="309"/>
      <c r="P406" s="309"/>
      <c r="Q406" s="743"/>
      <c r="R406" s="677"/>
      <c r="S406" s="744"/>
      <c r="T406" s="675"/>
      <c r="U406" s="677"/>
      <c r="V406" s="118"/>
      <c r="W406" s="4" t="s">
        <v>220</v>
      </c>
      <c r="X406" s="10" t="s">
        <v>371</v>
      </c>
      <c r="Y406" s="383"/>
      <c r="Z406" s="396"/>
    </row>
    <row r="407" spans="1:26" x14ac:dyDescent="0.15">
      <c r="A407" s="1224"/>
      <c r="B407" s="539">
        <v>45011</v>
      </c>
      <c r="C407" s="449" t="str">
        <f t="shared" si="79"/>
        <v>(日)</v>
      </c>
      <c r="D407" s="672"/>
      <c r="E407" s="673"/>
      <c r="F407" s="674"/>
      <c r="G407" s="13"/>
      <c r="H407" s="308"/>
      <c r="I407" s="14"/>
      <c r="J407" s="310"/>
      <c r="K407" s="13"/>
      <c r="L407" s="308"/>
      <c r="M407" s="14"/>
      <c r="N407" s="310"/>
      <c r="O407" s="309"/>
      <c r="P407" s="309"/>
      <c r="Q407" s="743"/>
      <c r="R407" s="677"/>
      <c r="S407" s="744"/>
      <c r="T407" s="675"/>
      <c r="U407" s="677"/>
      <c r="V407" s="118"/>
      <c r="W407" s="397"/>
      <c r="X407" s="398"/>
      <c r="Y407" s="399"/>
      <c r="Z407" s="398"/>
    </row>
    <row r="408" spans="1:26" x14ac:dyDescent="0.15">
      <c r="A408" s="1224"/>
      <c r="B408" s="539">
        <v>45012</v>
      </c>
      <c r="C408" s="449" t="str">
        <f t="shared" si="79"/>
        <v>(月)</v>
      </c>
      <c r="D408" s="796"/>
      <c r="E408" s="717"/>
      <c r="F408" s="718"/>
      <c r="G408" s="418"/>
      <c r="H408" s="719"/>
      <c r="I408" s="720"/>
      <c r="J408" s="721"/>
      <c r="K408" s="418"/>
      <c r="L408" s="719"/>
      <c r="M408" s="720"/>
      <c r="N408" s="721"/>
      <c r="O408" s="722"/>
      <c r="P408" s="722"/>
      <c r="Q408" s="723"/>
      <c r="R408" s="724"/>
      <c r="S408" s="725"/>
      <c r="T408" s="1017"/>
      <c r="U408" s="724"/>
      <c r="V408" s="118"/>
      <c r="W408" s="397"/>
      <c r="X408" s="398"/>
      <c r="Y408" s="399"/>
      <c r="Z408" s="398"/>
    </row>
    <row r="409" spans="1:26" x14ac:dyDescent="0.15">
      <c r="A409" s="1224"/>
      <c r="B409" s="539">
        <v>45013</v>
      </c>
      <c r="C409" s="449" t="str">
        <f t="shared" si="79"/>
        <v>(火)</v>
      </c>
      <c r="D409" s="796"/>
      <c r="E409" s="717"/>
      <c r="F409" s="718"/>
      <c r="G409" s="418"/>
      <c r="H409" s="719"/>
      <c r="I409" s="720"/>
      <c r="J409" s="721"/>
      <c r="K409" s="418"/>
      <c r="L409" s="719"/>
      <c r="M409" s="720"/>
      <c r="N409" s="721"/>
      <c r="O409" s="722"/>
      <c r="P409" s="722"/>
      <c r="Q409" s="723"/>
      <c r="R409" s="724"/>
      <c r="S409" s="725"/>
      <c r="T409" s="1017"/>
      <c r="U409" s="724"/>
      <c r="V409" s="118"/>
      <c r="W409" s="400"/>
      <c r="X409" s="401"/>
      <c r="Y409" s="402"/>
      <c r="Z409" s="401"/>
    </row>
    <row r="410" spans="1:26" x14ac:dyDescent="0.15">
      <c r="A410" s="1224"/>
      <c r="B410" s="539">
        <v>45014</v>
      </c>
      <c r="C410" s="449" t="str">
        <f t="shared" si="79"/>
        <v>(水)</v>
      </c>
      <c r="D410" s="796"/>
      <c r="E410" s="717"/>
      <c r="F410" s="718"/>
      <c r="G410" s="418"/>
      <c r="H410" s="719"/>
      <c r="I410" s="720"/>
      <c r="J410" s="721"/>
      <c r="K410" s="418"/>
      <c r="L410" s="719"/>
      <c r="M410" s="720"/>
      <c r="N410" s="721"/>
      <c r="O410" s="722"/>
      <c r="P410" s="722"/>
      <c r="Q410" s="723"/>
      <c r="R410" s="724"/>
      <c r="S410" s="725"/>
      <c r="T410" s="1017"/>
      <c r="U410" s="724"/>
      <c r="V410" s="118"/>
      <c r="W410" s="11" t="s">
        <v>23</v>
      </c>
      <c r="X410" s="117" t="s">
        <v>24</v>
      </c>
      <c r="Y410" s="117" t="s">
        <v>24</v>
      </c>
      <c r="Z410" s="812" t="s">
        <v>24</v>
      </c>
    </row>
    <row r="411" spans="1:26" x14ac:dyDescent="0.15">
      <c r="A411" s="1224"/>
      <c r="B411" s="539">
        <v>45015</v>
      </c>
      <c r="C411" s="449" t="str">
        <f t="shared" si="79"/>
        <v>(木)</v>
      </c>
      <c r="D411" s="796"/>
      <c r="E411" s="717"/>
      <c r="F411" s="718"/>
      <c r="G411" s="418"/>
      <c r="H411" s="719"/>
      <c r="I411" s="720"/>
      <c r="J411" s="721"/>
      <c r="K411" s="418"/>
      <c r="L411" s="719"/>
      <c r="M411" s="720"/>
      <c r="N411" s="721"/>
      <c r="O411" s="722"/>
      <c r="P411" s="722"/>
      <c r="Q411" s="723"/>
      <c r="R411" s="724"/>
      <c r="S411" s="725"/>
      <c r="T411" s="1017"/>
      <c r="U411" s="724"/>
      <c r="V411" s="118"/>
      <c r="W411" s="985" t="s">
        <v>361</v>
      </c>
      <c r="X411" s="986"/>
      <c r="Y411" s="986"/>
      <c r="Z411" s="987"/>
    </row>
    <row r="412" spans="1:26" x14ac:dyDescent="0.15">
      <c r="A412" s="1224"/>
      <c r="B412" s="539">
        <v>45016</v>
      </c>
      <c r="C412" s="449" t="str">
        <f t="shared" si="79"/>
        <v>(金)</v>
      </c>
      <c r="D412" s="761"/>
      <c r="E412" s="700"/>
      <c r="F412" s="746"/>
      <c r="G412" s="498"/>
      <c r="H412" s="409"/>
      <c r="I412" s="748"/>
      <c r="J412" s="747"/>
      <c r="K412" s="498"/>
      <c r="L412" s="409"/>
      <c r="M412" s="748"/>
      <c r="N412" s="747"/>
      <c r="O412" s="749"/>
      <c r="P412" s="749"/>
      <c r="Q412" s="750"/>
      <c r="R412" s="751"/>
      <c r="S412" s="752"/>
      <c r="T412" s="1019"/>
      <c r="U412" s="751"/>
      <c r="V412" s="118"/>
      <c r="W412" s="988"/>
      <c r="X412" s="989"/>
      <c r="Y412" s="989"/>
      <c r="Z412" s="990"/>
    </row>
    <row r="413" spans="1:26" x14ac:dyDescent="0.15">
      <c r="A413" s="1224"/>
      <c r="B413" s="1155" t="s">
        <v>274</v>
      </c>
      <c r="C413" s="1155"/>
      <c r="D413" s="679"/>
      <c r="E413" s="663">
        <f>MAX(E382:E412)</f>
        <v>0</v>
      </c>
      <c r="F413" s="680" t="str">
        <f t="shared" ref="F413:U413" si="80">IF(COUNT(F382:F412)=0,"",MAX(F382:F412))</f>
        <v/>
      </c>
      <c r="G413" s="12" t="str">
        <f t="shared" si="80"/>
        <v/>
      </c>
      <c r="H413" s="307" t="str">
        <f t="shared" si="80"/>
        <v/>
      </c>
      <c r="I413" s="665" t="str">
        <f t="shared" si="80"/>
        <v/>
      </c>
      <c r="J413" s="666" t="str">
        <f t="shared" si="80"/>
        <v/>
      </c>
      <c r="K413" s="12" t="str">
        <f t="shared" si="80"/>
        <v/>
      </c>
      <c r="L413" s="307" t="str">
        <f t="shared" si="80"/>
        <v/>
      </c>
      <c r="M413" s="665" t="str">
        <f t="shared" si="80"/>
        <v/>
      </c>
      <c r="N413" s="666" t="str">
        <f t="shared" si="80"/>
        <v/>
      </c>
      <c r="O413" s="667" t="str">
        <f t="shared" si="80"/>
        <v/>
      </c>
      <c r="P413" s="667" t="str">
        <f t="shared" si="80"/>
        <v/>
      </c>
      <c r="Q413" s="728" t="str">
        <f t="shared" si="80"/>
        <v/>
      </c>
      <c r="R413" s="684" t="str">
        <f t="shared" si="80"/>
        <v/>
      </c>
      <c r="S413" s="685" t="str">
        <f t="shared" si="80"/>
        <v/>
      </c>
      <c r="T413" s="685" t="str">
        <f t="shared" ref="T413" si="81">IF(COUNT(T382:T412)=0,"",MAX(T382:T412))</f>
        <v/>
      </c>
      <c r="U413" s="686" t="str">
        <f t="shared" si="80"/>
        <v/>
      </c>
      <c r="V413" s="122"/>
      <c r="W413" s="988"/>
      <c r="X413" s="989"/>
      <c r="Y413" s="989"/>
      <c r="Z413" s="990"/>
    </row>
    <row r="414" spans="1:26" x14ac:dyDescent="0.15">
      <c r="A414" s="1224"/>
      <c r="B414" s="1156" t="s">
        <v>275</v>
      </c>
      <c r="C414" s="1156"/>
      <c r="D414" s="687"/>
      <c r="E414" s="688"/>
      <c r="F414" s="689" t="str">
        <f t="shared" ref="F414:S414" si="82">IF(COUNT(F382:F412)=0,"",MIN(F382:F412))</f>
        <v/>
      </c>
      <c r="G414" s="13" t="str">
        <f t="shared" si="82"/>
        <v/>
      </c>
      <c r="H414" s="308" t="str">
        <f t="shared" si="82"/>
        <v/>
      </c>
      <c r="I414" s="14" t="str">
        <f t="shared" si="82"/>
        <v/>
      </c>
      <c r="J414" s="310" t="str">
        <f t="shared" si="82"/>
        <v/>
      </c>
      <c r="K414" s="13" t="str">
        <f t="shared" si="82"/>
        <v/>
      </c>
      <c r="L414" s="308" t="str">
        <f t="shared" si="82"/>
        <v/>
      </c>
      <c r="M414" s="14" t="str">
        <f t="shared" si="82"/>
        <v/>
      </c>
      <c r="N414" s="310" t="str">
        <f t="shared" si="82"/>
        <v/>
      </c>
      <c r="O414" s="309" t="str">
        <f t="shared" si="82"/>
        <v/>
      </c>
      <c r="P414" s="309" t="str">
        <f t="shared" si="82"/>
        <v/>
      </c>
      <c r="Q414" s="692" t="str">
        <f t="shared" si="82"/>
        <v/>
      </c>
      <c r="R414" s="693" t="str">
        <f t="shared" si="82"/>
        <v/>
      </c>
      <c r="S414" s="694" t="str">
        <f t="shared" si="82"/>
        <v/>
      </c>
      <c r="T414" s="694" t="str">
        <f t="shared" ref="T414" si="83">IF(COUNT(T382:T412)=0,"",MIN(T382:T412))</f>
        <v/>
      </c>
      <c r="U414" s="695"/>
      <c r="V414" s="122"/>
      <c r="W414" s="988"/>
      <c r="X414" s="989"/>
      <c r="Y414" s="989"/>
      <c r="Z414" s="990"/>
    </row>
    <row r="415" spans="1:26" x14ac:dyDescent="0.15">
      <c r="A415" s="1224"/>
      <c r="B415" s="1156" t="s">
        <v>276</v>
      </c>
      <c r="C415" s="1156"/>
      <c r="D415" s="781"/>
      <c r="E415" s="696"/>
      <c r="F415" s="697" t="str">
        <f t="shared" ref="F415:S415" si="84">IF(COUNT(F382:F412)=0,"",AVERAGE(F382:F412))</f>
        <v/>
      </c>
      <c r="G415" s="418" t="str">
        <f t="shared" si="84"/>
        <v/>
      </c>
      <c r="H415" s="719" t="str">
        <f t="shared" si="84"/>
        <v/>
      </c>
      <c r="I415" s="720" t="str">
        <f t="shared" si="84"/>
        <v/>
      </c>
      <c r="J415" s="721" t="str">
        <f t="shared" si="84"/>
        <v/>
      </c>
      <c r="K415" s="418" t="str">
        <f t="shared" si="84"/>
        <v/>
      </c>
      <c r="L415" s="719" t="str">
        <f t="shared" si="84"/>
        <v/>
      </c>
      <c r="M415" s="720" t="str">
        <f t="shared" si="84"/>
        <v/>
      </c>
      <c r="N415" s="721" t="str">
        <f t="shared" si="84"/>
        <v/>
      </c>
      <c r="O415" s="722" t="str">
        <f t="shared" si="84"/>
        <v/>
      </c>
      <c r="P415" s="722" t="str">
        <f t="shared" si="84"/>
        <v/>
      </c>
      <c r="Q415" s="730" t="str">
        <f t="shared" si="84"/>
        <v/>
      </c>
      <c r="R415" s="731" t="str">
        <f t="shared" si="84"/>
        <v/>
      </c>
      <c r="S415" s="732" t="str">
        <f t="shared" si="84"/>
        <v/>
      </c>
      <c r="T415" s="732" t="str">
        <f t="shared" ref="T415" si="85">IF(COUNT(T382:T412)=0,"",AVERAGE(T382:T412))</f>
        <v/>
      </c>
      <c r="U415" s="733"/>
      <c r="V415" s="122"/>
      <c r="W415" s="988"/>
      <c r="X415" s="989"/>
      <c r="Y415" s="989"/>
      <c r="Z415" s="990"/>
    </row>
    <row r="416" spans="1:26" ht="14.25" thickBot="1" x14ac:dyDescent="0.2">
      <c r="A416" s="1224"/>
      <c r="B416" s="1175" t="s">
        <v>277</v>
      </c>
      <c r="C416" s="1175"/>
      <c r="D416" s="799"/>
      <c r="E416" s="800">
        <f>SUM(E382:E412)</f>
        <v>0</v>
      </c>
      <c r="F416" s="801"/>
      <c r="G416" s="801"/>
      <c r="H416" s="802"/>
      <c r="I416" s="801"/>
      <c r="J416" s="802"/>
      <c r="K416" s="803"/>
      <c r="L416" s="804"/>
      <c r="M416" s="805"/>
      <c r="N416" s="806"/>
      <c r="O416" s="807"/>
      <c r="P416" s="807"/>
      <c r="Q416" s="808"/>
      <c r="R416" s="809"/>
      <c r="S416" s="810"/>
      <c r="T416" s="1021"/>
      <c r="U416" s="1016">
        <f>SUM(U382:U412)</f>
        <v>0</v>
      </c>
      <c r="V416" s="122"/>
      <c r="W416" s="827"/>
      <c r="X416" s="828"/>
      <c r="Y416" s="828"/>
      <c r="Z416" s="829"/>
    </row>
    <row r="417" spans="1:27" ht="14.25" thickTop="1" x14ac:dyDescent="0.15">
      <c r="A417" s="1231" t="s">
        <v>282</v>
      </c>
      <c r="B417" s="1234" t="s">
        <v>274</v>
      </c>
      <c r="C417" s="1234"/>
      <c r="D417" s="969"/>
      <c r="E417" s="769"/>
      <c r="F417" s="970"/>
      <c r="G417" s="771"/>
      <c r="H417" s="774"/>
      <c r="I417" s="773"/>
      <c r="J417" s="772"/>
      <c r="K417" s="771"/>
      <c r="L417" s="774"/>
      <c r="M417" s="773"/>
      <c r="N417" s="772"/>
      <c r="O417" s="777"/>
      <c r="P417" s="777"/>
      <c r="Q417" s="778"/>
      <c r="R417" s="971"/>
      <c r="S417" s="1022"/>
      <c r="T417" s="1022"/>
      <c r="U417" s="1023"/>
    </row>
    <row r="418" spans="1:27" s="1" customFormat="1" ht="13.5" customHeight="1" x14ac:dyDescent="0.15">
      <c r="A418" s="1232"/>
      <c r="B418" s="1156" t="s">
        <v>275</v>
      </c>
      <c r="C418" s="1156"/>
      <c r="D418" s="687"/>
      <c r="E418" s="688"/>
      <c r="F418" s="689"/>
      <c r="G418" s="13"/>
      <c r="H418" s="308"/>
      <c r="I418" s="14"/>
      <c r="J418" s="310"/>
      <c r="K418" s="13"/>
      <c r="L418" s="308"/>
      <c r="M418" s="14"/>
      <c r="N418" s="310"/>
      <c r="O418" s="309"/>
      <c r="P418" s="309"/>
      <c r="Q418" s="692"/>
      <c r="R418" s="693"/>
      <c r="S418" s="694"/>
      <c r="T418" s="694"/>
      <c r="U418" s="695"/>
      <c r="V418" s="159"/>
      <c r="W418" s="160"/>
    </row>
    <row r="419" spans="1:27" s="1" customFormat="1" ht="13.5" customHeight="1" x14ac:dyDescent="0.15">
      <c r="A419" s="1232"/>
      <c r="B419" s="1156" t="s">
        <v>276</v>
      </c>
      <c r="C419" s="1156"/>
      <c r="D419" s="781"/>
      <c r="E419" s="696"/>
      <c r="F419" s="697"/>
      <c r="G419" s="418"/>
      <c r="H419" s="719"/>
      <c r="I419" s="720"/>
      <c r="J419" s="721"/>
      <c r="K419" s="418"/>
      <c r="L419" s="719"/>
      <c r="M419" s="720"/>
      <c r="N419" s="721"/>
      <c r="O419" s="722"/>
      <c r="P419" s="722"/>
      <c r="Q419" s="730"/>
      <c r="R419" s="731"/>
      <c r="S419" s="732"/>
      <c r="T419" s="732"/>
      <c r="U419" s="733"/>
      <c r="V419" s="159"/>
      <c r="W419" s="160"/>
    </row>
    <row r="420" spans="1:27" s="1" customFormat="1" ht="13.5" customHeight="1" x14ac:dyDescent="0.15">
      <c r="A420" s="1233"/>
      <c r="B420" s="1156" t="s">
        <v>277</v>
      </c>
      <c r="C420" s="1156"/>
      <c r="D420" s="782"/>
      <c r="E420" s="700"/>
      <c r="F420" s="701"/>
      <c r="G420" s="701"/>
      <c r="H420" s="734"/>
      <c r="I420" s="701"/>
      <c r="J420" s="734"/>
      <c r="K420" s="702"/>
      <c r="L420" s="976"/>
      <c r="M420" s="701"/>
      <c r="N420" s="734"/>
      <c r="O420" s="734"/>
      <c r="P420" s="734"/>
      <c r="Q420" s="1024"/>
      <c r="R420" s="711"/>
      <c r="S420" s="712"/>
      <c r="T420" s="1018"/>
      <c r="U420" s="1008"/>
      <c r="V420" s="159"/>
      <c r="W420" s="160"/>
    </row>
    <row r="421" spans="1:27" s="1" customFormat="1" ht="13.5" customHeight="1" x14ac:dyDescent="0.15">
      <c r="A421" s="545"/>
      <c r="B421" s="1157" t="s">
        <v>281</v>
      </c>
      <c r="C421" s="1157"/>
      <c r="D421" s="151"/>
      <c r="E421" s="153"/>
      <c r="F421" s="154"/>
      <c r="G421" s="154"/>
      <c r="H421" s="154"/>
      <c r="I421" s="155"/>
      <c r="J421" s="155"/>
      <c r="K421" s="156"/>
      <c r="L421" s="156"/>
      <c r="M421" s="155"/>
      <c r="N421" s="155"/>
      <c r="O421" s="154"/>
      <c r="P421" s="154"/>
      <c r="Q421" s="155"/>
      <c r="R421" s="157"/>
      <c r="S421" s="156"/>
      <c r="T421" s="156"/>
      <c r="U421" s="158"/>
      <c r="V421" s="159"/>
      <c r="W421" s="160"/>
    </row>
    <row r="422" spans="1:27" s="1" customFormat="1" ht="13.5" customHeight="1" x14ac:dyDescent="0.15">
      <c r="V422" s="159"/>
      <c r="W422" s="160"/>
      <c r="X422" s="117"/>
      <c r="Y422" s="117"/>
      <c r="Z422" s="117"/>
      <c r="AA422" s="117"/>
    </row>
  </sheetData>
  <protectedRanges>
    <protectedRange sqref="D281:N310" name="範囲1_1"/>
    <protectedRange sqref="O281:T310" name="範囲1_5_1"/>
  </protectedRanges>
  <mergeCells count="68">
    <mergeCell ref="B421:C421"/>
    <mergeCell ref="A382:A416"/>
    <mergeCell ref="B413:C413"/>
    <mergeCell ref="B414:C414"/>
    <mergeCell ref="B415:C415"/>
    <mergeCell ref="B416:C416"/>
    <mergeCell ref="A417:A420"/>
    <mergeCell ref="B417:C417"/>
    <mergeCell ref="B418:C418"/>
    <mergeCell ref="B419:C419"/>
    <mergeCell ref="B420:C420"/>
    <mergeCell ref="A315:A349"/>
    <mergeCell ref="B346:C346"/>
    <mergeCell ref="B347:C347"/>
    <mergeCell ref="B348:C348"/>
    <mergeCell ref="B349:C349"/>
    <mergeCell ref="A350:A381"/>
    <mergeCell ref="B378:C378"/>
    <mergeCell ref="B379:C379"/>
    <mergeCell ref="B380:C380"/>
    <mergeCell ref="B381:C381"/>
    <mergeCell ref="A246:A279"/>
    <mergeCell ref="B276:C276"/>
    <mergeCell ref="B277:C277"/>
    <mergeCell ref="B278:C278"/>
    <mergeCell ref="B279:C279"/>
    <mergeCell ref="A280:A314"/>
    <mergeCell ref="B311:C311"/>
    <mergeCell ref="B312:C312"/>
    <mergeCell ref="B313:C313"/>
    <mergeCell ref="B314:C314"/>
    <mergeCell ref="A177:A210"/>
    <mergeCell ref="B207:C207"/>
    <mergeCell ref="B208:C208"/>
    <mergeCell ref="B209:C209"/>
    <mergeCell ref="B210:C210"/>
    <mergeCell ref="A211:A245"/>
    <mergeCell ref="B242:C242"/>
    <mergeCell ref="B243:C243"/>
    <mergeCell ref="B244:C244"/>
    <mergeCell ref="B245:C245"/>
    <mergeCell ref="A107:A141"/>
    <mergeCell ref="B138:C138"/>
    <mergeCell ref="B139:C139"/>
    <mergeCell ref="B140:C140"/>
    <mergeCell ref="B141:C141"/>
    <mergeCell ref="A142:A176"/>
    <mergeCell ref="B173:C173"/>
    <mergeCell ref="B174:C174"/>
    <mergeCell ref="B175:C175"/>
    <mergeCell ref="B176:C176"/>
    <mergeCell ref="A4:A37"/>
    <mergeCell ref="G2:H2"/>
    <mergeCell ref="A73:A106"/>
    <mergeCell ref="B103:C103"/>
    <mergeCell ref="B104:C104"/>
    <mergeCell ref="B105:C105"/>
    <mergeCell ref="B106:C106"/>
    <mergeCell ref="A38:A72"/>
    <mergeCell ref="B69:C69"/>
    <mergeCell ref="B70:C70"/>
    <mergeCell ref="B71:C71"/>
    <mergeCell ref="B72:C72"/>
    <mergeCell ref="B1:E1"/>
    <mergeCell ref="I2:J2"/>
    <mergeCell ref="K2:L2"/>
    <mergeCell ref="M2:N2"/>
    <mergeCell ref="W2:Z3"/>
  </mergeCells>
  <phoneticPr fontId="4"/>
  <conditionalFormatting sqref="Y7:Z28">
    <cfRule type="expression" dxfId="208" priority="60" stopIfTrue="1">
      <formula>$B$1=1</formula>
    </cfRule>
  </conditionalFormatting>
  <conditionalFormatting sqref="Y7:Z28">
    <cfRule type="expression" dxfId="207" priority="59" stopIfTrue="1">
      <formula>$B$1=1</formula>
    </cfRule>
  </conditionalFormatting>
  <conditionalFormatting sqref="D281:S310 F173:S175 F242:S244 F69:S71 F378:S380 F207:S209 F103:S105 F138:S140 F346:S348 F34:S36 F413:S415 F417:S419 F311:S313 F176:P176 F245:P245 F72:P72 F381:P381 F210:P210 F106:P106 F141:P141 F349:P349 F37:P37 F416:P416 F420:P420 F314:P314 F279:P279 F276:S278">
    <cfRule type="expression" dxfId="206" priority="58" stopIfTrue="1">
      <formula>$A$1=1</formula>
    </cfRule>
  </conditionalFormatting>
  <conditionalFormatting sqref="V310:V315">
    <cfRule type="expression" dxfId="205" priority="57" stopIfTrue="1">
      <formula>$A$1=1</formula>
    </cfRule>
  </conditionalFormatting>
  <conditionalFormatting sqref="W314:Z314">
    <cfRule type="expression" dxfId="204" priority="56" stopIfTrue="1">
      <formula>$A$1=1</formula>
    </cfRule>
  </conditionalFormatting>
  <conditionalFormatting sqref="U242:U245">
    <cfRule type="expression" dxfId="203" priority="41" stopIfTrue="1">
      <formula>$A$1=1</formula>
    </cfRule>
  </conditionalFormatting>
  <conditionalFormatting sqref="D349">
    <cfRule type="expression" dxfId="202" priority="55" stopIfTrue="1">
      <formula>$A$1=1</formula>
    </cfRule>
  </conditionalFormatting>
  <conditionalFormatting sqref="U69:U72">
    <cfRule type="expression" dxfId="201" priority="51" stopIfTrue="1">
      <formula>$A$1=1</formula>
    </cfRule>
  </conditionalFormatting>
  <conditionalFormatting sqref="D381">
    <cfRule type="expression" dxfId="200" priority="54" stopIfTrue="1">
      <formula>$A$1=1</formula>
    </cfRule>
  </conditionalFormatting>
  <conditionalFormatting sqref="U378:U381">
    <cfRule type="expression" dxfId="199" priority="53" stopIfTrue="1">
      <formula>$A$1=1</formula>
    </cfRule>
  </conditionalFormatting>
  <conditionalFormatting sqref="U207:U210">
    <cfRule type="expression" dxfId="198" priority="47" stopIfTrue="1">
      <formula>$A$1=1</formula>
    </cfRule>
  </conditionalFormatting>
  <conditionalFormatting sqref="U104:U106">
    <cfRule type="expression" dxfId="197" priority="49" stopIfTrue="1">
      <formula>$A$1=1</formula>
    </cfRule>
  </conditionalFormatting>
  <conditionalFormatting sqref="U138:U141">
    <cfRule type="expression" dxfId="196" priority="45" stopIfTrue="1">
      <formula>$A$1=1</formula>
    </cfRule>
  </conditionalFormatting>
  <conditionalFormatting sqref="U173:U176">
    <cfRule type="expression" dxfId="195" priority="43" stopIfTrue="1">
      <formula>$A$1=1</formula>
    </cfRule>
  </conditionalFormatting>
  <conditionalFormatting sqref="U346:U349">
    <cfRule type="expression" dxfId="194" priority="39" stopIfTrue="1">
      <formula>$A$1=1</formula>
    </cfRule>
  </conditionalFormatting>
  <conditionalFormatting sqref="U34:U37">
    <cfRule type="expression" dxfId="193" priority="37" stopIfTrue="1">
      <formula>$A$1=1</formula>
    </cfRule>
  </conditionalFormatting>
  <conditionalFormatting sqref="D416">
    <cfRule type="expression" dxfId="192" priority="35" stopIfTrue="1">
      <formula>$A$1=1</formula>
    </cfRule>
  </conditionalFormatting>
  <conditionalFormatting sqref="U413:U416">
    <cfRule type="expression" dxfId="191" priority="34" stopIfTrue="1">
      <formula>$A$1=1</formula>
    </cfRule>
  </conditionalFormatting>
  <conditionalFormatting sqref="D420">
    <cfRule type="expression" dxfId="190" priority="32" stopIfTrue="1">
      <formula>$A$1=1</formula>
    </cfRule>
  </conditionalFormatting>
  <conditionalFormatting sqref="U417:U420">
    <cfRule type="expression" dxfId="189" priority="31" stopIfTrue="1">
      <formula>$A$1=1</formula>
    </cfRule>
  </conditionalFormatting>
  <conditionalFormatting sqref="U311:U314">
    <cfRule type="expression" dxfId="188" priority="29" stopIfTrue="1">
      <formula>$A$1=1</formula>
    </cfRule>
  </conditionalFormatting>
  <conditionalFormatting sqref="U103">
    <cfRule type="expression" dxfId="187" priority="27" stopIfTrue="1">
      <formula>$A$1=1</formula>
    </cfRule>
  </conditionalFormatting>
  <conditionalFormatting sqref="U276:U279">
    <cfRule type="expression" dxfId="186" priority="25" stopIfTrue="1">
      <formula>$A$1=1</formula>
    </cfRule>
  </conditionalFormatting>
  <conditionalFormatting sqref="T173:T175 T242:T244 T69:T71 T378:T380 T103:T105 T138:T140 T346:T348 T34:T36 T413:T415 T417:T419 T281:T313 T276:T278 T207:T209">
    <cfRule type="expression" dxfId="185" priority="23" stopIfTrue="1">
      <formula>$A$1=1</formula>
    </cfRule>
  </conditionalFormatting>
  <conditionalFormatting sqref="Y41:Z62">
    <cfRule type="expression" dxfId="184" priority="22" stopIfTrue="1">
      <formula>$B$1=1</formula>
    </cfRule>
  </conditionalFormatting>
  <conditionalFormatting sqref="Y41:Z62">
    <cfRule type="expression" dxfId="183" priority="21" stopIfTrue="1">
      <formula>$B$1=1</formula>
    </cfRule>
  </conditionalFormatting>
  <conditionalFormatting sqref="Y385:Z406">
    <cfRule type="expression" dxfId="182" priority="1" stopIfTrue="1">
      <formula>$B$1=1</formula>
    </cfRule>
  </conditionalFormatting>
  <conditionalFormatting sqref="Y76:Z97">
    <cfRule type="expression" dxfId="181" priority="20" stopIfTrue="1">
      <formula>$B$1=1</formula>
    </cfRule>
  </conditionalFormatting>
  <conditionalFormatting sqref="Y76:Z97">
    <cfRule type="expression" dxfId="180" priority="19" stopIfTrue="1">
      <formula>$B$1=1</formula>
    </cfRule>
  </conditionalFormatting>
  <conditionalFormatting sqref="Y110:Z131">
    <cfRule type="expression" dxfId="179" priority="18" stopIfTrue="1">
      <formula>$B$1=1</formula>
    </cfRule>
  </conditionalFormatting>
  <conditionalFormatting sqref="Y110:Z131">
    <cfRule type="expression" dxfId="178" priority="17" stopIfTrue="1">
      <formula>$B$1=1</formula>
    </cfRule>
  </conditionalFormatting>
  <conditionalFormatting sqref="Y145:Z166">
    <cfRule type="expression" dxfId="177" priority="16" stopIfTrue="1">
      <formula>$B$1=1</formula>
    </cfRule>
  </conditionalFormatting>
  <conditionalFormatting sqref="Y145:Z166">
    <cfRule type="expression" dxfId="176" priority="15" stopIfTrue="1">
      <formula>$B$1=1</formula>
    </cfRule>
  </conditionalFormatting>
  <conditionalFormatting sqref="Y180:Z201">
    <cfRule type="expression" dxfId="175" priority="14" stopIfTrue="1">
      <formula>$B$1=1</formula>
    </cfRule>
  </conditionalFormatting>
  <conditionalFormatting sqref="Y180:Z201">
    <cfRule type="expression" dxfId="174" priority="13" stopIfTrue="1">
      <formula>$B$1=1</formula>
    </cfRule>
  </conditionalFormatting>
  <conditionalFormatting sqref="Y214:Z235">
    <cfRule type="expression" dxfId="173" priority="12" stopIfTrue="1">
      <formula>$B$1=1</formula>
    </cfRule>
  </conditionalFormatting>
  <conditionalFormatting sqref="Y214:Z235">
    <cfRule type="expression" dxfId="172" priority="11" stopIfTrue="1">
      <formula>$B$1=1</formula>
    </cfRule>
  </conditionalFormatting>
  <conditionalFormatting sqref="Y249:Z270">
    <cfRule type="expression" dxfId="171" priority="10" stopIfTrue="1">
      <formula>$B$1=1</formula>
    </cfRule>
  </conditionalFormatting>
  <conditionalFormatting sqref="Y249:Z270">
    <cfRule type="expression" dxfId="170" priority="9" stopIfTrue="1">
      <formula>$B$1=1</formula>
    </cfRule>
  </conditionalFormatting>
  <conditionalFormatting sqref="Y283:Z304">
    <cfRule type="expression" dxfId="169" priority="8" stopIfTrue="1">
      <formula>$B$1=1</formula>
    </cfRule>
  </conditionalFormatting>
  <conditionalFormatting sqref="Y283:Z304">
    <cfRule type="expression" dxfId="168" priority="7" stopIfTrue="1">
      <formula>$B$1=1</formula>
    </cfRule>
  </conditionalFormatting>
  <conditionalFormatting sqref="Y318:Z339">
    <cfRule type="expression" dxfId="167" priority="6" stopIfTrue="1">
      <formula>$B$1=1</formula>
    </cfRule>
  </conditionalFormatting>
  <conditionalFormatting sqref="Y318:Z339">
    <cfRule type="expression" dxfId="166" priority="5" stopIfTrue="1">
      <formula>$B$1=1</formula>
    </cfRule>
  </conditionalFormatting>
  <conditionalFormatting sqref="Y353:Z374">
    <cfRule type="expression" dxfId="165" priority="4" stopIfTrue="1">
      <formula>$B$1=1</formula>
    </cfRule>
  </conditionalFormatting>
  <conditionalFormatting sqref="Y353:Z374">
    <cfRule type="expression" dxfId="164" priority="3" stopIfTrue="1">
      <formula>$B$1=1</formula>
    </cfRule>
  </conditionalFormatting>
  <conditionalFormatting sqref="Y385:Z406">
    <cfRule type="expression" dxfId="163" priority="2" stopIfTrue="1">
      <formula>$B$1=1</formula>
    </cfRule>
  </conditionalFormatting>
  <dataValidations count="2">
    <dataValidation imeMode="on" allowBlank="1" showInputMessage="1" showErrorMessage="1" sqref="Y6:Z6 D4:D33 X66:Z66 D371:D377 X343:Z343 X378:Z378 W32:W33 D281:D310 X101:Z101 X135:Z135 X170:Z170 X205:Z205 X239:Z239 X274:Z274 X308:Z308 D382:D412 X422:Z422 X32:Z32 W72:Z72 Y40:Z40 W66:W67 Y75:Z75 W101:W102 W141:Z141 Y109:Z109 W135:W136 W176:Z176 Y144:Z144 W170:W171 Y179:Z179 W205:W206 W245:Z245 Y213:Z213 W239:W240 Y248:Z248 W274:W275 Y282:Z282 W308:W309 Y317:Z317 W343:W344 Y352:Z352 W378:W379 W416:Z416 Y384:Z384 W410:W411 X410:Z410"/>
    <dataValidation imeMode="off" allowBlank="1" showInputMessage="1" showErrorMessage="1" sqref="Y2 E4:V33 V371:V412 E281:T310 E382:U412 E371:U377 W18:X31 Y29:Z31 W52:X65 Y63:Z65 W87:X100 Y98:Z100 W121:X134 Y132:Z134 W156:X169 Y167:Z169 W191:X204 Y202:Z204 W225:X238 Y236:Z238 W260:X273 Y271:Z273 W294:X307 Y305:Z307 W329:X342 Y340:Z342 W364:X377 Y375:Z377 W396:X409 Y407:Z409"/>
  </dataValidations>
  <pageMargins left="0.25" right="0.25" top="0.75" bottom="0.75" header="0.3" footer="0.3"/>
  <pageSetup paperSize="9" scale="98" fitToHeight="0" orientation="landscape" r:id="rId1"/>
  <rowBreaks count="12" manualBreakCount="12">
    <brk id="37" max="16383" man="1"/>
    <brk id="72" max="16383" man="1"/>
    <brk id="106" max="16383" man="1"/>
    <brk id="141" max="16383" man="1"/>
    <brk id="176" max="16383" man="1"/>
    <brk id="210" max="16383" man="1"/>
    <brk id="245" max="16383" man="1"/>
    <brk id="279" max="16383" man="1"/>
    <brk id="314" max="16383" man="1"/>
    <brk id="349" max="16383" man="1"/>
    <brk id="381" max="16383" man="1"/>
    <brk id="41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22"/>
  <sheetViews>
    <sheetView zoomScale="70" zoomScaleNormal="70" zoomScaleSheetLayoutView="40" workbookViewId="0">
      <pane xSplit="1" ySplit="3" topLeftCell="B4" activePane="bottomRight" state="frozen"/>
      <selection activeCell="K264" sqref="K264"/>
      <selection pane="topRight" activeCell="K264" sqref="K264"/>
      <selection pane="bottomLeft" activeCell="K264" sqref="K264"/>
      <selection pane="bottomRight"/>
    </sheetView>
  </sheetViews>
  <sheetFormatPr defaultRowHeight="13.5" x14ac:dyDescent="0.15"/>
  <cols>
    <col min="1" max="1" width="4.125" customWidth="1"/>
    <col min="2" max="2" width="3.375" customWidth="1"/>
    <col min="3" max="3" width="4.625" customWidth="1"/>
    <col min="4" max="18" width="5.375" customWidth="1"/>
    <col min="19" max="20" width="8.875" customWidth="1"/>
    <col min="21" max="21" width="1.875" customWidth="1"/>
    <col min="22" max="22" width="15.375" customWidth="1"/>
    <col min="23" max="25" width="5.625" customWidth="1"/>
  </cols>
  <sheetData>
    <row r="1" spans="1:25" ht="17.25" x14ac:dyDescent="0.15">
      <c r="B1" s="1169" t="s">
        <v>303</v>
      </c>
      <c r="C1" s="1169"/>
      <c r="D1" s="1169"/>
      <c r="E1" s="1169"/>
      <c r="F1" s="522"/>
      <c r="G1" s="522" t="s">
        <v>382</v>
      </c>
      <c r="H1" s="39"/>
      <c r="M1" s="39"/>
      <c r="N1" s="39"/>
      <c r="O1" s="39"/>
      <c r="P1" s="39"/>
      <c r="Q1" s="39"/>
      <c r="R1" s="39"/>
      <c r="U1" s="121"/>
    </row>
    <row r="2" spans="1:25" ht="27.75" customHeight="1" x14ac:dyDescent="0.15">
      <c r="A2" s="608" t="s">
        <v>419</v>
      </c>
      <c r="B2" s="446" t="s">
        <v>0</v>
      </c>
      <c r="C2" s="452" t="s">
        <v>10</v>
      </c>
      <c r="D2" s="379" t="s">
        <v>1</v>
      </c>
      <c r="E2" s="436" t="s">
        <v>355</v>
      </c>
      <c r="F2" s="436" t="s">
        <v>356</v>
      </c>
      <c r="G2" s="1158" t="s">
        <v>6</v>
      </c>
      <c r="H2" s="1159"/>
      <c r="I2" s="1158" t="s">
        <v>7</v>
      </c>
      <c r="J2" s="1159"/>
      <c r="K2" s="1158" t="s">
        <v>26</v>
      </c>
      <c r="L2" s="1242"/>
      <c r="M2" s="362" t="s">
        <v>387</v>
      </c>
      <c r="N2" s="317" t="s">
        <v>366</v>
      </c>
      <c r="O2" s="318" t="s">
        <v>367</v>
      </c>
      <c r="P2" s="318" t="s">
        <v>368</v>
      </c>
      <c r="Q2" s="318" t="s">
        <v>369</v>
      </c>
      <c r="R2" s="317" t="s">
        <v>375</v>
      </c>
      <c r="S2" s="1243" t="s">
        <v>227</v>
      </c>
      <c r="T2" s="1244"/>
      <c r="U2" s="117"/>
      <c r="V2" s="1143" t="s">
        <v>3</v>
      </c>
      <c r="W2" s="1144"/>
      <c r="X2" s="1144"/>
      <c r="Y2" s="1145"/>
    </row>
    <row r="3" spans="1:25" ht="13.5" customHeight="1" x14ac:dyDescent="0.15">
      <c r="A3" s="610"/>
      <c r="B3" s="451"/>
      <c r="C3" s="451"/>
      <c r="D3" s="435"/>
      <c r="E3" s="316"/>
      <c r="F3" s="316"/>
      <c r="G3" s="47" t="s">
        <v>4</v>
      </c>
      <c r="H3" s="48" t="s">
        <v>5</v>
      </c>
      <c r="I3" s="47" t="s">
        <v>4</v>
      </c>
      <c r="J3" s="48" t="s">
        <v>5</v>
      </c>
      <c r="K3" s="47" t="s">
        <v>4</v>
      </c>
      <c r="L3" s="361" t="s">
        <v>5</v>
      </c>
      <c r="M3" s="364" t="s">
        <v>5</v>
      </c>
      <c r="N3" s="48" t="s">
        <v>5</v>
      </c>
      <c r="O3" s="48" t="s">
        <v>5</v>
      </c>
      <c r="P3" s="48" t="s">
        <v>5</v>
      </c>
      <c r="Q3" s="48" t="s">
        <v>5</v>
      </c>
      <c r="R3" s="48" t="s">
        <v>5</v>
      </c>
      <c r="S3" s="352" t="s">
        <v>323</v>
      </c>
      <c r="T3" s="353" t="s">
        <v>328</v>
      </c>
      <c r="U3" s="120"/>
      <c r="V3" s="1146"/>
      <c r="W3" s="1147"/>
      <c r="X3" s="1147"/>
      <c r="Y3" s="1148"/>
    </row>
    <row r="4" spans="1:25" ht="13.5" customHeight="1" x14ac:dyDescent="0.15">
      <c r="A4" s="1223" t="s">
        <v>18</v>
      </c>
      <c r="B4" s="448">
        <v>44652</v>
      </c>
      <c r="C4" s="448" t="str">
        <f>IF(B4="","",IF(WEEKDAY(B4)=1,"(日)",IF(WEEKDAY(B4)=2,"(月)",IF(WEEKDAY(B4)=3,"(火)",IF(WEEKDAY(B4)=4,"(水)",IF(WEEKDAY(B4)=5,"(木)",IF(WEEKDAY(B4)=6,"(金)","(土)")))))))</f>
        <v>(金)</v>
      </c>
      <c r="D4" s="662" t="s">
        <v>325</v>
      </c>
      <c r="E4" s="663">
        <v>10.5</v>
      </c>
      <c r="F4" s="664">
        <v>2.9</v>
      </c>
      <c r="G4" s="12">
        <v>11.6</v>
      </c>
      <c r="H4" s="307">
        <v>10.9</v>
      </c>
      <c r="I4" s="665">
        <v>2.6</v>
      </c>
      <c r="J4" s="666">
        <v>1.4</v>
      </c>
      <c r="K4" s="12">
        <v>7.66</v>
      </c>
      <c r="L4" s="855">
        <v>7.68</v>
      </c>
      <c r="M4" s="1025">
        <v>35.700000000000003</v>
      </c>
      <c r="N4" s="838">
        <v>73.2</v>
      </c>
      <c r="O4" s="682">
        <v>96.6</v>
      </c>
      <c r="P4" s="1025">
        <v>37.6</v>
      </c>
      <c r="Q4" s="671">
        <v>231</v>
      </c>
      <c r="R4" s="1026">
        <v>0.12</v>
      </c>
      <c r="S4" s="1027"/>
      <c r="T4" s="1028"/>
      <c r="U4" s="171"/>
      <c r="V4" s="552" t="s">
        <v>365</v>
      </c>
      <c r="W4" s="553"/>
      <c r="X4" s="554">
        <v>44658</v>
      </c>
      <c r="Y4" s="555"/>
    </row>
    <row r="5" spans="1:25" x14ac:dyDescent="0.15">
      <c r="A5" s="1224"/>
      <c r="B5" s="449">
        <v>44653</v>
      </c>
      <c r="C5" s="449" t="str">
        <f t="shared" ref="C5:C33" si="0">IF(B5="","",IF(WEEKDAY(B5)=1,"(日)",IF(WEEKDAY(B5)=2,"(月)",IF(WEEKDAY(B5)=3,"(火)",IF(WEEKDAY(B5)=4,"(水)",IF(WEEKDAY(B5)=5,"(木)",IF(WEEKDAY(B5)=6,"(金)","(土)")))))))</f>
        <v>(土)</v>
      </c>
      <c r="D5" s="672" t="s">
        <v>326</v>
      </c>
      <c r="E5" s="673"/>
      <c r="F5" s="674">
        <v>8.6999999999999993</v>
      </c>
      <c r="G5" s="13">
        <v>11.6</v>
      </c>
      <c r="H5" s="308">
        <v>11.1</v>
      </c>
      <c r="I5" s="14">
        <v>2.5</v>
      </c>
      <c r="J5" s="310">
        <v>1.9</v>
      </c>
      <c r="K5" s="13">
        <v>7.58</v>
      </c>
      <c r="L5" s="500">
        <v>7.6</v>
      </c>
      <c r="M5" s="1029">
        <v>35.5</v>
      </c>
      <c r="N5" s="846"/>
      <c r="O5" s="691"/>
      <c r="P5" s="1029"/>
      <c r="Q5" s="677"/>
      <c r="R5" s="1030"/>
      <c r="S5" s="1031"/>
      <c r="T5" s="1032"/>
      <c r="U5" s="171"/>
      <c r="V5" s="468" t="s">
        <v>364</v>
      </c>
      <c r="W5" s="469" t="s">
        <v>363</v>
      </c>
      <c r="X5" s="480">
        <v>17.600000000000001</v>
      </c>
      <c r="Y5" s="473"/>
    </row>
    <row r="6" spans="1:25" x14ac:dyDescent="0.15">
      <c r="A6" s="1224"/>
      <c r="B6" s="449">
        <v>44654</v>
      </c>
      <c r="C6" s="449" t="str">
        <f t="shared" si="0"/>
        <v>(日)</v>
      </c>
      <c r="D6" s="678" t="s">
        <v>325</v>
      </c>
      <c r="E6" s="673">
        <v>5</v>
      </c>
      <c r="F6" s="674">
        <v>7.8</v>
      </c>
      <c r="G6" s="13">
        <v>11.7</v>
      </c>
      <c r="H6" s="308">
        <v>11.3</v>
      </c>
      <c r="I6" s="14">
        <v>1.9</v>
      </c>
      <c r="J6" s="310">
        <v>1.3</v>
      </c>
      <c r="K6" s="13">
        <v>7.63</v>
      </c>
      <c r="L6" s="500">
        <v>7.65</v>
      </c>
      <c r="M6" s="1029">
        <v>35.1</v>
      </c>
      <c r="N6" s="846"/>
      <c r="O6" s="691"/>
      <c r="P6" s="1029"/>
      <c r="Q6" s="677"/>
      <c r="R6" s="1030"/>
      <c r="S6" s="1031"/>
      <c r="T6" s="1032"/>
      <c r="U6" s="171"/>
      <c r="V6" s="6" t="s">
        <v>19</v>
      </c>
      <c r="W6" s="7" t="s">
        <v>20</v>
      </c>
      <c r="X6" s="475" t="s">
        <v>21</v>
      </c>
      <c r="Y6" s="7" t="s">
        <v>22</v>
      </c>
    </row>
    <row r="7" spans="1:25" x14ac:dyDescent="0.15">
      <c r="A7" s="1224"/>
      <c r="B7" s="449">
        <v>44655</v>
      </c>
      <c r="C7" s="449" t="str">
        <f t="shared" si="0"/>
        <v>(月)</v>
      </c>
      <c r="D7" s="678" t="s">
        <v>325</v>
      </c>
      <c r="E7" s="673">
        <v>59</v>
      </c>
      <c r="F7" s="674">
        <v>9</v>
      </c>
      <c r="G7" s="13">
        <v>11.8</v>
      </c>
      <c r="H7" s="308">
        <v>11.4</v>
      </c>
      <c r="I7" s="14">
        <v>2.5</v>
      </c>
      <c r="J7" s="310">
        <v>1.8</v>
      </c>
      <c r="K7" s="13">
        <v>7.68</v>
      </c>
      <c r="L7" s="500">
        <v>7.69</v>
      </c>
      <c r="M7" s="1029">
        <v>35.299999999999997</v>
      </c>
      <c r="N7" s="846">
        <v>74.3</v>
      </c>
      <c r="O7" s="691">
        <v>94.8</v>
      </c>
      <c r="P7" s="1029">
        <v>36.799999999999997</v>
      </c>
      <c r="Q7" s="677">
        <v>235</v>
      </c>
      <c r="R7" s="1030">
        <v>0.15</v>
      </c>
      <c r="S7" s="1031"/>
      <c r="T7" s="1032"/>
      <c r="U7" s="171"/>
      <c r="V7" s="3" t="s">
        <v>203</v>
      </c>
      <c r="W7" s="9" t="s">
        <v>11</v>
      </c>
      <c r="X7" s="12">
        <v>12.5</v>
      </c>
      <c r="Y7" s="307">
        <v>12.6</v>
      </c>
    </row>
    <row r="8" spans="1:25" x14ac:dyDescent="0.15">
      <c r="A8" s="1224"/>
      <c r="B8" s="449">
        <v>44656</v>
      </c>
      <c r="C8" s="449" t="str">
        <f t="shared" si="0"/>
        <v>(火)</v>
      </c>
      <c r="D8" s="678" t="s">
        <v>327</v>
      </c>
      <c r="E8" s="673"/>
      <c r="F8" s="674">
        <v>11</v>
      </c>
      <c r="G8" s="13">
        <v>12.1</v>
      </c>
      <c r="H8" s="308">
        <v>11.6</v>
      </c>
      <c r="I8" s="14">
        <v>2.7</v>
      </c>
      <c r="J8" s="310">
        <v>2</v>
      </c>
      <c r="K8" s="13">
        <v>7.68</v>
      </c>
      <c r="L8" s="500">
        <v>7.69</v>
      </c>
      <c r="M8" s="1029">
        <v>34.799999999999997</v>
      </c>
      <c r="N8" s="846">
        <v>73.2</v>
      </c>
      <c r="O8" s="691">
        <v>91.4</v>
      </c>
      <c r="P8" s="1029">
        <v>37.4</v>
      </c>
      <c r="Q8" s="677">
        <v>211</v>
      </c>
      <c r="R8" s="1030">
        <v>0.18</v>
      </c>
      <c r="S8" s="1031"/>
      <c r="T8" s="1032">
        <v>48</v>
      </c>
      <c r="U8" s="171"/>
      <c r="V8" s="4" t="s">
        <v>204</v>
      </c>
      <c r="W8" s="10" t="s">
        <v>205</v>
      </c>
      <c r="X8" s="13">
        <v>2.8</v>
      </c>
      <c r="Y8" s="308">
        <v>2.2999999999999998</v>
      </c>
    </row>
    <row r="9" spans="1:25" x14ac:dyDescent="0.15">
      <c r="A9" s="1224"/>
      <c r="B9" s="449">
        <v>44657</v>
      </c>
      <c r="C9" s="449" t="str">
        <f t="shared" si="0"/>
        <v>(水)</v>
      </c>
      <c r="D9" s="678" t="s">
        <v>318</v>
      </c>
      <c r="E9" s="673"/>
      <c r="F9" s="674">
        <v>18</v>
      </c>
      <c r="G9" s="13">
        <v>12.5</v>
      </c>
      <c r="H9" s="308">
        <v>12</v>
      </c>
      <c r="I9" s="14">
        <v>2.2000000000000002</v>
      </c>
      <c r="J9" s="310">
        <v>1.8</v>
      </c>
      <c r="K9" s="13">
        <v>7.55</v>
      </c>
      <c r="L9" s="500">
        <v>7.6</v>
      </c>
      <c r="M9" s="1029">
        <v>34.4</v>
      </c>
      <c r="N9" s="846">
        <v>72.5</v>
      </c>
      <c r="O9" s="691">
        <v>92</v>
      </c>
      <c r="P9" s="1029">
        <v>37.1</v>
      </c>
      <c r="Q9" s="677">
        <v>242</v>
      </c>
      <c r="R9" s="1030">
        <v>0.19</v>
      </c>
      <c r="S9" s="1031"/>
      <c r="T9" s="1032"/>
      <c r="U9" s="171"/>
      <c r="V9" s="4" t="s">
        <v>12</v>
      </c>
      <c r="W9" s="10"/>
      <c r="X9" s="13">
        <v>7.65</v>
      </c>
      <c r="Y9" s="308">
        <v>7.67</v>
      </c>
    </row>
    <row r="10" spans="1:25" x14ac:dyDescent="0.15">
      <c r="A10" s="1224"/>
      <c r="B10" s="449">
        <v>44658</v>
      </c>
      <c r="C10" s="449" t="str">
        <f t="shared" si="0"/>
        <v>(木)</v>
      </c>
      <c r="D10" s="678" t="s">
        <v>318</v>
      </c>
      <c r="E10" s="673"/>
      <c r="F10" s="674">
        <v>17.600000000000001</v>
      </c>
      <c r="G10" s="13">
        <v>12.5</v>
      </c>
      <c r="H10" s="308">
        <v>12.6</v>
      </c>
      <c r="I10" s="14">
        <v>2.8</v>
      </c>
      <c r="J10" s="310">
        <v>2.2999999999999998</v>
      </c>
      <c r="K10" s="13">
        <v>7.65</v>
      </c>
      <c r="L10" s="500">
        <v>7.67</v>
      </c>
      <c r="M10" s="1029">
        <v>34.4</v>
      </c>
      <c r="N10" s="846">
        <v>71.3</v>
      </c>
      <c r="O10" s="691">
        <v>92.8</v>
      </c>
      <c r="P10" s="1029">
        <v>37.4</v>
      </c>
      <c r="Q10" s="677">
        <v>208</v>
      </c>
      <c r="R10" s="1030">
        <v>0.22</v>
      </c>
      <c r="S10" s="1031"/>
      <c r="T10" s="1032"/>
      <c r="U10" s="171"/>
      <c r="V10" s="4" t="s">
        <v>206</v>
      </c>
      <c r="W10" s="10" t="s">
        <v>13</v>
      </c>
      <c r="X10" s="13"/>
      <c r="Y10" s="308">
        <v>34.4</v>
      </c>
    </row>
    <row r="11" spans="1:25" x14ac:dyDescent="0.15">
      <c r="A11" s="1224"/>
      <c r="B11" s="449">
        <v>44659</v>
      </c>
      <c r="C11" s="449" t="str">
        <f t="shared" si="0"/>
        <v>(金)</v>
      </c>
      <c r="D11" s="672" t="s">
        <v>326</v>
      </c>
      <c r="E11" s="673"/>
      <c r="F11" s="674">
        <v>16.3</v>
      </c>
      <c r="G11" s="13">
        <v>12.6</v>
      </c>
      <c r="H11" s="308">
        <v>12</v>
      </c>
      <c r="I11" s="14">
        <v>2.6</v>
      </c>
      <c r="J11" s="310">
        <v>1.7</v>
      </c>
      <c r="K11" s="13">
        <v>7.64</v>
      </c>
      <c r="L11" s="500">
        <v>7.67</v>
      </c>
      <c r="M11" s="1029">
        <v>34.299999999999997</v>
      </c>
      <c r="N11" s="846">
        <v>71.3</v>
      </c>
      <c r="O11" s="691">
        <v>92.8</v>
      </c>
      <c r="P11" s="1029">
        <v>37.700000000000003</v>
      </c>
      <c r="Q11" s="677">
        <v>200</v>
      </c>
      <c r="R11" s="1030">
        <v>0.11</v>
      </c>
      <c r="S11" s="1031">
        <v>700</v>
      </c>
      <c r="T11" s="1032">
        <v>222</v>
      </c>
      <c r="U11" s="171"/>
      <c r="V11" s="4" t="s">
        <v>207</v>
      </c>
      <c r="W11" s="10" t="s">
        <v>371</v>
      </c>
      <c r="X11" s="172"/>
      <c r="Y11" s="309">
        <v>71.3</v>
      </c>
    </row>
    <row r="12" spans="1:25" x14ac:dyDescent="0.15">
      <c r="A12" s="1224"/>
      <c r="B12" s="458">
        <v>44660</v>
      </c>
      <c r="C12" s="449" t="str">
        <f t="shared" si="0"/>
        <v>(土)</v>
      </c>
      <c r="D12" s="678" t="s">
        <v>326</v>
      </c>
      <c r="E12" s="673"/>
      <c r="F12" s="674">
        <v>20.399999999999999</v>
      </c>
      <c r="G12" s="13">
        <v>12.7</v>
      </c>
      <c r="H12" s="308">
        <v>12.4</v>
      </c>
      <c r="I12" s="14">
        <v>2.5</v>
      </c>
      <c r="J12" s="310">
        <v>1.3</v>
      </c>
      <c r="K12" s="13">
        <v>7.67</v>
      </c>
      <c r="L12" s="500">
        <v>7.65</v>
      </c>
      <c r="M12" s="1029">
        <v>34.299999999999997</v>
      </c>
      <c r="N12" s="846"/>
      <c r="O12" s="691"/>
      <c r="P12" s="1029"/>
      <c r="Q12" s="677"/>
      <c r="R12" s="1030"/>
      <c r="S12" s="1031">
        <v>616</v>
      </c>
      <c r="T12" s="1032">
        <v>194</v>
      </c>
      <c r="U12" s="171"/>
      <c r="V12" s="4" t="s">
        <v>208</v>
      </c>
      <c r="W12" s="10" t="s">
        <v>371</v>
      </c>
      <c r="X12" s="172"/>
      <c r="Y12" s="309">
        <v>92.8</v>
      </c>
    </row>
    <row r="13" spans="1:25" x14ac:dyDescent="0.15">
      <c r="A13" s="1224"/>
      <c r="B13" s="449">
        <v>44661</v>
      </c>
      <c r="C13" s="449" t="str">
        <f t="shared" si="0"/>
        <v>(日)</v>
      </c>
      <c r="D13" s="678" t="s">
        <v>326</v>
      </c>
      <c r="E13" s="673"/>
      <c r="F13" s="674">
        <v>19.8</v>
      </c>
      <c r="G13" s="13">
        <v>12.8</v>
      </c>
      <c r="H13" s="308">
        <v>12.4</v>
      </c>
      <c r="I13" s="14">
        <v>2.5</v>
      </c>
      <c r="J13" s="310">
        <v>1.7</v>
      </c>
      <c r="K13" s="13">
        <v>7.58</v>
      </c>
      <c r="L13" s="500">
        <v>7.6</v>
      </c>
      <c r="M13" s="1029">
        <v>34.200000000000003</v>
      </c>
      <c r="N13" s="846"/>
      <c r="O13" s="691"/>
      <c r="P13" s="1029"/>
      <c r="Q13" s="677"/>
      <c r="R13" s="1030"/>
      <c r="S13" s="1031"/>
      <c r="T13" s="1032"/>
      <c r="U13" s="171"/>
      <c r="V13" s="4" t="s">
        <v>209</v>
      </c>
      <c r="W13" s="10" t="s">
        <v>371</v>
      </c>
      <c r="X13" s="172"/>
      <c r="Y13" s="309">
        <v>53.2</v>
      </c>
    </row>
    <row r="14" spans="1:25" x14ac:dyDescent="0.15">
      <c r="A14" s="1224"/>
      <c r="B14" s="449">
        <v>44662</v>
      </c>
      <c r="C14" s="449" t="str">
        <f t="shared" si="0"/>
        <v>(月)</v>
      </c>
      <c r="D14" s="678" t="s">
        <v>326</v>
      </c>
      <c r="E14" s="673"/>
      <c r="F14" s="674">
        <v>21.8</v>
      </c>
      <c r="G14" s="13">
        <v>12.9</v>
      </c>
      <c r="H14" s="308">
        <v>12.7</v>
      </c>
      <c r="I14" s="14">
        <v>2.6</v>
      </c>
      <c r="J14" s="310">
        <v>1.6</v>
      </c>
      <c r="K14" s="13">
        <v>7.66</v>
      </c>
      <c r="L14" s="500">
        <v>7.66</v>
      </c>
      <c r="M14" s="1029">
        <v>34.200000000000003</v>
      </c>
      <c r="N14" s="846">
        <v>72.099999999999994</v>
      </c>
      <c r="O14" s="691">
        <v>93</v>
      </c>
      <c r="P14" s="1029">
        <v>38.1</v>
      </c>
      <c r="Q14" s="677">
        <v>217</v>
      </c>
      <c r="R14" s="1030">
        <v>0.16</v>
      </c>
      <c r="S14" s="1031"/>
      <c r="T14" s="1032"/>
      <c r="U14" s="171"/>
      <c r="V14" s="4" t="s">
        <v>210</v>
      </c>
      <c r="W14" s="10" t="s">
        <v>371</v>
      </c>
      <c r="X14" s="172"/>
      <c r="Y14" s="309">
        <v>39.6</v>
      </c>
    </row>
    <row r="15" spans="1:25" x14ac:dyDescent="0.15">
      <c r="A15" s="1224"/>
      <c r="B15" s="449">
        <v>44663</v>
      </c>
      <c r="C15" s="449" t="str">
        <f t="shared" si="0"/>
        <v>(火)</v>
      </c>
      <c r="D15" s="678" t="s">
        <v>326</v>
      </c>
      <c r="E15" s="673"/>
      <c r="F15" s="674">
        <v>22.8</v>
      </c>
      <c r="G15" s="13">
        <v>13</v>
      </c>
      <c r="H15" s="308">
        <v>12.8</v>
      </c>
      <c r="I15" s="14">
        <v>2.2999999999999998</v>
      </c>
      <c r="J15" s="310">
        <v>1.7</v>
      </c>
      <c r="K15" s="13">
        <v>7.69</v>
      </c>
      <c r="L15" s="500">
        <v>7.68</v>
      </c>
      <c r="M15" s="1029">
        <v>34.299999999999997</v>
      </c>
      <c r="N15" s="846">
        <v>73</v>
      </c>
      <c r="O15" s="691">
        <v>92</v>
      </c>
      <c r="P15" s="1029">
        <v>37.9</v>
      </c>
      <c r="Q15" s="677">
        <v>233</v>
      </c>
      <c r="R15" s="1030">
        <v>0.14000000000000001</v>
      </c>
      <c r="S15" s="1031"/>
      <c r="T15" s="1032"/>
      <c r="U15" s="171"/>
      <c r="V15" s="4" t="s">
        <v>211</v>
      </c>
      <c r="W15" s="10" t="s">
        <v>371</v>
      </c>
      <c r="X15" s="14"/>
      <c r="Y15" s="310">
        <v>37.4</v>
      </c>
    </row>
    <row r="16" spans="1:25" x14ac:dyDescent="0.15">
      <c r="A16" s="1224"/>
      <c r="B16" s="449">
        <v>44664</v>
      </c>
      <c r="C16" s="449" t="str">
        <f t="shared" si="0"/>
        <v>(水)</v>
      </c>
      <c r="D16" s="678" t="s">
        <v>326</v>
      </c>
      <c r="E16" s="673"/>
      <c r="F16" s="674">
        <v>23.6</v>
      </c>
      <c r="G16" s="13">
        <v>13.2</v>
      </c>
      <c r="H16" s="308">
        <v>13.1</v>
      </c>
      <c r="I16" s="14">
        <v>2.6</v>
      </c>
      <c r="J16" s="310">
        <v>2.7</v>
      </c>
      <c r="K16" s="13">
        <v>7.58</v>
      </c>
      <c r="L16" s="500">
        <v>7.65</v>
      </c>
      <c r="M16" s="1029">
        <v>34.700000000000003</v>
      </c>
      <c r="N16" s="846">
        <v>73.5</v>
      </c>
      <c r="O16" s="691">
        <v>93.4</v>
      </c>
      <c r="P16" s="1029">
        <v>37.200000000000003</v>
      </c>
      <c r="Q16" s="677">
        <v>238</v>
      </c>
      <c r="R16" s="1030">
        <v>0.15</v>
      </c>
      <c r="S16" s="1031"/>
      <c r="T16" s="1032"/>
      <c r="U16" s="171"/>
      <c r="V16" s="4" t="s">
        <v>212</v>
      </c>
      <c r="W16" s="10" t="s">
        <v>371</v>
      </c>
      <c r="X16" s="17"/>
      <c r="Y16" s="311">
        <v>208</v>
      </c>
    </row>
    <row r="17" spans="1:25" x14ac:dyDescent="0.15">
      <c r="A17" s="1224"/>
      <c r="B17" s="449">
        <v>44665</v>
      </c>
      <c r="C17" s="449" t="str">
        <f t="shared" si="0"/>
        <v>(木)</v>
      </c>
      <c r="D17" s="678" t="s">
        <v>327</v>
      </c>
      <c r="E17" s="673"/>
      <c r="F17" s="674">
        <v>12.9</v>
      </c>
      <c r="G17" s="13">
        <v>13</v>
      </c>
      <c r="H17" s="308">
        <v>12.9</v>
      </c>
      <c r="I17" s="14">
        <v>2.4</v>
      </c>
      <c r="J17" s="310">
        <v>1.6</v>
      </c>
      <c r="K17" s="13">
        <v>7.62</v>
      </c>
      <c r="L17" s="500">
        <v>7.65</v>
      </c>
      <c r="M17" s="1029">
        <v>34.700000000000003</v>
      </c>
      <c r="N17" s="846">
        <v>73.2</v>
      </c>
      <c r="O17" s="691">
        <v>92.6</v>
      </c>
      <c r="P17" s="1029">
        <v>36.9</v>
      </c>
      <c r="Q17" s="677">
        <v>226</v>
      </c>
      <c r="R17" s="1030">
        <v>0.14000000000000001</v>
      </c>
      <c r="S17" s="1031"/>
      <c r="T17" s="1032"/>
      <c r="U17" s="171"/>
      <c r="V17" s="4" t="s">
        <v>213</v>
      </c>
      <c r="W17" s="10" t="s">
        <v>371</v>
      </c>
      <c r="X17" s="15"/>
      <c r="Y17" s="312">
        <v>0.22</v>
      </c>
    </row>
    <row r="18" spans="1:25" x14ac:dyDescent="0.15">
      <c r="A18" s="1224"/>
      <c r="B18" s="449">
        <v>44666</v>
      </c>
      <c r="C18" s="449" t="str">
        <f t="shared" si="0"/>
        <v>(金)</v>
      </c>
      <c r="D18" s="678" t="s">
        <v>325</v>
      </c>
      <c r="E18" s="673">
        <v>21</v>
      </c>
      <c r="F18" s="674">
        <v>10.5</v>
      </c>
      <c r="G18" s="13">
        <v>13</v>
      </c>
      <c r="H18" s="308">
        <v>12.7</v>
      </c>
      <c r="I18" s="14">
        <v>2.2999999999999998</v>
      </c>
      <c r="J18" s="310">
        <v>1.6</v>
      </c>
      <c r="K18" s="13">
        <v>7.62</v>
      </c>
      <c r="L18" s="500">
        <v>7.67</v>
      </c>
      <c r="M18" s="1029">
        <v>34.299999999999997</v>
      </c>
      <c r="N18" s="846">
        <v>73.2</v>
      </c>
      <c r="O18" s="691">
        <v>93.8</v>
      </c>
      <c r="P18" s="1029">
        <v>32.799999999999997</v>
      </c>
      <c r="Q18" s="677">
        <v>213</v>
      </c>
      <c r="R18" s="1030">
        <v>0.16</v>
      </c>
      <c r="S18" s="1031"/>
      <c r="T18" s="1032"/>
      <c r="U18" s="171"/>
      <c r="V18" s="4" t="s">
        <v>14</v>
      </c>
      <c r="W18" s="10" t="s">
        <v>371</v>
      </c>
      <c r="X18" s="13"/>
      <c r="Y18" s="313">
        <v>2.5</v>
      </c>
    </row>
    <row r="19" spans="1:25" x14ac:dyDescent="0.15">
      <c r="A19" s="1224"/>
      <c r="B19" s="449">
        <v>44667</v>
      </c>
      <c r="C19" s="449" t="str">
        <f t="shared" si="0"/>
        <v>(土)</v>
      </c>
      <c r="D19" s="678" t="s">
        <v>327</v>
      </c>
      <c r="E19" s="673"/>
      <c r="F19" s="674">
        <v>11.1</v>
      </c>
      <c r="G19" s="13">
        <v>13.1</v>
      </c>
      <c r="H19" s="308">
        <v>12.7</v>
      </c>
      <c r="I19" s="14">
        <v>2.4</v>
      </c>
      <c r="J19" s="310">
        <v>1.6</v>
      </c>
      <c r="K19" s="13">
        <v>7.65</v>
      </c>
      <c r="L19" s="500">
        <v>7.68</v>
      </c>
      <c r="M19" s="1029">
        <v>33.799999999999997</v>
      </c>
      <c r="N19" s="846"/>
      <c r="O19" s="691"/>
      <c r="P19" s="1029"/>
      <c r="Q19" s="677"/>
      <c r="R19" s="1030"/>
      <c r="S19" s="1031"/>
      <c r="T19" s="1032"/>
      <c r="U19" s="171"/>
      <c r="V19" s="4" t="s">
        <v>15</v>
      </c>
      <c r="W19" s="10" t="s">
        <v>371</v>
      </c>
      <c r="X19" s="13"/>
      <c r="Y19" s="313">
        <v>0.9</v>
      </c>
    </row>
    <row r="20" spans="1:25" x14ac:dyDescent="0.15">
      <c r="A20" s="1224"/>
      <c r="B20" s="449">
        <v>44668</v>
      </c>
      <c r="C20" s="449" t="str">
        <f t="shared" si="0"/>
        <v>(日)</v>
      </c>
      <c r="D20" s="678" t="s">
        <v>327</v>
      </c>
      <c r="E20" s="673"/>
      <c r="F20" s="674">
        <v>14.9</v>
      </c>
      <c r="G20" s="13">
        <v>14</v>
      </c>
      <c r="H20" s="308">
        <v>13.3</v>
      </c>
      <c r="I20" s="14">
        <v>2.9</v>
      </c>
      <c r="J20" s="310">
        <v>2</v>
      </c>
      <c r="K20" s="13">
        <v>7.61</v>
      </c>
      <c r="L20" s="500">
        <v>7.65</v>
      </c>
      <c r="M20" s="1029">
        <v>32.9</v>
      </c>
      <c r="N20" s="846"/>
      <c r="O20" s="691"/>
      <c r="P20" s="1029"/>
      <c r="Q20" s="677"/>
      <c r="R20" s="1030"/>
      <c r="S20" s="1031"/>
      <c r="T20" s="1032"/>
      <c r="U20" s="171"/>
      <c r="V20" s="4" t="s">
        <v>214</v>
      </c>
      <c r="W20" s="10" t="s">
        <v>371</v>
      </c>
      <c r="X20" s="13"/>
      <c r="Y20" s="313">
        <v>10.6</v>
      </c>
    </row>
    <row r="21" spans="1:25" x14ac:dyDescent="0.15">
      <c r="A21" s="1224"/>
      <c r="B21" s="449">
        <v>44669</v>
      </c>
      <c r="C21" s="449" t="str">
        <f t="shared" si="0"/>
        <v>(月)</v>
      </c>
      <c r="D21" s="678" t="s">
        <v>327</v>
      </c>
      <c r="E21" s="673">
        <v>17</v>
      </c>
      <c r="F21" s="674">
        <v>18.5</v>
      </c>
      <c r="G21" s="13">
        <v>14.6</v>
      </c>
      <c r="H21" s="308">
        <v>13.9</v>
      </c>
      <c r="I21" s="14">
        <v>3.2</v>
      </c>
      <c r="J21" s="310">
        <v>2.2999999999999998</v>
      </c>
      <c r="K21" s="13">
        <v>7.76</v>
      </c>
      <c r="L21" s="500">
        <v>7.74</v>
      </c>
      <c r="M21" s="1029">
        <v>32.6</v>
      </c>
      <c r="N21" s="846">
        <v>68.2</v>
      </c>
      <c r="O21" s="691">
        <v>87.4</v>
      </c>
      <c r="P21" s="1029">
        <v>34.700000000000003</v>
      </c>
      <c r="Q21" s="677">
        <v>204</v>
      </c>
      <c r="R21" s="1030">
        <v>0.18</v>
      </c>
      <c r="S21" s="1031"/>
      <c r="T21" s="1032"/>
      <c r="U21" s="171"/>
      <c r="V21" s="4" t="s">
        <v>215</v>
      </c>
      <c r="W21" s="10" t="s">
        <v>371</v>
      </c>
      <c r="X21" s="15"/>
      <c r="Y21" s="314">
        <v>0.02</v>
      </c>
    </row>
    <row r="22" spans="1:25" x14ac:dyDescent="0.15">
      <c r="A22" s="1224"/>
      <c r="B22" s="449">
        <v>44670</v>
      </c>
      <c r="C22" s="449" t="str">
        <f t="shared" si="0"/>
        <v>(火)</v>
      </c>
      <c r="D22" s="678" t="s">
        <v>326</v>
      </c>
      <c r="E22" s="673"/>
      <c r="F22" s="674">
        <v>16.8</v>
      </c>
      <c r="G22" s="13">
        <v>15</v>
      </c>
      <c r="H22" s="308">
        <v>14.1</v>
      </c>
      <c r="I22" s="14">
        <v>3</v>
      </c>
      <c r="J22" s="310">
        <v>2</v>
      </c>
      <c r="K22" s="13">
        <v>7.79</v>
      </c>
      <c r="L22" s="500">
        <v>7.77</v>
      </c>
      <c r="M22" s="1029">
        <v>32.200000000000003</v>
      </c>
      <c r="N22" s="846">
        <v>67.2</v>
      </c>
      <c r="O22" s="691">
        <v>86</v>
      </c>
      <c r="P22" s="1029">
        <v>32.4</v>
      </c>
      <c r="Q22" s="677">
        <v>212</v>
      </c>
      <c r="R22" s="1030">
        <v>0.13</v>
      </c>
      <c r="S22" s="1031"/>
      <c r="T22" s="1032"/>
      <c r="U22" s="171"/>
      <c r="V22" s="4" t="s">
        <v>333</v>
      </c>
      <c r="W22" s="10" t="s">
        <v>371</v>
      </c>
      <c r="X22" s="15"/>
      <c r="Y22" s="314">
        <v>3.12</v>
      </c>
    </row>
    <row r="23" spans="1:25" x14ac:dyDescent="0.15">
      <c r="A23" s="1224"/>
      <c r="B23" s="449">
        <v>44671</v>
      </c>
      <c r="C23" s="449" t="str">
        <f t="shared" si="0"/>
        <v>(水)</v>
      </c>
      <c r="D23" s="678" t="s">
        <v>325</v>
      </c>
      <c r="E23" s="673">
        <v>2</v>
      </c>
      <c r="F23" s="674">
        <v>10.9</v>
      </c>
      <c r="G23" s="13">
        <v>14.9</v>
      </c>
      <c r="H23" s="308">
        <v>14.1</v>
      </c>
      <c r="I23" s="14">
        <v>3.2</v>
      </c>
      <c r="J23" s="310">
        <v>2.1</v>
      </c>
      <c r="K23" s="13">
        <v>7.58</v>
      </c>
      <c r="L23" s="500">
        <v>7.65</v>
      </c>
      <c r="M23" s="1029">
        <v>32.299999999999997</v>
      </c>
      <c r="N23" s="846">
        <v>67.5</v>
      </c>
      <c r="O23" s="691">
        <v>86</v>
      </c>
      <c r="P23" s="1029">
        <v>31.4</v>
      </c>
      <c r="Q23" s="677">
        <v>228</v>
      </c>
      <c r="R23" s="1030">
        <v>0.17</v>
      </c>
      <c r="S23" s="1031"/>
      <c r="T23" s="1032"/>
      <c r="U23" s="171"/>
      <c r="V23" s="4" t="s">
        <v>216</v>
      </c>
      <c r="W23" s="10" t="s">
        <v>371</v>
      </c>
      <c r="X23" s="15"/>
      <c r="Y23" s="314">
        <v>3.43</v>
      </c>
    </row>
    <row r="24" spans="1:25" x14ac:dyDescent="0.15">
      <c r="A24" s="1224"/>
      <c r="B24" s="449">
        <v>44672</v>
      </c>
      <c r="C24" s="449" t="str">
        <f t="shared" si="0"/>
        <v>(木)</v>
      </c>
      <c r="D24" s="678" t="s">
        <v>327</v>
      </c>
      <c r="E24" s="673">
        <v>8.5</v>
      </c>
      <c r="F24" s="674">
        <v>16.8</v>
      </c>
      <c r="G24" s="13">
        <v>15.3</v>
      </c>
      <c r="H24" s="308">
        <v>14.4</v>
      </c>
      <c r="I24" s="14">
        <v>3.6</v>
      </c>
      <c r="J24" s="310">
        <v>2.2999999999999998</v>
      </c>
      <c r="K24" s="13">
        <v>7.68</v>
      </c>
      <c r="L24" s="500">
        <v>7.67</v>
      </c>
      <c r="M24" s="1029">
        <v>32</v>
      </c>
      <c r="N24" s="846">
        <v>66.5</v>
      </c>
      <c r="O24" s="691">
        <v>87</v>
      </c>
      <c r="P24" s="1029">
        <v>32.299999999999997</v>
      </c>
      <c r="Q24" s="853">
        <v>209</v>
      </c>
      <c r="R24" s="1030">
        <v>0.17</v>
      </c>
      <c r="S24" s="1031"/>
      <c r="T24" s="1032"/>
      <c r="U24" s="171"/>
      <c r="V24" s="4" t="s">
        <v>217</v>
      </c>
      <c r="W24" s="10" t="s">
        <v>371</v>
      </c>
      <c r="X24" s="15"/>
      <c r="Y24" s="314">
        <v>0.14199999999999999</v>
      </c>
    </row>
    <row r="25" spans="1:25" x14ac:dyDescent="0.15">
      <c r="A25" s="1224"/>
      <c r="B25" s="449">
        <v>44673</v>
      </c>
      <c r="C25" s="449" t="str">
        <f t="shared" si="0"/>
        <v>(金)</v>
      </c>
      <c r="D25" s="678" t="s">
        <v>326</v>
      </c>
      <c r="E25" s="673">
        <v>38</v>
      </c>
      <c r="F25" s="674">
        <v>18</v>
      </c>
      <c r="G25" s="13">
        <v>15.5</v>
      </c>
      <c r="H25" s="308">
        <v>14.6</v>
      </c>
      <c r="I25" s="14">
        <v>4.4000000000000004</v>
      </c>
      <c r="J25" s="310">
        <v>2.6</v>
      </c>
      <c r="K25" s="13">
        <v>7.64</v>
      </c>
      <c r="L25" s="500">
        <v>7.63</v>
      </c>
      <c r="M25" s="1029">
        <v>31.9</v>
      </c>
      <c r="N25" s="846">
        <v>66</v>
      </c>
      <c r="O25" s="691">
        <v>91.2</v>
      </c>
      <c r="P25" s="1029">
        <v>33.299999999999997</v>
      </c>
      <c r="Q25" s="853">
        <v>184</v>
      </c>
      <c r="R25" s="1030">
        <v>0.1</v>
      </c>
      <c r="S25" s="1031"/>
      <c r="T25" s="1032"/>
      <c r="U25" s="171"/>
      <c r="V25" s="4" t="s">
        <v>218</v>
      </c>
      <c r="W25" s="10" t="s">
        <v>371</v>
      </c>
      <c r="X25" s="13"/>
      <c r="Y25" s="313">
        <v>22.5</v>
      </c>
    </row>
    <row r="26" spans="1:25" x14ac:dyDescent="0.15">
      <c r="A26" s="1224"/>
      <c r="B26" s="449">
        <v>44674</v>
      </c>
      <c r="C26" s="449" t="str">
        <f t="shared" si="0"/>
        <v>(土)</v>
      </c>
      <c r="D26" s="678" t="s">
        <v>327</v>
      </c>
      <c r="E26" s="673"/>
      <c r="F26" s="674">
        <v>19.100000000000001</v>
      </c>
      <c r="G26" s="13">
        <v>15.5</v>
      </c>
      <c r="H26" s="308">
        <v>14.8</v>
      </c>
      <c r="I26" s="14">
        <v>3.5</v>
      </c>
      <c r="J26" s="310">
        <v>2.4</v>
      </c>
      <c r="K26" s="13">
        <v>7.6</v>
      </c>
      <c r="L26" s="500">
        <v>7.61</v>
      </c>
      <c r="M26" s="1029">
        <v>31.7</v>
      </c>
      <c r="N26" s="846"/>
      <c r="O26" s="691"/>
      <c r="P26" s="1029"/>
      <c r="Q26" s="853"/>
      <c r="R26" s="1030"/>
      <c r="S26" s="1031"/>
      <c r="T26" s="1032"/>
      <c r="U26" s="171"/>
      <c r="V26" s="4" t="s">
        <v>17</v>
      </c>
      <c r="W26" s="10" t="s">
        <v>371</v>
      </c>
      <c r="X26" s="13"/>
      <c r="Y26" s="313">
        <v>28.5</v>
      </c>
    </row>
    <row r="27" spans="1:25" x14ac:dyDescent="0.15">
      <c r="A27" s="1224"/>
      <c r="B27" s="449">
        <v>44675</v>
      </c>
      <c r="C27" s="449" t="str">
        <f t="shared" si="0"/>
        <v>(日)</v>
      </c>
      <c r="D27" s="678" t="s">
        <v>327</v>
      </c>
      <c r="E27" s="673">
        <v>12</v>
      </c>
      <c r="F27" s="674">
        <v>19</v>
      </c>
      <c r="G27" s="13">
        <v>15.7</v>
      </c>
      <c r="H27" s="308">
        <v>15</v>
      </c>
      <c r="I27" s="14">
        <v>4.2</v>
      </c>
      <c r="J27" s="310">
        <v>2.2999999999999998</v>
      </c>
      <c r="K27" s="13">
        <v>7.56</v>
      </c>
      <c r="L27" s="500">
        <v>7.63</v>
      </c>
      <c r="M27" s="1029">
        <v>31.5</v>
      </c>
      <c r="N27" s="846"/>
      <c r="O27" s="691"/>
      <c r="P27" s="1029"/>
      <c r="Q27" s="853"/>
      <c r="R27" s="1030"/>
      <c r="S27" s="1031"/>
      <c r="T27" s="1032"/>
      <c r="U27" s="171"/>
      <c r="V27" s="4" t="s">
        <v>219</v>
      </c>
      <c r="W27" s="10" t="s">
        <v>205</v>
      </c>
      <c r="X27" s="13"/>
      <c r="Y27" s="396">
        <v>6</v>
      </c>
    </row>
    <row r="28" spans="1:25" x14ac:dyDescent="0.15">
      <c r="A28" s="1224"/>
      <c r="B28" s="449">
        <v>44676</v>
      </c>
      <c r="C28" s="449" t="str">
        <f t="shared" si="0"/>
        <v>(月)</v>
      </c>
      <c r="D28" s="678" t="s">
        <v>326</v>
      </c>
      <c r="E28" s="673"/>
      <c r="F28" s="674">
        <v>22.8</v>
      </c>
      <c r="G28" s="13">
        <v>16.100000000000001</v>
      </c>
      <c r="H28" s="308">
        <v>15.2</v>
      </c>
      <c r="I28" s="14">
        <v>4.0999999999999996</v>
      </c>
      <c r="J28" s="310">
        <v>2.9</v>
      </c>
      <c r="K28" s="13">
        <v>7.61</v>
      </c>
      <c r="L28" s="500">
        <v>7.59</v>
      </c>
      <c r="M28" s="1029">
        <v>31.4</v>
      </c>
      <c r="N28" s="846">
        <v>65.8</v>
      </c>
      <c r="O28" s="691">
        <v>88.2</v>
      </c>
      <c r="P28" s="1029">
        <v>31.7</v>
      </c>
      <c r="Q28" s="853">
        <v>198</v>
      </c>
      <c r="R28" s="1030">
        <v>0.1</v>
      </c>
      <c r="S28" s="1031"/>
      <c r="T28" s="1032"/>
      <c r="U28" s="171"/>
      <c r="V28" s="4" t="s">
        <v>220</v>
      </c>
      <c r="W28" s="10" t="s">
        <v>371</v>
      </c>
      <c r="X28" s="172"/>
      <c r="Y28" s="396">
        <v>2</v>
      </c>
    </row>
    <row r="29" spans="1:25" x14ac:dyDescent="0.15">
      <c r="A29" s="1224"/>
      <c r="B29" s="449">
        <v>44677</v>
      </c>
      <c r="C29" s="449" t="str">
        <f t="shared" si="0"/>
        <v>(火)</v>
      </c>
      <c r="D29" s="678" t="s">
        <v>327</v>
      </c>
      <c r="E29" s="673">
        <v>1</v>
      </c>
      <c r="F29" s="674">
        <v>22.7</v>
      </c>
      <c r="G29" s="13">
        <v>16.399999999999999</v>
      </c>
      <c r="H29" s="308">
        <v>15.7</v>
      </c>
      <c r="I29" s="14">
        <v>4.0999999999999996</v>
      </c>
      <c r="J29" s="310">
        <v>2.4</v>
      </c>
      <c r="K29" s="13">
        <v>7.58</v>
      </c>
      <c r="L29" s="500">
        <v>7.59</v>
      </c>
      <c r="M29" s="1029">
        <v>30.4</v>
      </c>
      <c r="N29" s="846">
        <v>63.2</v>
      </c>
      <c r="O29" s="691">
        <v>88.2</v>
      </c>
      <c r="P29" s="1029">
        <v>32</v>
      </c>
      <c r="Q29" s="853">
        <v>165</v>
      </c>
      <c r="R29" s="1030">
        <v>0.16</v>
      </c>
      <c r="S29" s="1031"/>
      <c r="T29" s="1032"/>
      <c r="U29" s="171"/>
      <c r="V29" s="397"/>
      <c r="W29" s="398"/>
      <c r="X29" s="399"/>
      <c r="Y29" s="398"/>
    </row>
    <row r="30" spans="1:25" x14ac:dyDescent="0.15">
      <c r="A30" s="1224"/>
      <c r="B30" s="449">
        <v>44678</v>
      </c>
      <c r="C30" s="449" t="str">
        <f t="shared" si="0"/>
        <v>(水)</v>
      </c>
      <c r="D30" s="678" t="s">
        <v>325</v>
      </c>
      <c r="E30" s="673">
        <v>5</v>
      </c>
      <c r="F30" s="674">
        <v>20.8</v>
      </c>
      <c r="G30" s="13">
        <v>16.8</v>
      </c>
      <c r="H30" s="308">
        <v>16.3</v>
      </c>
      <c r="I30" s="14">
        <v>4.3</v>
      </c>
      <c r="J30" s="310">
        <v>2.6</v>
      </c>
      <c r="K30" s="13">
        <v>7.55</v>
      </c>
      <c r="L30" s="500">
        <v>7.56</v>
      </c>
      <c r="M30" s="1029">
        <v>30.5</v>
      </c>
      <c r="N30" s="846">
        <v>63.7</v>
      </c>
      <c r="O30" s="691">
        <v>89.2</v>
      </c>
      <c r="P30" s="1029">
        <v>31</v>
      </c>
      <c r="Q30" s="853">
        <v>184</v>
      </c>
      <c r="R30" s="1030">
        <v>0.12</v>
      </c>
      <c r="S30" s="1031"/>
      <c r="T30" s="1032"/>
      <c r="U30" s="171"/>
      <c r="V30" s="397"/>
      <c r="W30" s="398"/>
      <c r="X30" s="399"/>
      <c r="Y30" s="398"/>
    </row>
    <row r="31" spans="1:25" x14ac:dyDescent="0.15">
      <c r="A31" s="1224"/>
      <c r="B31" s="449">
        <v>44679</v>
      </c>
      <c r="C31" s="449" t="str">
        <f t="shared" si="0"/>
        <v>(木)</v>
      </c>
      <c r="D31" s="678" t="s">
        <v>327</v>
      </c>
      <c r="E31" s="673"/>
      <c r="F31" s="674">
        <v>16.8</v>
      </c>
      <c r="G31" s="13">
        <v>16.7</v>
      </c>
      <c r="H31" s="308">
        <v>16</v>
      </c>
      <c r="I31" s="14">
        <v>4.2</v>
      </c>
      <c r="J31" s="310">
        <v>2.8</v>
      </c>
      <c r="K31" s="13">
        <v>7.64</v>
      </c>
      <c r="L31" s="500">
        <v>7.64</v>
      </c>
      <c r="M31" s="1029">
        <v>30.7</v>
      </c>
      <c r="N31" s="846">
        <v>63</v>
      </c>
      <c r="O31" s="691">
        <v>87.2</v>
      </c>
      <c r="P31" s="1029">
        <v>33.5</v>
      </c>
      <c r="Q31" s="853">
        <v>180</v>
      </c>
      <c r="R31" s="1030">
        <v>0.16</v>
      </c>
      <c r="S31" s="1031"/>
      <c r="T31" s="1032"/>
      <c r="U31" s="171"/>
      <c r="V31" s="400"/>
      <c r="W31" s="401"/>
      <c r="X31" s="402"/>
      <c r="Y31" s="401"/>
    </row>
    <row r="32" spans="1:25" x14ac:dyDescent="0.15">
      <c r="A32" s="1224"/>
      <c r="B32" s="449">
        <v>44680</v>
      </c>
      <c r="C32" s="449" t="str">
        <f t="shared" si="0"/>
        <v>(金)</v>
      </c>
      <c r="D32" s="678" t="s">
        <v>327</v>
      </c>
      <c r="E32" s="673">
        <v>47.5</v>
      </c>
      <c r="F32" s="674">
        <v>14.7</v>
      </c>
      <c r="G32" s="13">
        <v>17</v>
      </c>
      <c r="H32" s="308">
        <v>16.100000000000001</v>
      </c>
      <c r="I32" s="14">
        <v>4</v>
      </c>
      <c r="J32" s="310">
        <v>2.6</v>
      </c>
      <c r="K32" s="13">
        <v>7.63</v>
      </c>
      <c r="L32" s="500">
        <v>7.65</v>
      </c>
      <c r="M32" s="1029">
        <v>30.8</v>
      </c>
      <c r="N32" s="846"/>
      <c r="O32" s="691"/>
      <c r="P32" s="1029"/>
      <c r="Q32" s="677"/>
      <c r="R32" s="1030"/>
      <c r="S32" s="1031"/>
      <c r="T32" s="1032"/>
      <c r="U32" s="171"/>
      <c r="V32" s="11" t="s">
        <v>23</v>
      </c>
      <c r="W32" s="117" t="s">
        <v>24</v>
      </c>
      <c r="X32" s="117" t="s">
        <v>24</v>
      </c>
      <c r="Y32" s="812" t="s">
        <v>24</v>
      </c>
    </row>
    <row r="33" spans="1:25" x14ac:dyDescent="0.15">
      <c r="A33" s="1224"/>
      <c r="B33" s="450">
        <v>44681</v>
      </c>
      <c r="C33" s="450" t="str">
        <f t="shared" si="0"/>
        <v>(土)</v>
      </c>
      <c r="D33" s="678" t="s">
        <v>326</v>
      </c>
      <c r="E33" s="673"/>
      <c r="F33" s="674">
        <v>13.4</v>
      </c>
      <c r="G33" s="13">
        <v>17.2</v>
      </c>
      <c r="H33" s="308">
        <v>16</v>
      </c>
      <c r="I33" s="14">
        <v>4.3</v>
      </c>
      <c r="J33" s="310">
        <v>2.8</v>
      </c>
      <c r="K33" s="13">
        <v>7.71</v>
      </c>
      <c r="L33" s="500">
        <v>7.63</v>
      </c>
      <c r="M33" s="1029">
        <v>30.3</v>
      </c>
      <c r="N33" s="846"/>
      <c r="O33" s="691"/>
      <c r="P33" s="1029"/>
      <c r="Q33" s="677"/>
      <c r="R33" s="1030"/>
      <c r="S33" s="1031"/>
      <c r="T33" s="1032"/>
      <c r="U33" s="171"/>
      <c r="V33" s="1235" t="s">
        <v>468</v>
      </c>
      <c r="W33" s="1236"/>
      <c r="X33" s="1236"/>
      <c r="Y33" s="1237"/>
    </row>
    <row r="34" spans="1:25" s="1" customFormat="1" ht="13.5" customHeight="1" x14ac:dyDescent="0.15">
      <c r="A34" s="1224"/>
      <c r="B34" s="459" t="s">
        <v>274</v>
      </c>
      <c r="C34" s="459"/>
      <c r="D34" s="679"/>
      <c r="E34" s="663">
        <f>MAX(E4:E33)</f>
        <v>59</v>
      </c>
      <c r="F34" s="680">
        <f t="shared" ref="F34:S34" si="1">IF(COUNT(F4:F33)=0,"",MAX(F4:F33))</f>
        <v>23.6</v>
      </c>
      <c r="G34" s="12">
        <f t="shared" si="1"/>
        <v>17.2</v>
      </c>
      <c r="H34" s="307">
        <f t="shared" si="1"/>
        <v>16.3</v>
      </c>
      <c r="I34" s="665">
        <f t="shared" si="1"/>
        <v>4.4000000000000004</v>
      </c>
      <c r="J34" s="666">
        <f t="shared" si="1"/>
        <v>2.9</v>
      </c>
      <c r="K34" s="12">
        <f t="shared" si="1"/>
        <v>7.79</v>
      </c>
      <c r="L34" s="855">
        <f t="shared" si="1"/>
        <v>7.77</v>
      </c>
      <c r="M34" s="1025">
        <f t="shared" si="1"/>
        <v>35.700000000000003</v>
      </c>
      <c r="N34" s="681">
        <f t="shared" si="1"/>
        <v>74.3</v>
      </c>
      <c r="O34" s="682">
        <f t="shared" si="1"/>
        <v>96.6</v>
      </c>
      <c r="P34" s="1025">
        <f t="shared" si="1"/>
        <v>38.1</v>
      </c>
      <c r="Q34" s="684">
        <f t="shared" si="1"/>
        <v>242</v>
      </c>
      <c r="R34" s="1038">
        <f t="shared" si="1"/>
        <v>0.22</v>
      </c>
      <c r="S34" s="1064">
        <f t="shared" si="1"/>
        <v>700</v>
      </c>
      <c r="T34" s="1065">
        <f t="shared" ref="T34" si="2">IF(COUNT(T4:T33)=0,"",MAX(T4:T33))</f>
        <v>222</v>
      </c>
      <c r="U34" s="159"/>
      <c r="V34" s="1238"/>
      <c r="W34" s="1236"/>
      <c r="X34" s="1236"/>
      <c r="Y34" s="1237"/>
    </row>
    <row r="35" spans="1:25" s="1" customFormat="1" ht="13.5" customHeight="1" x14ac:dyDescent="0.15">
      <c r="A35" s="1224"/>
      <c r="B35" s="461" t="s">
        <v>275</v>
      </c>
      <c r="C35" s="461"/>
      <c r="D35" s="687"/>
      <c r="E35" s="688"/>
      <c r="F35" s="689">
        <f t="shared" ref="F35:R35" si="3">IF(COUNT(F4:F33)=0,"",MIN(F4:F33))</f>
        <v>2.9</v>
      </c>
      <c r="G35" s="13">
        <f t="shared" si="3"/>
        <v>11.6</v>
      </c>
      <c r="H35" s="308">
        <f t="shared" si="3"/>
        <v>10.9</v>
      </c>
      <c r="I35" s="14">
        <f t="shared" si="3"/>
        <v>1.9</v>
      </c>
      <c r="J35" s="334">
        <f t="shared" si="3"/>
        <v>1.3</v>
      </c>
      <c r="K35" s="13">
        <f t="shared" si="3"/>
        <v>7.55</v>
      </c>
      <c r="L35" s="847">
        <f t="shared" si="3"/>
        <v>7.56</v>
      </c>
      <c r="M35" s="1029">
        <f t="shared" si="3"/>
        <v>30.3</v>
      </c>
      <c r="N35" s="690">
        <f t="shared" si="3"/>
        <v>63</v>
      </c>
      <c r="O35" s="691">
        <f t="shared" si="3"/>
        <v>86</v>
      </c>
      <c r="P35" s="1043">
        <f t="shared" si="3"/>
        <v>31</v>
      </c>
      <c r="Q35" s="693">
        <f t="shared" si="3"/>
        <v>165</v>
      </c>
      <c r="R35" s="1044">
        <f t="shared" si="3"/>
        <v>0.1</v>
      </c>
      <c r="S35" s="1066"/>
      <c r="T35" s="1067"/>
      <c r="U35" s="159"/>
      <c r="V35" s="1238"/>
      <c r="W35" s="1236"/>
      <c r="X35" s="1236"/>
      <c r="Y35" s="1237"/>
    </row>
    <row r="36" spans="1:25" s="1" customFormat="1" ht="13.5" customHeight="1" x14ac:dyDescent="0.15">
      <c r="A36" s="1224"/>
      <c r="B36" s="461" t="s">
        <v>276</v>
      </c>
      <c r="C36" s="461"/>
      <c r="D36" s="687"/>
      <c r="E36" s="696"/>
      <c r="F36" s="697">
        <f t="shared" ref="F36:R36" si="4">IF(COUNT(F4:F33)=0,"",AVERAGE(F4:F33))</f>
        <v>15.98</v>
      </c>
      <c r="G36" s="13">
        <f t="shared" si="4"/>
        <v>14.026666666666666</v>
      </c>
      <c r="H36" s="689">
        <f t="shared" si="4"/>
        <v>13.47</v>
      </c>
      <c r="I36" s="14">
        <f t="shared" si="4"/>
        <v>3.0799999999999996</v>
      </c>
      <c r="J36" s="334">
        <f t="shared" si="4"/>
        <v>2.0699999999999998</v>
      </c>
      <c r="K36" s="13">
        <f t="shared" si="4"/>
        <v>7.6360000000000001</v>
      </c>
      <c r="L36" s="847">
        <f t="shared" si="4"/>
        <v>7.6500000000000012</v>
      </c>
      <c r="M36" s="1029">
        <f t="shared" si="4"/>
        <v>33.173333333333332</v>
      </c>
      <c r="N36" s="690">
        <f t="shared" si="4"/>
        <v>69.595000000000013</v>
      </c>
      <c r="O36" s="691">
        <f t="shared" si="4"/>
        <v>90.780000000000015</v>
      </c>
      <c r="P36" s="1043">
        <f t="shared" si="4"/>
        <v>34.959999999999994</v>
      </c>
      <c r="Q36" s="698">
        <f t="shared" si="4"/>
        <v>210.9</v>
      </c>
      <c r="R36" s="1044">
        <f t="shared" si="4"/>
        <v>0.15050000000000002</v>
      </c>
      <c r="S36" s="1066"/>
      <c r="T36" s="1067"/>
      <c r="U36" s="159"/>
      <c r="V36" s="1238"/>
      <c r="W36" s="1236"/>
      <c r="X36" s="1236"/>
      <c r="Y36" s="1237"/>
    </row>
    <row r="37" spans="1:25" s="1" customFormat="1" ht="13.5" customHeight="1" x14ac:dyDescent="0.15">
      <c r="A37" s="1225"/>
      <c r="B37" s="462" t="s">
        <v>277</v>
      </c>
      <c r="C37" s="462"/>
      <c r="D37" s="699"/>
      <c r="E37" s="700">
        <f>SUM(E4:E33)</f>
        <v>226.5</v>
      </c>
      <c r="F37" s="701"/>
      <c r="G37" s="702"/>
      <c r="H37" s="703"/>
      <c r="I37" s="702"/>
      <c r="J37" s="703"/>
      <c r="K37" s="704"/>
      <c r="L37" s="705"/>
      <c r="M37" s="1068"/>
      <c r="N37" s="708"/>
      <c r="O37" s="709"/>
      <c r="P37" s="1069"/>
      <c r="Q37" s="711"/>
      <c r="R37" s="1070"/>
      <c r="S37" s="1062">
        <f>SUM(S4:S33)</f>
        <v>1316</v>
      </c>
      <c r="T37" s="1063">
        <f>SUM(T4:T33)</f>
        <v>464</v>
      </c>
      <c r="U37" s="183"/>
      <c r="V37" s="1239"/>
      <c r="W37" s="1240"/>
      <c r="X37" s="1240"/>
      <c r="Y37" s="1241"/>
    </row>
    <row r="38" spans="1:25" ht="13.5" customHeight="1" x14ac:dyDescent="0.15">
      <c r="A38" s="1223" t="s">
        <v>201</v>
      </c>
      <c r="B38" s="448">
        <v>44682</v>
      </c>
      <c r="C38" s="448" t="str">
        <f>IF(B38="","",IF(WEEKDAY(B38)=1,"(日)",IF(WEEKDAY(B38)=2,"(月)",IF(WEEKDAY(B38)=3,"(火)",IF(WEEKDAY(B38)=4,"(水)",IF(WEEKDAY(B38)=5,"(木)",IF(WEEKDAY(B38)=6,"(金)","(土)")))))))</f>
        <v>(日)</v>
      </c>
      <c r="D38" s="662" t="s">
        <v>327</v>
      </c>
      <c r="E38" s="663">
        <v>7</v>
      </c>
      <c r="F38" s="664">
        <v>14.7</v>
      </c>
      <c r="G38" s="12">
        <v>17</v>
      </c>
      <c r="H38" s="307">
        <v>15.9</v>
      </c>
      <c r="I38" s="665">
        <v>3.8</v>
      </c>
      <c r="J38" s="666">
        <v>2.2000000000000002</v>
      </c>
      <c r="K38" s="12">
        <v>7.61</v>
      </c>
      <c r="L38" s="855">
        <v>7.65</v>
      </c>
      <c r="M38" s="1025">
        <v>30.1</v>
      </c>
      <c r="N38" s="838"/>
      <c r="O38" s="682"/>
      <c r="P38" s="1025"/>
      <c r="Q38" s="671"/>
      <c r="R38" s="1026"/>
      <c r="S38" s="1027"/>
      <c r="T38" s="1028"/>
      <c r="U38" s="118"/>
      <c r="V38" s="552" t="s">
        <v>344</v>
      </c>
      <c r="W38" s="553"/>
      <c r="X38" s="554">
        <v>44687</v>
      </c>
      <c r="Y38" s="555"/>
    </row>
    <row r="39" spans="1:25" x14ac:dyDescent="0.15">
      <c r="A39" s="1224"/>
      <c r="B39" s="537">
        <v>44683</v>
      </c>
      <c r="C39" s="449" t="str">
        <f t="shared" ref="C39:C68" si="5">IF(B39="","",IF(WEEKDAY(B39)=1,"(日)",IF(WEEKDAY(B39)=2,"(月)",IF(WEEKDAY(B39)=3,"(火)",IF(WEEKDAY(B39)=4,"(水)",IF(WEEKDAY(B39)=5,"(木)",IF(WEEKDAY(B39)=6,"(金)","(土)")))))))</f>
        <v>(月)</v>
      </c>
      <c r="D39" s="672" t="s">
        <v>327</v>
      </c>
      <c r="E39" s="673">
        <v>13.5</v>
      </c>
      <c r="F39" s="674">
        <v>14.2</v>
      </c>
      <c r="G39" s="13">
        <v>17</v>
      </c>
      <c r="H39" s="308">
        <v>16</v>
      </c>
      <c r="I39" s="14">
        <v>5.2</v>
      </c>
      <c r="J39" s="310">
        <v>3.4</v>
      </c>
      <c r="K39" s="13">
        <v>7.57</v>
      </c>
      <c r="L39" s="500">
        <v>7.58</v>
      </c>
      <c r="M39" s="1029">
        <v>29.4</v>
      </c>
      <c r="N39" s="846">
        <v>61.4</v>
      </c>
      <c r="O39" s="691">
        <v>82.8</v>
      </c>
      <c r="P39" s="1029">
        <v>31.4</v>
      </c>
      <c r="Q39" s="677">
        <v>188</v>
      </c>
      <c r="R39" s="1030">
        <v>0.18</v>
      </c>
      <c r="S39" s="1031"/>
      <c r="T39" s="1032"/>
      <c r="U39" s="118"/>
      <c r="V39" s="468" t="s">
        <v>2</v>
      </c>
      <c r="W39" s="469" t="s">
        <v>363</v>
      </c>
      <c r="X39" s="480">
        <v>24.4</v>
      </c>
      <c r="Y39" s="473"/>
    </row>
    <row r="40" spans="1:25" x14ac:dyDescent="0.15">
      <c r="A40" s="1224"/>
      <c r="B40" s="537">
        <v>44684</v>
      </c>
      <c r="C40" s="449" t="str">
        <f t="shared" si="5"/>
        <v>(火)</v>
      </c>
      <c r="D40" s="678" t="s">
        <v>326</v>
      </c>
      <c r="E40" s="673">
        <v>0</v>
      </c>
      <c r="F40" s="674">
        <v>14</v>
      </c>
      <c r="G40" s="13">
        <v>17.399999999999999</v>
      </c>
      <c r="H40" s="308">
        <v>16</v>
      </c>
      <c r="I40" s="14">
        <v>5.7</v>
      </c>
      <c r="J40" s="310">
        <v>3.7</v>
      </c>
      <c r="K40" s="13">
        <v>7.52</v>
      </c>
      <c r="L40" s="500">
        <v>7.54</v>
      </c>
      <c r="M40" s="1029">
        <v>29.1</v>
      </c>
      <c r="N40" s="846"/>
      <c r="O40" s="691"/>
      <c r="P40" s="1029"/>
      <c r="Q40" s="677"/>
      <c r="R40" s="1030"/>
      <c r="S40" s="1031"/>
      <c r="T40" s="1032"/>
      <c r="U40" s="118"/>
      <c r="V40" s="6" t="s">
        <v>19</v>
      </c>
      <c r="W40" s="7" t="s">
        <v>20</v>
      </c>
      <c r="X40" s="475" t="s">
        <v>21</v>
      </c>
      <c r="Y40" s="7" t="s">
        <v>22</v>
      </c>
    </row>
    <row r="41" spans="1:25" x14ac:dyDescent="0.15">
      <c r="A41" s="1224"/>
      <c r="B41" s="537">
        <v>44685</v>
      </c>
      <c r="C41" s="449" t="str">
        <f t="shared" si="5"/>
        <v>(水)</v>
      </c>
      <c r="D41" s="678" t="s">
        <v>326</v>
      </c>
      <c r="E41" s="673">
        <v>0</v>
      </c>
      <c r="F41" s="674">
        <v>21.2</v>
      </c>
      <c r="G41" s="13">
        <v>17.5</v>
      </c>
      <c r="H41" s="308">
        <v>16.2</v>
      </c>
      <c r="I41" s="14">
        <v>4.8</v>
      </c>
      <c r="J41" s="310">
        <v>3.4</v>
      </c>
      <c r="K41" s="13">
        <v>7.44</v>
      </c>
      <c r="L41" s="500">
        <v>7.48</v>
      </c>
      <c r="M41" s="1029">
        <v>29.2</v>
      </c>
      <c r="N41" s="846"/>
      <c r="O41" s="691"/>
      <c r="P41" s="1029"/>
      <c r="Q41" s="677"/>
      <c r="R41" s="1030"/>
      <c r="S41" s="1031"/>
      <c r="T41" s="1032"/>
      <c r="U41" s="118"/>
      <c r="V41" s="3" t="s">
        <v>203</v>
      </c>
      <c r="W41" s="9" t="s">
        <v>11</v>
      </c>
      <c r="X41" s="12">
        <v>17.8</v>
      </c>
      <c r="Y41" s="307">
        <v>16.8</v>
      </c>
    </row>
    <row r="42" spans="1:25" x14ac:dyDescent="0.15">
      <c r="A42" s="1224"/>
      <c r="B42" s="537">
        <v>44686</v>
      </c>
      <c r="C42" s="449" t="str">
        <f t="shared" si="5"/>
        <v>(木)</v>
      </c>
      <c r="D42" s="672" t="s">
        <v>318</v>
      </c>
      <c r="E42" s="673">
        <v>0</v>
      </c>
      <c r="F42" s="674">
        <v>20.7</v>
      </c>
      <c r="G42" s="13">
        <v>17.600000000000001</v>
      </c>
      <c r="H42" s="308">
        <v>16.3</v>
      </c>
      <c r="I42" s="14">
        <v>3.8</v>
      </c>
      <c r="J42" s="310">
        <v>2.4</v>
      </c>
      <c r="K42" s="13">
        <v>7.47</v>
      </c>
      <c r="L42" s="500">
        <v>7.47</v>
      </c>
      <c r="M42" s="1029">
        <v>29.1</v>
      </c>
      <c r="N42" s="846"/>
      <c r="O42" s="691"/>
      <c r="P42" s="1029"/>
      <c r="Q42" s="677"/>
      <c r="R42" s="1030"/>
      <c r="S42" s="1031"/>
      <c r="T42" s="1032"/>
      <c r="U42" s="118"/>
      <c r="V42" s="4" t="s">
        <v>204</v>
      </c>
      <c r="W42" s="10" t="s">
        <v>205</v>
      </c>
      <c r="X42" s="13">
        <v>3.8</v>
      </c>
      <c r="Y42" s="308">
        <v>2.5</v>
      </c>
    </row>
    <row r="43" spans="1:25" x14ac:dyDescent="0.15">
      <c r="A43" s="1224"/>
      <c r="B43" s="537">
        <v>44687</v>
      </c>
      <c r="C43" s="449" t="str">
        <f t="shared" si="5"/>
        <v>(金)</v>
      </c>
      <c r="D43" s="678" t="s">
        <v>318</v>
      </c>
      <c r="E43" s="673">
        <v>0</v>
      </c>
      <c r="F43" s="674">
        <v>24.4</v>
      </c>
      <c r="G43" s="13">
        <v>17.8</v>
      </c>
      <c r="H43" s="308">
        <v>16.8</v>
      </c>
      <c r="I43" s="14">
        <v>3.8</v>
      </c>
      <c r="J43" s="310">
        <v>2.5</v>
      </c>
      <c r="K43" s="13">
        <v>7.62</v>
      </c>
      <c r="L43" s="500">
        <v>7.63</v>
      </c>
      <c r="M43" s="1029">
        <v>29.7</v>
      </c>
      <c r="N43" s="846">
        <v>60.3</v>
      </c>
      <c r="O43" s="691">
        <v>83.8</v>
      </c>
      <c r="P43" s="1029">
        <v>30.2</v>
      </c>
      <c r="Q43" s="677">
        <v>184</v>
      </c>
      <c r="R43" s="1030">
        <v>0.18</v>
      </c>
      <c r="S43" s="1031"/>
      <c r="T43" s="1032"/>
      <c r="U43" s="118"/>
      <c r="V43" s="4" t="s">
        <v>12</v>
      </c>
      <c r="W43" s="10"/>
      <c r="X43" s="13">
        <v>7.62</v>
      </c>
      <c r="Y43" s="308">
        <v>7.63</v>
      </c>
    </row>
    <row r="44" spans="1:25" x14ac:dyDescent="0.15">
      <c r="A44" s="1224"/>
      <c r="B44" s="537">
        <v>44688</v>
      </c>
      <c r="C44" s="449" t="str">
        <f t="shared" si="5"/>
        <v>(土)</v>
      </c>
      <c r="D44" s="678" t="s">
        <v>327</v>
      </c>
      <c r="E44" s="673">
        <v>3.5</v>
      </c>
      <c r="F44" s="674">
        <v>18.399999999999999</v>
      </c>
      <c r="G44" s="13">
        <v>17.8</v>
      </c>
      <c r="H44" s="308">
        <v>16.600000000000001</v>
      </c>
      <c r="I44" s="14">
        <v>3.5</v>
      </c>
      <c r="J44" s="310">
        <v>2.2000000000000002</v>
      </c>
      <c r="K44" s="13">
        <v>7.51</v>
      </c>
      <c r="L44" s="500">
        <v>7.52</v>
      </c>
      <c r="M44" s="1029">
        <v>29.5</v>
      </c>
      <c r="N44" s="846"/>
      <c r="O44" s="691"/>
      <c r="P44" s="1029"/>
      <c r="Q44" s="677"/>
      <c r="R44" s="1030"/>
      <c r="S44" s="1031"/>
      <c r="T44" s="1032"/>
      <c r="U44" s="118"/>
      <c r="V44" s="4" t="s">
        <v>206</v>
      </c>
      <c r="W44" s="10" t="s">
        <v>13</v>
      </c>
      <c r="X44" s="13"/>
      <c r="Y44" s="308">
        <v>29.7</v>
      </c>
    </row>
    <row r="45" spans="1:25" x14ac:dyDescent="0.15">
      <c r="A45" s="1224"/>
      <c r="B45" s="537">
        <v>44689</v>
      </c>
      <c r="C45" s="449" t="str">
        <f t="shared" si="5"/>
        <v>(日)</v>
      </c>
      <c r="D45" s="678" t="s">
        <v>326</v>
      </c>
      <c r="E45" s="673">
        <v>0</v>
      </c>
      <c r="F45" s="674">
        <v>21</v>
      </c>
      <c r="G45" s="13">
        <v>18</v>
      </c>
      <c r="H45" s="308">
        <v>16.8</v>
      </c>
      <c r="I45" s="14">
        <v>3.7</v>
      </c>
      <c r="J45" s="310">
        <v>2.1</v>
      </c>
      <c r="K45" s="13">
        <v>7.64</v>
      </c>
      <c r="L45" s="500">
        <v>7.62</v>
      </c>
      <c r="M45" s="1029">
        <v>29.5</v>
      </c>
      <c r="N45" s="846"/>
      <c r="O45" s="691"/>
      <c r="P45" s="1029"/>
      <c r="Q45" s="677"/>
      <c r="R45" s="1030"/>
      <c r="S45" s="1031"/>
      <c r="T45" s="1032"/>
      <c r="U45" s="118"/>
      <c r="V45" s="4" t="s">
        <v>207</v>
      </c>
      <c r="W45" s="10" t="s">
        <v>371</v>
      </c>
      <c r="X45" s="172"/>
      <c r="Y45" s="309">
        <v>60.3</v>
      </c>
    </row>
    <row r="46" spans="1:25" x14ac:dyDescent="0.15">
      <c r="A46" s="1224"/>
      <c r="B46" s="537">
        <v>44690</v>
      </c>
      <c r="C46" s="449" t="str">
        <f t="shared" si="5"/>
        <v>(月)</v>
      </c>
      <c r="D46" s="678" t="s">
        <v>327</v>
      </c>
      <c r="E46" s="673">
        <v>8.5</v>
      </c>
      <c r="F46" s="674">
        <v>15.9</v>
      </c>
      <c r="G46" s="13">
        <v>18</v>
      </c>
      <c r="H46" s="308">
        <v>16.8</v>
      </c>
      <c r="I46" s="14">
        <v>3.6</v>
      </c>
      <c r="J46" s="310">
        <v>2.2000000000000002</v>
      </c>
      <c r="K46" s="13">
        <v>7.65</v>
      </c>
      <c r="L46" s="500">
        <v>7.67</v>
      </c>
      <c r="M46" s="1029">
        <v>29.6</v>
      </c>
      <c r="N46" s="846">
        <v>56.7</v>
      </c>
      <c r="O46" s="691">
        <v>82.8</v>
      </c>
      <c r="P46" s="1029">
        <v>31.1</v>
      </c>
      <c r="Q46" s="677">
        <v>198</v>
      </c>
      <c r="R46" s="1030">
        <v>0.16</v>
      </c>
      <c r="S46" s="1031"/>
      <c r="T46" s="1032"/>
      <c r="U46" s="118"/>
      <c r="V46" s="4" t="s">
        <v>208</v>
      </c>
      <c r="W46" s="10" t="s">
        <v>371</v>
      </c>
      <c r="X46" s="172"/>
      <c r="Y46" s="309">
        <v>83.8</v>
      </c>
    </row>
    <row r="47" spans="1:25" x14ac:dyDescent="0.15">
      <c r="A47" s="1224"/>
      <c r="B47" s="537">
        <v>44691</v>
      </c>
      <c r="C47" s="449" t="str">
        <f t="shared" si="5"/>
        <v>(火)</v>
      </c>
      <c r="D47" s="672" t="s">
        <v>326</v>
      </c>
      <c r="E47" s="673">
        <v>1.5</v>
      </c>
      <c r="F47" s="674">
        <v>16.100000000000001</v>
      </c>
      <c r="G47" s="13">
        <v>18.2</v>
      </c>
      <c r="H47" s="308">
        <v>16.5</v>
      </c>
      <c r="I47" s="14">
        <v>3</v>
      </c>
      <c r="J47" s="310">
        <v>1.7</v>
      </c>
      <c r="K47" s="13">
        <v>7.66</v>
      </c>
      <c r="L47" s="500">
        <v>7.63</v>
      </c>
      <c r="M47" s="1029">
        <v>29.4</v>
      </c>
      <c r="N47" s="846">
        <v>61.8</v>
      </c>
      <c r="O47" s="691">
        <v>82.6</v>
      </c>
      <c r="P47" s="1029">
        <v>29.9</v>
      </c>
      <c r="Q47" s="677">
        <v>209</v>
      </c>
      <c r="R47" s="1030">
        <v>0.11</v>
      </c>
      <c r="S47" s="1031"/>
      <c r="T47" s="1032"/>
      <c r="U47" s="118"/>
      <c r="V47" s="4" t="s">
        <v>209</v>
      </c>
      <c r="W47" s="10" t="s">
        <v>371</v>
      </c>
      <c r="X47" s="172"/>
      <c r="Y47" s="309">
        <v>52.2</v>
      </c>
    </row>
    <row r="48" spans="1:25" x14ac:dyDescent="0.15">
      <c r="A48" s="1224"/>
      <c r="B48" s="537">
        <v>44692</v>
      </c>
      <c r="C48" s="449" t="str">
        <f t="shared" si="5"/>
        <v>(水)</v>
      </c>
      <c r="D48" s="678" t="s">
        <v>326</v>
      </c>
      <c r="E48" s="673">
        <v>0</v>
      </c>
      <c r="F48" s="674">
        <v>18.8</v>
      </c>
      <c r="G48" s="13">
        <v>18.399999999999999</v>
      </c>
      <c r="H48" s="308">
        <v>16.7</v>
      </c>
      <c r="I48" s="14">
        <v>2.9</v>
      </c>
      <c r="J48" s="310">
        <v>1.5</v>
      </c>
      <c r="K48" s="13">
        <v>7.61</v>
      </c>
      <c r="L48" s="500">
        <v>7.63</v>
      </c>
      <c r="M48" s="1029">
        <v>29.6</v>
      </c>
      <c r="N48" s="846">
        <v>62.2</v>
      </c>
      <c r="O48" s="691">
        <v>82.2</v>
      </c>
      <c r="P48" s="1029">
        <v>30.7</v>
      </c>
      <c r="Q48" s="677">
        <v>182</v>
      </c>
      <c r="R48" s="1030">
        <v>0.14000000000000001</v>
      </c>
      <c r="S48" s="1031">
        <v>66</v>
      </c>
      <c r="T48" s="1032">
        <v>50</v>
      </c>
      <c r="U48" s="118"/>
      <c r="V48" s="4" t="s">
        <v>210</v>
      </c>
      <c r="W48" s="10" t="s">
        <v>371</v>
      </c>
      <c r="X48" s="172"/>
      <c r="Y48" s="309">
        <v>31.6</v>
      </c>
    </row>
    <row r="49" spans="1:25" x14ac:dyDescent="0.15">
      <c r="A49" s="1224"/>
      <c r="B49" s="537">
        <v>44693</v>
      </c>
      <c r="C49" s="449" t="str">
        <f t="shared" si="5"/>
        <v>(木)</v>
      </c>
      <c r="D49" s="678" t="s">
        <v>327</v>
      </c>
      <c r="E49" s="673">
        <v>2.5</v>
      </c>
      <c r="F49" s="674">
        <v>21.7</v>
      </c>
      <c r="G49" s="13">
        <v>18.5</v>
      </c>
      <c r="H49" s="308">
        <v>17.100000000000001</v>
      </c>
      <c r="I49" s="14">
        <v>3.3</v>
      </c>
      <c r="J49" s="310">
        <v>1.9</v>
      </c>
      <c r="K49" s="13">
        <v>7.63</v>
      </c>
      <c r="L49" s="500">
        <v>7.6</v>
      </c>
      <c r="M49" s="1029">
        <v>29.1</v>
      </c>
      <c r="N49" s="846">
        <v>61</v>
      </c>
      <c r="O49" s="691">
        <v>80.8</v>
      </c>
      <c r="P49" s="1029">
        <v>30.5</v>
      </c>
      <c r="Q49" s="677">
        <v>179</v>
      </c>
      <c r="R49" s="1030">
        <v>0.15</v>
      </c>
      <c r="S49" s="1031"/>
      <c r="T49" s="1032"/>
      <c r="U49" s="118"/>
      <c r="V49" s="4" t="s">
        <v>211</v>
      </c>
      <c r="W49" s="10" t="s">
        <v>371</v>
      </c>
      <c r="X49" s="14"/>
      <c r="Y49" s="310">
        <v>30.2</v>
      </c>
    </row>
    <row r="50" spans="1:25" x14ac:dyDescent="0.15">
      <c r="A50" s="1224"/>
      <c r="B50" s="537">
        <v>44694</v>
      </c>
      <c r="C50" s="449" t="str">
        <f t="shared" si="5"/>
        <v>(金)</v>
      </c>
      <c r="D50" s="678" t="s">
        <v>325</v>
      </c>
      <c r="E50" s="673">
        <v>40.5</v>
      </c>
      <c r="F50" s="674">
        <v>19.100000000000001</v>
      </c>
      <c r="G50" s="13">
        <v>18.8</v>
      </c>
      <c r="H50" s="308">
        <v>17.399999999999999</v>
      </c>
      <c r="I50" s="14">
        <v>2</v>
      </c>
      <c r="J50" s="310">
        <v>1.2</v>
      </c>
      <c r="K50" s="13">
        <v>7.49</v>
      </c>
      <c r="L50" s="500">
        <v>7.5</v>
      </c>
      <c r="M50" s="1029">
        <v>29.4</v>
      </c>
      <c r="N50" s="846">
        <v>61</v>
      </c>
      <c r="O50" s="691">
        <v>82</v>
      </c>
      <c r="P50" s="1029">
        <v>30.5</v>
      </c>
      <c r="Q50" s="677">
        <v>159</v>
      </c>
      <c r="R50" s="1030">
        <v>0.14000000000000001</v>
      </c>
      <c r="S50" s="1031"/>
      <c r="T50" s="1032"/>
      <c r="U50" s="118"/>
      <c r="V50" s="4" t="s">
        <v>212</v>
      </c>
      <c r="W50" s="10" t="s">
        <v>371</v>
      </c>
      <c r="X50" s="17"/>
      <c r="Y50" s="311">
        <v>184</v>
      </c>
    </row>
    <row r="51" spans="1:25" x14ac:dyDescent="0.15">
      <c r="A51" s="1224"/>
      <c r="B51" s="537">
        <v>44695</v>
      </c>
      <c r="C51" s="449" t="str">
        <f t="shared" si="5"/>
        <v>(土)</v>
      </c>
      <c r="D51" s="678" t="s">
        <v>319</v>
      </c>
      <c r="E51" s="673">
        <v>20</v>
      </c>
      <c r="F51" s="674">
        <v>21.1</v>
      </c>
      <c r="G51" s="13">
        <v>19</v>
      </c>
      <c r="H51" s="308">
        <v>17.8</v>
      </c>
      <c r="I51" s="14">
        <v>1.9</v>
      </c>
      <c r="J51" s="310">
        <v>1.4</v>
      </c>
      <c r="K51" s="13">
        <v>7.56</v>
      </c>
      <c r="L51" s="500">
        <v>7.58</v>
      </c>
      <c r="M51" s="1029">
        <v>29.4</v>
      </c>
      <c r="N51" s="846"/>
      <c r="O51" s="691"/>
      <c r="P51" s="1029"/>
      <c r="Q51" s="677"/>
      <c r="R51" s="1030"/>
      <c r="S51" s="1031"/>
      <c r="T51" s="1032"/>
      <c r="U51" s="118"/>
      <c r="V51" s="4" t="s">
        <v>213</v>
      </c>
      <c r="W51" s="10" t="s">
        <v>371</v>
      </c>
      <c r="X51" s="15"/>
      <c r="Y51" s="312">
        <v>0.18</v>
      </c>
    </row>
    <row r="52" spans="1:25" x14ac:dyDescent="0.15">
      <c r="A52" s="1224"/>
      <c r="B52" s="537">
        <v>44696</v>
      </c>
      <c r="C52" s="449" t="str">
        <f t="shared" si="5"/>
        <v>(日)</v>
      </c>
      <c r="D52" s="678" t="s">
        <v>327</v>
      </c>
      <c r="E52" s="673">
        <v>0</v>
      </c>
      <c r="F52" s="674">
        <v>16.5</v>
      </c>
      <c r="G52" s="13">
        <v>19</v>
      </c>
      <c r="H52" s="308">
        <v>17.7</v>
      </c>
      <c r="I52" s="14">
        <v>2.5</v>
      </c>
      <c r="J52" s="310">
        <v>1.5</v>
      </c>
      <c r="K52" s="13">
        <v>7.57</v>
      </c>
      <c r="L52" s="500">
        <v>7.52</v>
      </c>
      <c r="M52" s="1029">
        <v>29.2</v>
      </c>
      <c r="N52" s="846"/>
      <c r="O52" s="691"/>
      <c r="P52" s="1029"/>
      <c r="Q52" s="677"/>
      <c r="R52" s="1030"/>
      <c r="S52" s="1031"/>
      <c r="T52" s="1032"/>
      <c r="U52" s="118"/>
      <c r="V52" s="4" t="s">
        <v>14</v>
      </c>
      <c r="W52" s="10" t="s">
        <v>371</v>
      </c>
      <c r="X52" s="13"/>
      <c r="Y52" s="313">
        <v>2.6</v>
      </c>
    </row>
    <row r="53" spans="1:25" x14ac:dyDescent="0.15">
      <c r="A53" s="1224"/>
      <c r="B53" s="537">
        <v>44697</v>
      </c>
      <c r="C53" s="449" t="str">
        <f t="shared" si="5"/>
        <v>(月)</v>
      </c>
      <c r="D53" s="672" t="s">
        <v>325</v>
      </c>
      <c r="E53" s="673">
        <v>10.5</v>
      </c>
      <c r="F53" s="674">
        <v>14</v>
      </c>
      <c r="G53" s="13">
        <v>19</v>
      </c>
      <c r="H53" s="308">
        <v>17.600000000000001</v>
      </c>
      <c r="I53" s="14">
        <v>1.7</v>
      </c>
      <c r="J53" s="310">
        <v>0.5</v>
      </c>
      <c r="K53" s="13">
        <v>7.54</v>
      </c>
      <c r="L53" s="500">
        <v>7.54</v>
      </c>
      <c r="M53" s="1029">
        <v>29.5</v>
      </c>
      <c r="N53" s="846">
        <v>61</v>
      </c>
      <c r="O53" s="691">
        <v>82.2</v>
      </c>
      <c r="P53" s="1029">
        <v>30</v>
      </c>
      <c r="Q53" s="677">
        <v>185</v>
      </c>
      <c r="R53" s="1030">
        <v>0.11</v>
      </c>
      <c r="S53" s="1031"/>
      <c r="T53" s="1032"/>
      <c r="U53" s="118"/>
      <c r="V53" s="4" t="s">
        <v>15</v>
      </c>
      <c r="W53" s="10" t="s">
        <v>371</v>
      </c>
      <c r="X53" s="13"/>
      <c r="Y53" s="313">
        <v>1</v>
      </c>
    </row>
    <row r="54" spans="1:25" x14ac:dyDescent="0.15">
      <c r="A54" s="1224"/>
      <c r="B54" s="537">
        <v>44698</v>
      </c>
      <c r="C54" s="449" t="str">
        <f t="shared" si="5"/>
        <v>(火)</v>
      </c>
      <c r="D54" s="678" t="s">
        <v>327</v>
      </c>
      <c r="E54" s="673">
        <v>1</v>
      </c>
      <c r="F54" s="674">
        <v>16.2</v>
      </c>
      <c r="G54" s="13">
        <v>19.100000000000001</v>
      </c>
      <c r="H54" s="308">
        <v>17.600000000000001</v>
      </c>
      <c r="I54" s="14">
        <v>2.6</v>
      </c>
      <c r="J54" s="310">
        <v>1.5</v>
      </c>
      <c r="K54" s="13">
        <v>7.48</v>
      </c>
      <c r="L54" s="500">
        <v>7.53</v>
      </c>
      <c r="M54" s="1029">
        <v>28.8</v>
      </c>
      <c r="N54" s="846">
        <v>60.9</v>
      </c>
      <c r="O54" s="691">
        <v>80.400000000000006</v>
      </c>
      <c r="P54" s="1029">
        <v>30.7</v>
      </c>
      <c r="Q54" s="677">
        <v>153</v>
      </c>
      <c r="R54" s="1030">
        <v>0.14000000000000001</v>
      </c>
      <c r="S54" s="1031"/>
      <c r="T54" s="1032"/>
      <c r="U54" s="118"/>
      <c r="V54" s="4" t="s">
        <v>214</v>
      </c>
      <c r="W54" s="10" t="s">
        <v>371</v>
      </c>
      <c r="X54" s="13"/>
      <c r="Y54" s="313">
        <v>9.6999999999999993</v>
      </c>
    </row>
    <row r="55" spans="1:25" x14ac:dyDescent="0.15">
      <c r="A55" s="1224"/>
      <c r="B55" s="537">
        <v>44699</v>
      </c>
      <c r="C55" s="449" t="str">
        <f t="shared" si="5"/>
        <v>(水)</v>
      </c>
      <c r="D55" s="678" t="s">
        <v>326</v>
      </c>
      <c r="E55" s="673">
        <v>0</v>
      </c>
      <c r="F55" s="674">
        <v>19.600000000000001</v>
      </c>
      <c r="G55" s="13">
        <v>19.100000000000001</v>
      </c>
      <c r="H55" s="308">
        <v>17.600000000000001</v>
      </c>
      <c r="I55" s="14">
        <v>2.1</v>
      </c>
      <c r="J55" s="310">
        <v>0.9</v>
      </c>
      <c r="K55" s="13">
        <v>7.48</v>
      </c>
      <c r="L55" s="500">
        <v>7.5</v>
      </c>
      <c r="M55" s="1029">
        <v>28.8</v>
      </c>
      <c r="N55" s="846">
        <v>60.4</v>
      </c>
      <c r="O55" s="691">
        <v>80.400000000000006</v>
      </c>
      <c r="P55" s="1029">
        <v>31.6</v>
      </c>
      <c r="Q55" s="677">
        <v>160</v>
      </c>
      <c r="R55" s="1030">
        <v>0.11</v>
      </c>
      <c r="S55" s="1031"/>
      <c r="T55" s="1032"/>
      <c r="U55" s="118"/>
      <c r="V55" s="4" t="s">
        <v>215</v>
      </c>
      <c r="W55" s="10" t="s">
        <v>371</v>
      </c>
      <c r="X55" s="15"/>
      <c r="Y55" s="314">
        <v>2.5999999999999999E-2</v>
      </c>
    </row>
    <row r="56" spans="1:25" x14ac:dyDescent="0.15">
      <c r="A56" s="1224"/>
      <c r="B56" s="537">
        <v>44700</v>
      </c>
      <c r="C56" s="449" t="str">
        <f t="shared" si="5"/>
        <v>(木)</v>
      </c>
      <c r="D56" s="678" t="s">
        <v>326</v>
      </c>
      <c r="E56" s="673">
        <v>0</v>
      </c>
      <c r="F56" s="674">
        <v>25.3</v>
      </c>
      <c r="G56" s="13">
        <v>19.100000000000001</v>
      </c>
      <c r="H56" s="308">
        <v>17.600000000000001</v>
      </c>
      <c r="I56" s="14">
        <v>3.4</v>
      </c>
      <c r="J56" s="310">
        <v>2</v>
      </c>
      <c r="K56" s="13">
        <v>7.54</v>
      </c>
      <c r="L56" s="500">
        <v>7.5</v>
      </c>
      <c r="M56" s="1029">
        <v>27.4</v>
      </c>
      <c r="N56" s="846">
        <v>59</v>
      </c>
      <c r="O56" s="691">
        <v>77</v>
      </c>
      <c r="P56" s="1029">
        <v>29.2</v>
      </c>
      <c r="Q56" s="677">
        <v>158</v>
      </c>
      <c r="R56" s="1030">
        <v>0.23</v>
      </c>
      <c r="S56" s="1031"/>
      <c r="T56" s="1032"/>
      <c r="U56" s="118"/>
      <c r="V56" s="4" t="s">
        <v>333</v>
      </c>
      <c r="W56" s="10" t="s">
        <v>371</v>
      </c>
      <c r="X56" s="15"/>
      <c r="Y56" s="314">
        <v>2.39</v>
      </c>
    </row>
    <row r="57" spans="1:25" x14ac:dyDescent="0.15">
      <c r="A57" s="1224"/>
      <c r="B57" s="537">
        <v>44701</v>
      </c>
      <c r="C57" s="449" t="str">
        <f t="shared" si="5"/>
        <v>(金)</v>
      </c>
      <c r="D57" s="678" t="s">
        <v>326</v>
      </c>
      <c r="E57" s="673">
        <v>0</v>
      </c>
      <c r="F57" s="674">
        <v>24.4</v>
      </c>
      <c r="G57" s="13">
        <v>19.100000000000001</v>
      </c>
      <c r="H57" s="308">
        <v>17.7</v>
      </c>
      <c r="I57" s="14">
        <v>3.9</v>
      </c>
      <c r="J57" s="310">
        <v>1.9</v>
      </c>
      <c r="K57" s="13">
        <v>7.5</v>
      </c>
      <c r="L57" s="500">
        <v>7.46</v>
      </c>
      <c r="M57" s="1029">
        <v>27.5</v>
      </c>
      <c r="N57" s="846">
        <v>59.9</v>
      </c>
      <c r="O57" s="691">
        <v>79.2</v>
      </c>
      <c r="P57" s="1029">
        <v>28.9</v>
      </c>
      <c r="Q57" s="677">
        <v>165</v>
      </c>
      <c r="R57" s="1030">
        <v>0.22</v>
      </c>
      <c r="S57" s="1031"/>
      <c r="T57" s="1032"/>
      <c r="U57" s="118"/>
      <c r="V57" s="4" t="s">
        <v>216</v>
      </c>
      <c r="W57" s="10" t="s">
        <v>371</v>
      </c>
      <c r="X57" s="15"/>
      <c r="Y57" s="314">
        <v>2.98</v>
      </c>
    </row>
    <row r="58" spans="1:25" x14ac:dyDescent="0.15">
      <c r="A58" s="1224"/>
      <c r="B58" s="537">
        <v>44702</v>
      </c>
      <c r="C58" s="449" t="str">
        <f t="shared" si="5"/>
        <v>(土)</v>
      </c>
      <c r="D58" s="672" t="s">
        <v>327</v>
      </c>
      <c r="E58" s="673">
        <v>4</v>
      </c>
      <c r="F58" s="674">
        <v>19.7</v>
      </c>
      <c r="G58" s="13">
        <v>19.100000000000001</v>
      </c>
      <c r="H58" s="308">
        <v>17.8</v>
      </c>
      <c r="I58" s="14">
        <v>2.2000000000000002</v>
      </c>
      <c r="J58" s="310">
        <v>0.9</v>
      </c>
      <c r="K58" s="13">
        <v>7.47</v>
      </c>
      <c r="L58" s="500">
        <v>7.42</v>
      </c>
      <c r="M58" s="1029">
        <v>27.7</v>
      </c>
      <c r="N58" s="846"/>
      <c r="O58" s="691"/>
      <c r="P58" s="1029"/>
      <c r="Q58" s="677"/>
      <c r="R58" s="1030"/>
      <c r="S58" s="1031"/>
      <c r="T58" s="1032"/>
      <c r="U58" s="118"/>
      <c r="V58" s="4" t="s">
        <v>217</v>
      </c>
      <c r="W58" s="10" t="s">
        <v>371</v>
      </c>
      <c r="X58" s="15"/>
      <c r="Y58" s="314">
        <v>0.129</v>
      </c>
    </row>
    <row r="59" spans="1:25" x14ac:dyDescent="0.15">
      <c r="A59" s="1224"/>
      <c r="B59" s="537">
        <v>44703</v>
      </c>
      <c r="C59" s="449" t="str">
        <f t="shared" si="5"/>
        <v>(日)</v>
      </c>
      <c r="D59" s="678" t="s">
        <v>327</v>
      </c>
      <c r="E59" s="673">
        <v>1</v>
      </c>
      <c r="F59" s="674">
        <v>17.8</v>
      </c>
      <c r="G59" s="13">
        <v>19.100000000000001</v>
      </c>
      <c r="H59" s="308">
        <v>17.7</v>
      </c>
      <c r="I59" s="14">
        <v>2</v>
      </c>
      <c r="J59" s="310">
        <v>0.7</v>
      </c>
      <c r="K59" s="13">
        <v>7.55</v>
      </c>
      <c r="L59" s="500">
        <v>7.51</v>
      </c>
      <c r="M59" s="1029">
        <v>28.5</v>
      </c>
      <c r="N59" s="846"/>
      <c r="O59" s="691"/>
      <c r="P59" s="1029"/>
      <c r="Q59" s="677"/>
      <c r="R59" s="1030"/>
      <c r="S59" s="1031"/>
      <c r="T59" s="1032"/>
      <c r="U59" s="118"/>
      <c r="V59" s="4" t="s">
        <v>218</v>
      </c>
      <c r="W59" s="10" t="s">
        <v>371</v>
      </c>
      <c r="X59" s="13"/>
      <c r="Y59" s="313">
        <v>20.5</v>
      </c>
    </row>
    <row r="60" spans="1:25" x14ac:dyDescent="0.15">
      <c r="A60" s="1224"/>
      <c r="B60" s="537">
        <v>44704</v>
      </c>
      <c r="C60" s="449" t="str">
        <f t="shared" si="5"/>
        <v>(月)</v>
      </c>
      <c r="D60" s="678" t="s">
        <v>327</v>
      </c>
      <c r="E60" s="673">
        <v>2</v>
      </c>
      <c r="F60" s="674">
        <v>20.399999999999999</v>
      </c>
      <c r="G60" s="13">
        <v>19.399999999999999</v>
      </c>
      <c r="H60" s="308">
        <v>18</v>
      </c>
      <c r="I60" s="14">
        <v>2.2999999999999998</v>
      </c>
      <c r="J60" s="310">
        <v>1.3</v>
      </c>
      <c r="K60" s="13">
        <v>7.65</v>
      </c>
      <c r="L60" s="500">
        <v>7.54</v>
      </c>
      <c r="M60" s="1029">
        <v>28.5</v>
      </c>
      <c r="N60" s="846">
        <v>60.2</v>
      </c>
      <c r="O60" s="691">
        <v>80.400000000000006</v>
      </c>
      <c r="P60" s="1029">
        <v>30.1</v>
      </c>
      <c r="Q60" s="677">
        <v>179</v>
      </c>
      <c r="R60" s="1030">
        <v>0.12</v>
      </c>
      <c r="S60" s="1031"/>
      <c r="T60" s="1032"/>
      <c r="U60" s="118"/>
      <c r="V60" s="4" t="s">
        <v>17</v>
      </c>
      <c r="W60" s="10" t="s">
        <v>371</v>
      </c>
      <c r="X60" s="13"/>
      <c r="Y60" s="313">
        <v>23.7</v>
      </c>
    </row>
    <row r="61" spans="1:25" x14ac:dyDescent="0.15">
      <c r="A61" s="1224"/>
      <c r="B61" s="537">
        <v>44705</v>
      </c>
      <c r="C61" s="449" t="str">
        <f t="shared" si="5"/>
        <v>(火)</v>
      </c>
      <c r="D61" s="678" t="s">
        <v>326</v>
      </c>
      <c r="E61" s="673">
        <v>0</v>
      </c>
      <c r="F61" s="674">
        <v>25.3</v>
      </c>
      <c r="G61" s="13">
        <v>19.7</v>
      </c>
      <c r="H61" s="308">
        <v>18.3</v>
      </c>
      <c r="I61" s="14">
        <v>2.1</v>
      </c>
      <c r="J61" s="310">
        <v>1.3</v>
      </c>
      <c r="K61" s="13">
        <v>7.57</v>
      </c>
      <c r="L61" s="500">
        <v>7.52</v>
      </c>
      <c r="M61" s="1029">
        <v>28.6</v>
      </c>
      <c r="N61" s="846">
        <v>60</v>
      </c>
      <c r="O61" s="691">
        <v>83</v>
      </c>
      <c r="P61" s="1029">
        <v>31.4</v>
      </c>
      <c r="Q61" s="677">
        <v>174</v>
      </c>
      <c r="R61" s="1030">
        <v>0.13</v>
      </c>
      <c r="S61" s="1031"/>
      <c r="T61" s="1032"/>
      <c r="U61" s="118"/>
      <c r="V61" s="4" t="s">
        <v>219</v>
      </c>
      <c r="W61" s="10" t="s">
        <v>205</v>
      </c>
      <c r="X61" s="13"/>
      <c r="Y61" s="396">
        <v>5</v>
      </c>
    </row>
    <row r="62" spans="1:25" x14ac:dyDescent="0.15">
      <c r="A62" s="1224"/>
      <c r="B62" s="537">
        <v>44706</v>
      </c>
      <c r="C62" s="449" t="str">
        <f t="shared" si="5"/>
        <v>(水)</v>
      </c>
      <c r="D62" s="678" t="s">
        <v>326</v>
      </c>
      <c r="E62" s="673">
        <v>0</v>
      </c>
      <c r="F62" s="674">
        <v>25.5</v>
      </c>
      <c r="G62" s="13">
        <v>19.899999999999999</v>
      </c>
      <c r="H62" s="308">
        <v>18.5</v>
      </c>
      <c r="I62" s="14">
        <v>2.2000000000000002</v>
      </c>
      <c r="J62" s="310">
        <v>1.3</v>
      </c>
      <c r="K62" s="13">
        <v>7.55</v>
      </c>
      <c r="L62" s="500">
        <v>7.63</v>
      </c>
      <c r="M62" s="1029">
        <v>28.3</v>
      </c>
      <c r="N62" s="846">
        <v>61.1</v>
      </c>
      <c r="O62" s="691">
        <v>81</v>
      </c>
      <c r="P62" s="1029">
        <v>31.3</v>
      </c>
      <c r="Q62" s="677">
        <v>192</v>
      </c>
      <c r="R62" s="1030">
        <v>0.15</v>
      </c>
      <c r="S62" s="1031"/>
      <c r="T62" s="1032"/>
      <c r="U62" s="118"/>
      <c r="V62" s="4" t="s">
        <v>220</v>
      </c>
      <c r="W62" s="10" t="s">
        <v>371</v>
      </c>
      <c r="X62" s="172"/>
      <c r="Y62" s="396">
        <v>2</v>
      </c>
    </row>
    <row r="63" spans="1:25" x14ac:dyDescent="0.15">
      <c r="A63" s="1224"/>
      <c r="B63" s="537">
        <v>44707</v>
      </c>
      <c r="C63" s="449" t="str">
        <f t="shared" si="5"/>
        <v>(木)</v>
      </c>
      <c r="D63" s="678" t="s">
        <v>326</v>
      </c>
      <c r="E63" s="673">
        <v>0</v>
      </c>
      <c r="F63" s="674">
        <v>24.9</v>
      </c>
      <c r="G63" s="13">
        <v>19.899999999999999</v>
      </c>
      <c r="H63" s="308">
        <v>18.600000000000001</v>
      </c>
      <c r="I63" s="14">
        <v>2.2000000000000002</v>
      </c>
      <c r="J63" s="310">
        <v>1.5</v>
      </c>
      <c r="K63" s="13">
        <v>7.58</v>
      </c>
      <c r="L63" s="500">
        <v>7.56</v>
      </c>
      <c r="M63" s="1029">
        <v>28.6</v>
      </c>
      <c r="N63" s="846">
        <v>60.9</v>
      </c>
      <c r="O63" s="691">
        <v>80.400000000000006</v>
      </c>
      <c r="P63" s="1029">
        <v>30.1</v>
      </c>
      <c r="Q63" s="677">
        <v>192</v>
      </c>
      <c r="R63" s="1030">
        <v>0.16</v>
      </c>
      <c r="S63" s="1031"/>
      <c r="T63" s="1032"/>
      <c r="U63" s="118"/>
      <c r="V63" s="397"/>
      <c r="W63" s="398"/>
      <c r="X63" s="399"/>
      <c r="Y63" s="398"/>
    </row>
    <row r="64" spans="1:25" x14ac:dyDescent="0.15">
      <c r="A64" s="1224"/>
      <c r="B64" s="537">
        <v>44708</v>
      </c>
      <c r="C64" s="449" t="str">
        <f t="shared" si="5"/>
        <v>(金)</v>
      </c>
      <c r="D64" s="678" t="s">
        <v>325</v>
      </c>
      <c r="E64" s="673">
        <v>15.5</v>
      </c>
      <c r="F64" s="674">
        <v>19.5</v>
      </c>
      <c r="G64" s="13">
        <v>19.899999999999999</v>
      </c>
      <c r="H64" s="308">
        <v>18.7</v>
      </c>
      <c r="I64" s="14">
        <v>2</v>
      </c>
      <c r="J64" s="310">
        <v>1.2</v>
      </c>
      <c r="K64" s="13">
        <v>7.61</v>
      </c>
      <c r="L64" s="500">
        <v>7.59</v>
      </c>
      <c r="M64" s="1029">
        <v>28.6</v>
      </c>
      <c r="N64" s="846">
        <v>61.1</v>
      </c>
      <c r="O64" s="691">
        <v>82.4</v>
      </c>
      <c r="P64" s="1029">
        <v>27.9</v>
      </c>
      <c r="Q64" s="677">
        <v>194</v>
      </c>
      <c r="R64" s="1030">
        <v>0.13</v>
      </c>
      <c r="S64" s="1031"/>
      <c r="T64" s="1032"/>
      <c r="U64" s="118"/>
      <c r="V64" s="397"/>
      <c r="W64" s="398"/>
      <c r="X64" s="399"/>
      <c r="Y64" s="398"/>
    </row>
    <row r="65" spans="1:25" x14ac:dyDescent="0.15">
      <c r="A65" s="1224"/>
      <c r="B65" s="537">
        <v>44709</v>
      </c>
      <c r="C65" s="449" t="str">
        <f t="shared" si="5"/>
        <v>(土)</v>
      </c>
      <c r="D65" s="678" t="s">
        <v>326</v>
      </c>
      <c r="E65" s="673">
        <v>0</v>
      </c>
      <c r="F65" s="674">
        <v>26.6</v>
      </c>
      <c r="G65" s="13">
        <v>20.2</v>
      </c>
      <c r="H65" s="308">
        <v>18.899999999999999</v>
      </c>
      <c r="I65" s="14">
        <v>1.4</v>
      </c>
      <c r="J65" s="310">
        <v>0.6</v>
      </c>
      <c r="K65" s="13">
        <v>7.48</v>
      </c>
      <c r="L65" s="500">
        <v>7.46</v>
      </c>
      <c r="M65" s="1029">
        <v>28.4</v>
      </c>
      <c r="N65" s="846"/>
      <c r="O65" s="691"/>
      <c r="P65" s="1029"/>
      <c r="Q65" s="677"/>
      <c r="R65" s="1030"/>
      <c r="S65" s="1031"/>
      <c r="T65" s="1032"/>
      <c r="U65" s="118"/>
      <c r="V65" s="400"/>
      <c r="W65" s="401"/>
      <c r="X65" s="402"/>
      <c r="Y65" s="401"/>
    </row>
    <row r="66" spans="1:25" x14ac:dyDescent="0.15">
      <c r="A66" s="1224"/>
      <c r="B66" s="537">
        <v>44710</v>
      </c>
      <c r="C66" s="449" t="str">
        <f t="shared" si="5"/>
        <v>(日)</v>
      </c>
      <c r="D66" s="678" t="s">
        <v>326</v>
      </c>
      <c r="E66" s="673">
        <v>0</v>
      </c>
      <c r="F66" s="674">
        <v>29.7</v>
      </c>
      <c r="G66" s="13">
        <v>20.5</v>
      </c>
      <c r="H66" s="308">
        <v>19.100000000000001</v>
      </c>
      <c r="I66" s="14">
        <v>2</v>
      </c>
      <c r="J66" s="310">
        <v>1.1000000000000001</v>
      </c>
      <c r="K66" s="13">
        <v>7.59</v>
      </c>
      <c r="L66" s="500">
        <v>7.52</v>
      </c>
      <c r="M66" s="1029">
        <v>28.8</v>
      </c>
      <c r="N66" s="846"/>
      <c r="O66" s="691"/>
      <c r="P66" s="1029"/>
      <c r="Q66" s="677"/>
      <c r="R66" s="1030"/>
      <c r="S66" s="1031"/>
      <c r="T66" s="1032"/>
      <c r="U66" s="118"/>
      <c r="V66" s="11" t="s">
        <v>23</v>
      </c>
      <c r="W66" s="117" t="s">
        <v>24</v>
      </c>
      <c r="X66" s="117" t="s">
        <v>24</v>
      </c>
      <c r="Y66" s="812" t="s">
        <v>24</v>
      </c>
    </row>
    <row r="67" spans="1:25" x14ac:dyDescent="0.15">
      <c r="A67" s="1224"/>
      <c r="B67" s="537">
        <v>44711</v>
      </c>
      <c r="C67" s="449" t="str">
        <f t="shared" si="5"/>
        <v>(月)</v>
      </c>
      <c r="D67" s="678" t="s">
        <v>326</v>
      </c>
      <c r="E67" s="673">
        <v>0</v>
      </c>
      <c r="F67" s="674">
        <v>27.7</v>
      </c>
      <c r="G67" s="13">
        <v>20.7</v>
      </c>
      <c r="H67" s="308">
        <v>19.3</v>
      </c>
      <c r="I67" s="14">
        <v>2.1</v>
      </c>
      <c r="J67" s="310">
        <v>1.2</v>
      </c>
      <c r="K67" s="13">
        <v>7.55</v>
      </c>
      <c r="L67" s="500">
        <v>7.54</v>
      </c>
      <c r="M67" s="1029">
        <v>28.9</v>
      </c>
      <c r="N67" s="846">
        <v>61.1</v>
      </c>
      <c r="O67" s="691">
        <v>82.8</v>
      </c>
      <c r="P67" s="1029">
        <v>28.7</v>
      </c>
      <c r="Q67" s="677">
        <v>185</v>
      </c>
      <c r="R67" s="1030">
        <v>0.11</v>
      </c>
      <c r="S67" s="1031"/>
      <c r="T67" s="1032"/>
      <c r="U67" s="118"/>
      <c r="V67" s="1235" t="s">
        <v>469</v>
      </c>
      <c r="W67" s="1236"/>
      <c r="X67" s="1236"/>
      <c r="Y67" s="1237"/>
    </row>
    <row r="68" spans="1:25" x14ac:dyDescent="0.15">
      <c r="A68" s="1224"/>
      <c r="B68" s="450">
        <v>44712</v>
      </c>
      <c r="C68" s="450" t="str">
        <f t="shared" si="5"/>
        <v>(火)</v>
      </c>
      <c r="D68" s="716" t="s">
        <v>325</v>
      </c>
      <c r="E68" s="717">
        <v>16.5</v>
      </c>
      <c r="F68" s="718">
        <v>17.899999999999999</v>
      </c>
      <c r="G68" s="418">
        <v>20.7</v>
      </c>
      <c r="H68" s="719">
        <v>19.3</v>
      </c>
      <c r="I68" s="720">
        <v>1.8</v>
      </c>
      <c r="J68" s="721">
        <v>1.3</v>
      </c>
      <c r="K68" s="418">
        <v>7.61</v>
      </c>
      <c r="L68" s="886">
        <v>7.61</v>
      </c>
      <c r="M68" s="1033">
        <v>28.7</v>
      </c>
      <c r="N68" s="888">
        <v>61.2</v>
      </c>
      <c r="O68" s="1007">
        <v>81</v>
      </c>
      <c r="P68" s="1033">
        <v>31.5</v>
      </c>
      <c r="Q68" s="724">
        <v>193</v>
      </c>
      <c r="R68" s="1034">
        <v>0.12</v>
      </c>
      <c r="S68" s="1071"/>
      <c r="T68" s="1072"/>
      <c r="U68" s="118"/>
      <c r="V68" s="1238"/>
      <c r="W68" s="1236"/>
      <c r="X68" s="1236"/>
      <c r="Y68" s="1237"/>
    </row>
    <row r="69" spans="1:25" s="1" customFormat="1" ht="13.5" customHeight="1" x14ac:dyDescent="0.15">
      <c r="A69" s="1224"/>
      <c r="B69" s="1155" t="s">
        <v>274</v>
      </c>
      <c r="C69" s="1155"/>
      <c r="D69" s="679"/>
      <c r="E69" s="663">
        <f>MAX(E38:E68)</f>
        <v>40.5</v>
      </c>
      <c r="F69" s="680">
        <f t="shared" ref="F69:S69" si="6">IF(COUNT(F38:F68)=0,"",MAX(F38:F68))</f>
        <v>29.7</v>
      </c>
      <c r="G69" s="12">
        <f t="shared" si="6"/>
        <v>20.7</v>
      </c>
      <c r="H69" s="307">
        <f t="shared" si="6"/>
        <v>19.3</v>
      </c>
      <c r="I69" s="665">
        <f t="shared" si="6"/>
        <v>5.7</v>
      </c>
      <c r="J69" s="666">
        <f t="shared" si="6"/>
        <v>3.7</v>
      </c>
      <c r="K69" s="12">
        <f t="shared" si="6"/>
        <v>7.66</v>
      </c>
      <c r="L69" s="855">
        <f t="shared" si="6"/>
        <v>7.67</v>
      </c>
      <c r="M69" s="1025">
        <f t="shared" si="6"/>
        <v>30.1</v>
      </c>
      <c r="N69" s="838">
        <f t="shared" si="6"/>
        <v>62.2</v>
      </c>
      <c r="O69" s="682">
        <f t="shared" si="6"/>
        <v>83.8</v>
      </c>
      <c r="P69" s="1025">
        <f t="shared" si="6"/>
        <v>31.6</v>
      </c>
      <c r="Q69" s="684">
        <f t="shared" si="6"/>
        <v>209</v>
      </c>
      <c r="R69" s="1038">
        <f t="shared" si="6"/>
        <v>0.23</v>
      </c>
      <c r="S69" s="1064">
        <f t="shared" si="6"/>
        <v>66</v>
      </c>
      <c r="T69" s="1065">
        <f t="shared" ref="T69" si="7">IF(COUNT(T38:T68)=0,"",MAX(T38:T68))</f>
        <v>50</v>
      </c>
      <c r="U69" s="159"/>
      <c r="V69" s="1238"/>
      <c r="W69" s="1236"/>
      <c r="X69" s="1236"/>
      <c r="Y69" s="1237"/>
    </row>
    <row r="70" spans="1:25" s="1" customFormat="1" ht="13.5" customHeight="1" x14ac:dyDescent="0.15">
      <c r="A70" s="1224"/>
      <c r="B70" s="1156" t="s">
        <v>275</v>
      </c>
      <c r="C70" s="1156"/>
      <c r="D70" s="687"/>
      <c r="E70" s="688"/>
      <c r="F70" s="689">
        <f t="shared" ref="F70:R70" si="8">IF(COUNT(F38:F68)=0,"",MIN(F38:F68))</f>
        <v>14</v>
      </c>
      <c r="G70" s="13">
        <f t="shared" si="8"/>
        <v>17</v>
      </c>
      <c r="H70" s="308">
        <f t="shared" si="8"/>
        <v>15.9</v>
      </c>
      <c r="I70" s="14">
        <f t="shared" si="8"/>
        <v>1.4</v>
      </c>
      <c r="J70" s="310">
        <f t="shared" si="8"/>
        <v>0.5</v>
      </c>
      <c r="K70" s="13">
        <f t="shared" si="8"/>
        <v>7.44</v>
      </c>
      <c r="L70" s="500">
        <f t="shared" si="8"/>
        <v>7.42</v>
      </c>
      <c r="M70" s="1029">
        <f t="shared" si="8"/>
        <v>27.4</v>
      </c>
      <c r="N70" s="846">
        <f t="shared" si="8"/>
        <v>56.7</v>
      </c>
      <c r="O70" s="691">
        <f t="shared" si="8"/>
        <v>77</v>
      </c>
      <c r="P70" s="1043">
        <f t="shared" si="8"/>
        <v>27.9</v>
      </c>
      <c r="Q70" s="693">
        <f t="shared" si="8"/>
        <v>153</v>
      </c>
      <c r="R70" s="1044">
        <f t="shared" si="8"/>
        <v>0.11</v>
      </c>
      <c r="S70" s="1066"/>
      <c r="T70" s="1067"/>
      <c r="U70" s="159"/>
      <c r="V70" s="1238"/>
      <c r="W70" s="1236"/>
      <c r="X70" s="1236"/>
      <c r="Y70" s="1237"/>
    </row>
    <row r="71" spans="1:25" s="1" customFormat="1" ht="13.5" customHeight="1" x14ac:dyDescent="0.15">
      <c r="A71" s="1224"/>
      <c r="B71" s="1156" t="s">
        <v>276</v>
      </c>
      <c r="C71" s="1156"/>
      <c r="D71" s="687"/>
      <c r="E71" s="696"/>
      <c r="F71" s="697">
        <f t="shared" ref="F71:R71" si="9">IF(COUNT(F38:F68)=0,"",AVERAGE(F38:F68))</f>
        <v>20.396774193548389</v>
      </c>
      <c r="G71" s="418">
        <f t="shared" si="9"/>
        <v>18.854838709677423</v>
      </c>
      <c r="H71" s="719">
        <f t="shared" si="9"/>
        <v>17.512903225806451</v>
      </c>
      <c r="I71" s="720">
        <f t="shared" si="9"/>
        <v>2.8870967741935485</v>
      </c>
      <c r="J71" s="721">
        <f t="shared" si="9"/>
        <v>1.693548387096774</v>
      </c>
      <c r="K71" s="418">
        <f t="shared" si="9"/>
        <v>7.5580645161290336</v>
      </c>
      <c r="L71" s="886">
        <f t="shared" si="9"/>
        <v>7.55</v>
      </c>
      <c r="M71" s="1033">
        <f t="shared" si="9"/>
        <v>28.932258064516127</v>
      </c>
      <c r="N71" s="888">
        <f t="shared" si="9"/>
        <v>60.589473684210517</v>
      </c>
      <c r="O71" s="1007">
        <f t="shared" si="9"/>
        <v>81.431578947368436</v>
      </c>
      <c r="P71" s="1043">
        <f t="shared" si="9"/>
        <v>30.3</v>
      </c>
      <c r="Q71" s="731">
        <f t="shared" si="9"/>
        <v>180.47368421052633</v>
      </c>
      <c r="R71" s="1073">
        <f t="shared" si="9"/>
        <v>0.14684210526315788</v>
      </c>
      <c r="S71" s="1066"/>
      <c r="T71" s="1067"/>
      <c r="U71" s="159"/>
      <c r="V71" s="1238"/>
      <c r="W71" s="1236"/>
      <c r="X71" s="1236"/>
      <c r="Y71" s="1237"/>
    </row>
    <row r="72" spans="1:25" s="1" customFormat="1" ht="13.5" customHeight="1" x14ac:dyDescent="0.15">
      <c r="A72" s="1225"/>
      <c r="B72" s="1157" t="s">
        <v>277</v>
      </c>
      <c r="C72" s="1157"/>
      <c r="D72" s="699"/>
      <c r="E72" s="700">
        <f>SUM(E38:E68)</f>
        <v>147.5</v>
      </c>
      <c r="F72" s="701"/>
      <c r="G72" s="701"/>
      <c r="H72" s="734"/>
      <c r="I72" s="701"/>
      <c r="J72" s="734"/>
      <c r="K72" s="704"/>
      <c r="L72" s="705"/>
      <c r="M72" s="1068"/>
      <c r="N72" s="873"/>
      <c r="O72" s="709"/>
      <c r="P72" s="1069"/>
      <c r="Q72" s="711"/>
      <c r="R72" s="1070"/>
      <c r="S72" s="1074">
        <f>SUM(S38:S68)</f>
        <v>66</v>
      </c>
      <c r="T72" s="1075">
        <f>SUM(T38:T68)</f>
        <v>50</v>
      </c>
      <c r="U72" s="183"/>
      <c r="V72" s="1239"/>
      <c r="W72" s="1240"/>
      <c r="X72" s="1240"/>
      <c r="Y72" s="1241"/>
    </row>
    <row r="73" spans="1:25" ht="13.5" customHeight="1" x14ac:dyDescent="0.15">
      <c r="A73" s="1223" t="s">
        <v>202</v>
      </c>
      <c r="B73" s="540">
        <v>44713</v>
      </c>
      <c r="C73" s="448" t="str">
        <f>IF(B73="","",IF(WEEKDAY(B73)=1,"(日)",IF(WEEKDAY(B73)=2,"(月)",IF(WEEKDAY(B73)=3,"(火)",IF(WEEKDAY(B73)=4,"(水)",IF(WEEKDAY(B73)=5,"(木)",IF(WEEKDAY(B73)=6,"(金)","(土)")))))))</f>
        <v>(水)</v>
      </c>
      <c r="D73" s="740" t="s">
        <v>326</v>
      </c>
      <c r="E73" s="663"/>
      <c r="F73" s="664">
        <v>23.8</v>
      </c>
      <c r="G73" s="12">
        <v>21.1</v>
      </c>
      <c r="H73" s="666">
        <v>19.5</v>
      </c>
      <c r="I73" s="665">
        <v>1.8</v>
      </c>
      <c r="J73" s="307">
        <v>1.1000000000000001</v>
      </c>
      <c r="K73" s="12">
        <v>7.54</v>
      </c>
      <c r="L73" s="855">
        <v>7.61</v>
      </c>
      <c r="M73" s="1025">
        <v>28.8</v>
      </c>
      <c r="N73" s="838">
        <v>60</v>
      </c>
      <c r="O73" s="682">
        <v>82.2</v>
      </c>
      <c r="P73" s="1025">
        <v>32.5</v>
      </c>
      <c r="Q73" s="671">
        <v>168</v>
      </c>
      <c r="R73" s="1026">
        <v>0.1</v>
      </c>
      <c r="S73" s="1027"/>
      <c r="T73" s="1028"/>
      <c r="U73" s="118"/>
      <c r="V73" s="463" t="s">
        <v>344</v>
      </c>
      <c r="W73" s="479"/>
      <c r="X73" s="465">
        <v>44721</v>
      </c>
      <c r="Y73" s="474"/>
    </row>
    <row r="74" spans="1:25" x14ac:dyDescent="0.15">
      <c r="A74" s="1224"/>
      <c r="B74" s="458">
        <v>44714</v>
      </c>
      <c r="C74" s="449" t="str">
        <f t="shared" ref="C74:C102" si="10">IF(B74="","",IF(WEEKDAY(B74)=1,"(日)",IF(WEEKDAY(B74)=2,"(月)",IF(WEEKDAY(B74)=3,"(火)",IF(WEEKDAY(B74)=4,"(水)",IF(WEEKDAY(B74)=5,"(木)",IF(WEEKDAY(B74)=6,"(金)","(土)")))))))</f>
        <v>(木)</v>
      </c>
      <c r="D74" s="742" t="s">
        <v>326</v>
      </c>
      <c r="E74" s="673"/>
      <c r="F74" s="674">
        <v>28.1</v>
      </c>
      <c r="G74" s="13">
        <v>20.9</v>
      </c>
      <c r="H74" s="310">
        <v>19.600000000000001</v>
      </c>
      <c r="I74" s="14">
        <v>2.1659999999999999</v>
      </c>
      <c r="J74" s="308">
        <v>1.409</v>
      </c>
      <c r="K74" s="13">
        <v>7.56</v>
      </c>
      <c r="L74" s="500">
        <v>7.53</v>
      </c>
      <c r="M74" s="1029">
        <v>28.4</v>
      </c>
      <c r="N74" s="846">
        <v>59.5</v>
      </c>
      <c r="O74" s="691">
        <v>82</v>
      </c>
      <c r="P74" s="1029">
        <v>29.5</v>
      </c>
      <c r="Q74" s="677">
        <v>173</v>
      </c>
      <c r="R74" s="1030">
        <v>0.09</v>
      </c>
      <c r="S74" s="1031"/>
      <c r="T74" s="1032"/>
      <c r="U74" s="118"/>
      <c r="V74" s="468" t="s">
        <v>2</v>
      </c>
      <c r="W74" s="469" t="s">
        <v>363</v>
      </c>
      <c r="X74" s="480">
        <v>21.6</v>
      </c>
      <c r="Y74" s="473"/>
    </row>
    <row r="75" spans="1:25" x14ac:dyDescent="0.15">
      <c r="A75" s="1224"/>
      <c r="B75" s="458">
        <v>44715</v>
      </c>
      <c r="C75" s="449" t="str">
        <f t="shared" si="10"/>
        <v>(金)</v>
      </c>
      <c r="D75" s="742" t="s">
        <v>326</v>
      </c>
      <c r="E75" s="673">
        <v>0.5</v>
      </c>
      <c r="F75" s="674">
        <v>27.2</v>
      </c>
      <c r="G75" s="13">
        <v>21.1</v>
      </c>
      <c r="H75" s="310">
        <v>19.899999999999999</v>
      </c>
      <c r="I75" s="14">
        <v>2.4</v>
      </c>
      <c r="J75" s="308">
        <v>1.5</v>
      </c>
      <c r="K75" s="13">
        <v>7.53</v>
      </c>
      <c r="L75" s="500">
        <v>7.51</v>
      </c>
      <c r="M75" s="1029">
        <v>28.1</v>
      </c>
      <c r="N75" s="846">
        <v>59</v>
      </c>
      <c r="O75" s="691">
        <v>81.2</v>
      </c>
      <c r="P75" s="1029">
        <v>29.1</v>
      </c>
      <c r="Q75" s="677">
        <v>179</v>
      </c>
      <c r="R75" s="1030">
        <v>0.15</v>
      </c>
      <c r="S75" s="1031"/>
      <c r="T75" s="1032"/>
      <c r="U75" s="118"/>
      <c r="V75" s="6" t="s">
        <v>19</v>
      </c>
      <c r="W75" s="7" t="s">
        <v>20</v>
      </c>
      <c r="X75" s="475" t="s">
        <v>21</v>
      </c>
      <c r="Y75" s="7" t="s">
        <v>22</v>
      </c>
    </row>
    <row r="76" spans="1:25" x14ac:dyDescent="0.15">
      <c r="A76" s="1224"/>
      <c r="B76" s="458">
        <v>44716</v>
      </c>
      <c r="C76" s="449" t="str">
        <f t="shared" si="10"/>
        <v>(土)</v>
      </c>
      <c r="D76" s="742" t="s">
        <v>326</v>
      </c>
      <c r="E76" s="673"/>
      <c r="F76" s="674">
        <v>21.9</v>
      </c>
      <c r="G76" s="13">
        <v>21.2</v>
      </c>
      <c r="H76" s="310">
        <v>20.100000000000001</v>
      </c>
      <c r="I76" s="14">
        <v>2.5</v>
      </c>
      <c r="J76" s="308">
        <v>1.8</v>
      </c>
      <c r="K76" s="13">
        <v>7.47</v>
      </c>
      <c r="L76" s="500">
        <v>7.46</v>
      </c>
      <c r="M76" s="1029">
        <v>28.2</v>
      </c>
      <c r="N76" s="846"/>
      <c r="O76" s="691"/>
      <c r="P76" s="1029"/>
      <c r="Q76" s="677"/>
      <c r="R76" s="1030"/>
      <c r="S76" s="1031"/>
      <c r="T76" s="1032"/>
      <c r="U76" s="118"/>
      <c r="V76" s="3" t="s">
        <v>203</v>
      </c>
      <c r="W76" s="9" t="s">
        <v>11</v>
      </c>
      <c r="X76" s="12">
        <v>21.3</v>
      </c>
      <c r="Y76" s="307">
        <v>20.5</v>
      </c>
    </row>
    <row r="77" spans="1:25" x14ac:dyDescent="0.15">
      <c r="A77" s="1224"/>
      <c r="B77" s="458">
        <v>44717</v>
      </c>
      <c r="C77" s="449" t="str">
        <f t="shared" si="10"/>
        <v>(日)</v>
      </c>
      <c r="D77" s="742" t="s">
        <v>325</v>
      </c>
      <c r="E77" s="673">
        <v>0.5</v>
      </c>
      <c r="F77" s="674">
        <v>24</v>
      </c>
      <c r="G77" s="13">
        <v>21.3</v>
      </c>
      <c r="H77" s="310">
        <v>20.2</v>
      </c>
      <c r="I77" s="14">
        <v>2.4</v>
      </c>
      <c r="J77" s="308">
        <v>1.6</v>
      </c>
      <c r="K77" s="13">
        <v>7.65</v>
      </c>
      <c r="L77" s="500">
        <v>7.56</v>
      </c>
      <c r="M77" s="1029">
        <v>28.2</v>
      </c>
      <c r="N77" s="846"/>
      <c r="O77" s="691"/>
      <c r="P77" s="1029"/>
      <c r="Q77" s="677"/>
      <c r="R77" s="1030"/>
      <c r="S77" s="1031"/>
      <c r="T77" s="1032"/>
      <c r="U77" s="118"/>
      <c r="V77" s="4" t="s">
        <v>204</v>
      </c>
      <c r="W77" s="10" t="s">
        <v>205</v>
      </c>
      <c r="X77" s="13">
        <v>3.3</v>
      </c>
      <c r="Y77" s="308">
        <v>2.6</v>
      </c>
    </row>
    <row r="78" spans="1:25" x14ac:dyDescent="0.15">
      <c r="A78" s="1224"/>
      <c r="B78" s="458">
        <v>44718</v>
      </c>
      <c r="C78" s="449" t="str">
        <f t="shared" si="10"/>
        <v>(月)</v>
      </c>
      <c r="D78" s="742" t="s">
        <v>325</v>
      </c>
      <c r="E78" s="673">
        <v>24.5</v>
      </c>
      <c r="F78" s="674">
        <v>16.100000000000001</v>
      </c>
      <c r="G78" s="13">
        <v>21.4</v>
      </c>
      <c r="H78" s="310">
        <v>20.3</v>
      </c>
      <c r="I78" s="14">
        <v>2.8</v>
      </c>
      <c r="J78" s="308">
        <v>2</v>
      </c>
      <c r="K78" s="13">
        <v>7.54</v>
      </c>
      <c r="L78" s="500">
        <v>7.5</v>
      </c>
      <c r="M78" s="1029">
        <v>28.1</v>
      </c>
      <c r="N78" s="846">
        <v>59</v>
      </c>
      <c r="O78" s="691">
        <v>81.2</v>
      </c>
      <c r="P78" s="1029">
        <v>29.5</v>
      </c>
      <c r="Q78" s="677">
        <v>180</v>
      </c>
      <c r="R78" s="1030">
        <v>0.14000000000000001</v>
      </c>
      <c r="S78" s="1031"/>
      <c r="T78" s="1032"/>
      <c r="U78" s="118"/>
      <c r="V78" s="4" t="s">
        <v>12</v>
      </c>
      <c r="W78" s="10"/>
      <c r="X78" s="13">
        <v>7.53</v>
      </c>
      <c r="Y78" s="308">
        <v>7.51</v>
      </c>
    </row>
    <row r="79" spans="1:25" x14ac:dyDescent="0.15">
      <c r="A79" s="1224"/>
      <c r="B79" s="458">
        <v>44719</v>
      </c>
      <c r="C79" s="449" t="str">
        <f t="shared" si="10"/>
        <v>(火)</v>
      </c>
      <c r="D79" s="742" t="s">
        <v>327</v>
      </c>
      <c r="E79" s="673">
        <v>0.5</v>
      </c>
      <c r="F79" s="674">
        <v>18.7</v>
      </c>
      <c r="G79" s="13">
        <v>21.7</v>
      </c>
      <c r="H79" s="310">
        <v>20.5</v>
      </c>
      <c r="I79" s="14">
        <v>2.5</v>
      </c>
      <c r="J79" s="308">
        <v>1.7</v>
      </c>
      <c r="K79" s="13">
        <v>7.61</v>
      </c>
      <c r="L79" s="500">
        <v>7.54</v>
      </c>
      <c r="M79" s="1029">
        <v>28</v>
      </c>
      <c r="N79" s="846">
        <v>58.8</v>
      </c>
      <c r="O79" s="691">
        <v>80.8</v>
      </c>
      <c r="P79" s="1029">
        <v>28.1</v>
      </c>
      <c r="Q79" s="677">
        <v>181</v>
      </c>
      <c r="R79" s="1030">
        <v>0.14000000000000001</v>
      </c>
      <c r="S79" s="1031">
        <v>41</v>
      </c>
      <c r="T79" s="1032">
        <v>32</v>
      </c>
      <c r="U79" s="118"/>
      <c r="V79" s="4" t="s">
        <v>206</v>
      </c>
      <c r="W79" s="10" t="s">
        <v>13</v>
      </c>
      <c r="X79" s="13"/>
      <c r="Y79" s="308">
        <v>27</v>
      </c>
    </row>
    <row r="80" spans="1:25" x14ac:dyDescent="0.15">
      <c r="A80" s="1224"/>
      <c r="B80" s="458">
        <v>44720</v>
      </c>
      <c r="C80" s="449" t="str">
        <f t="shared" si="10"/>
        <v>(水)</v>
      </c>
      <c r="D80" s="742" t="s">
        <v>319</v>
      </c>
      <c r="E80" s="673">
        <v>1</v>
      </c>
      <c r="F80" s="674">
        <v>16.899999999999999</v>
      </c>
      <c r="G80" s="13">
        <v>21.6</v>
      </c>
      <c r="H80" s="310">
        <v>20.6</v>
      </c>
      <c r="I80" s="14">
        <v>2.4</v>
      </c>
      <c r="J80" s="308">
        <v>1.9</v>
      </c>
      <c r="K80" s="13">
        <v>7.51</v>
      </c>
      <c r="L80" s="500">
        <v>7.55</v>
      </c>
      <c r="M80" s="1029">
        <v>27.7</v>
      </c>
      <c r="N80" s="846">
        <v>57.9</v>
      </c>
      <c r="O80" s="691">
        <v>80</v>
      </c>
      <c r="P80" s="1029">
        <v>28</v>
      </c>
      <c r="Q80" s="677">
        <v>183</v>
      </c>
      <c r="R80" s="1030">
        <v>0.16</v>
      </c>
      <c r="S80" s="1031"/>
      <c r="T80" s="1032"/>
      <c r="U80" s="118"/>
      <c r="V80" s="4" t="s">
        <v>207</v>
      </c>
      <c r="W80" s="10" t="s">
        <v>371</v>
      </c>
      <c r="X80" s="172"/>
      <c r="Y80" s="309">
        <v>59</v>
      </c>
    </row>
    <row r="81" spans="1:25" x14ac:dyDescent="0.15">
      <c r="A81" s="1224"/>
      <c r="B81" s="458">
        <v>44721</v>
      </c>
      <c r="C81" s="449" t="str">
        <f t="shared" si="10"/>
        <v>(木)</v>
      </c>
      <c r="D81" s="742" t="s">
        <v>318</v>
      </c>
      <c r="E81" s="673"/>
      <c r="F81" s="674">
        <v>21.6</v>
      </c>
      <c r="G81" s="13">
        <v>21.3</v>
      </c>
      <c r="H81" s="310">
        <v>20.5</v>
      </c>
      <c r="I81" s="14">
        <v>3.3</v>
      </c>
      <c r="J81" s="308">
        <v>2.6</v>
      </c>
      <c r="K81" s="13">
        <v>7.53</v>
      </c>
      <c r="L81" s="500">
        <v>7.51</v>
      </c>
      <c r="M81" s="1029">
        <v>27</v>
      </c>
      <c r="N81" s="846">
        <v>59</v>
      </c>
      <c r="O81" s="691">
        <v>79.8</v>
      </c>
      <c r="P81" s="1029">
        <v>28.2</v>
      </c>
      <c r="Q81" s="677">
        <v>179</v>
      </c>
      <c r="R81" s="1030">
        <v>0.16</v>
      </c>
      <c r="S81" s="1031"/>
      <c r="T81" s="1032"/>
      <c r="U81" s="118"/>
      <c r="V81" s="4" t="s">
        <v>208</v>
      </c>
      <c r="W81" s="10" t="s">
        <v>371</v>
      </c>
      <c r="X81" s="172"/>
      <c r="Y81" s="309">
        <v>79.8</v>
      </c>
    </row>
    <row r="82" spans="1:25" x14ac:dyDescent="0.15">
      <c r="A82" s="1224"/>
      <c r="B82" s="458">
        <v>44722</v>
      </c>
      <c r="C82" s="449" t="str">
        <f t="shared" si="10"/>
        <v>(金)</v>
      </c>
      <c r="D82" s="742" t="s">
        <v>326</v>
      </c>
      <c r="E82" s="673">
        <v>1</v>
      </c>
      <c r="F82" s="674">
        <v>20.399999999999999</v>
      </c>
      <c r="G82" s="13">
        <v>21.3</v>
      </c>
      <c r="H82" s="310">
        <v>21</v>
      </c>
      <c r="I82" s="14">
        <v>3.6</v>
      </c>
      <c r="J82" s="308">
        <v>2.6</v>
      </c>
      <c r="K82" s="13">
        <v>7.57</v>
      </c>
      <c r="L82" s="500">
        <v>7.57</v>
      </c>
      <c r="M82" s="1029">
        <v>27.2</v>
      </c>
      <c r="N82" s="846">
        <v>59.9</v>
      </c>
      <c r="O82" s="691">
        <v>78.2</v>
      </c>
      <c r="P82" s="1029">
        <v>27.8</v>
      </c>
      <c r="Q82" s="677">
        <v>141</v>
      </c>
      <c r="R82" s="1030">
        <v>0.16</v>
      </c>
      <c r="S82" s="1031"/>
      <c r="T82" s="1032"/>
      <c r="U82" s="118"/>
      <c r="V82" s="4" t="s">
        <v>209</v>
      </c>
      <c r="W82" s="10" t="s">
        <v>371</v>
      </c>
      <c r="X82" s="172"/>
      <c r="Y82" s="309">
        <v>47.4</v>
      </c>
    </row>
    <row r="83" spans="1:25" x14ac:dyDescent="0.15">
      <c r="A83" s="1224"/>
      <c r="B83" s="458">
        <v>44723</v>
      </c>
      <c r="C83" s="449" t="str">
        <f t="shared" si="10"/>
        <v>(土)</v>
      </c>
      <c r="D83" s="742" t="s">
        <v>327</v>
      </c>
      <c r="E83" s="673">
        <v>0.5</v>
      </c>
      <c r="F83" s="674">
        <v>24.1</v>
      </c>
      <c r="G83" s="13">
        <v>21.1</v>
      </c>
      <c r="H83" s="310">
        <v>20.3</v>
      </c>
      <c r="I83" s="14">
        <v>3.6</v>
      </c>
      <c r="J83" s="308">
        <v>2.5</v>
      </c>
      <c r="K83" s="13">
        <v>7.51</v>
      </c>
      <c r="L83" s="500">
        <v>7.54</v>
      </c>
      <c r="M83" s="1029">
        <v>27.3</v>
      </c>
      <c r="N83" s="846"/>
      <c r="O83" s="691"/>
      <c r="P83" s="1029"/>
      <c r="Q83" s="677"/>
      <c r="R83" s="1030"/>
      <c r="S83" s="1031"/>
      <c r="T83" s="1032"/>
      <c r="U83" s="118"/>
      <c r="V83" s="4" t="s">
        <v>210</v>
      </c>
      <c r="W83" s="10" t="s">
        <v>371</v>
      </c>
      <c r="X83" s="172"/>
      <c r="Y83" s="309">
        <v>32.4</v>
      </c>
    </row>
    <row r="84" spans="1:25" x14ac:dyDescent="0.15">
      <c r="A84" s="1224"/>
      <c r="B84" s="458">
        <v>44724</v>
      </c>
      <c r="C84" s="449" t="str">
        <f t="shared" si="10"/>
        <v>(日)</v>
      </c>
      <c r="D84" s="742" t="s">
        <v>327</v>
      </c>
      <c r="E84" s="673">
        <v>9</v>
      </c>
      <c r="F84" s="674">
        <v>19.7</v>
      </c>
      <c r="G84" s="13">
        <v>21.1</v>
      </c>
      <c r="H84" s="310">
        <v>20.3</v>
      </c>
      <c r="I84" s="14">
        <v>3.9</v>
      </c>
      <c r="J84" s="308">
        <v>3</v>
      </c>
      <c r="K84" s="13">
        <v>7.28</v>
      </c>
      <c r="L84" s="500">
        <v>7.23</v>
      </c>
      <c r="M84" s="1029">
        <v>27</v>
      </c>
      <c r="N84" s="846"/>
      <c r="O84" s="691"/>
      <c r="P84" s="1029"/>
      <c r="Q84" s="677"/>
      <c r="R84" s="1030"/>
      <c r="S84" s="1031"/>
      <c r="T84" s="1032"/>
      <c r="U84" s="118"/>
      <c r="V84" s="4" t="s">
        <v>211</v>
      </c>
      <c r="W84" s="10" t="s">
        <v>371</v>
      </c>
      <c r="X84" s="14"/>
      <c r="Y84" s="310">
        <v>28.2</v>
      </c>
    </row>
    <row r="85" spans="1:25" x14ac:dyDescent="0.15">
      <c r="A85" s="1224"/>
      <c r="B85" s="458">
        <v>44725</v>
      </c>
      <c r="C85" s="449" t="str">
        <f t="shared" si="10"/>
        <v>(月)</v>
      </c>
      <c r="D85" s="742" t="s">
        <v>326</v>
      </c>
      <c r="E85" s="673"/>
      <c r="F85" s="674">
        <v>22.6</v>
      </c>
      <c r="G85" s="13">
        <v>21.3</v>
      </c>
      <c r="H85" s="310">
        <v>20.399999999999999</v>
      </c>
      <c r="I85" s="14">
        <v>4.2</v>
      </c>
      <c r="J85" s="308">
        <v>2.8</v>
      </c>
      <c r="K85" s="13">
        <v>7.49</v>
      </c>
      <c r="L85" s="500">
        <v>7.46</v>
      </c>
      <c r="M85" s="1029">
        <v>27</v>
      </c>
      <c r="N85" s="846">
        <v>58.4</v>
      </c>
      <c r="O85" s="691">
        <v>78.2</v>
      </c>
      <c r="P85" s="1029">
        <v>27.4</v>
      </c>
      <c r="Q85" s="677">
        <v>155</v>
      </c>
      <c r="R85" s="1030">
        <v>0.28999999999999998</v>
      </c>
      <c r="S85" s="1031"/>
      <c r="T85" s="1032"/>
      <c r="U85" s="118"/>
      <c r="V85" s="4" t="s">
        <v>212</v>
      </c>
      <c r="W85" s="10" t="s">
        <v>371</v>
      </c>
      <c r="X85" s="17"/>
      <c r="Y85" s="311">
        <v>179</v>
      </c>
    </row>
    <row r="86" spans="1:25" x14ac:dyDescent="0.15">
      <c r="A86" s="1224"/>
      <c r="B86" s="458">
        <v>44726</v>
      </c>
      <c r="C86" s="449" t="str">
        <f t="shared" si="10"/>
        <v>(火)</v>
      </c>
      <c r="D86" s="742" t="s">
        <v>327</v>
      </c>
      <c r="E86" s="673">
        <v>1.5</v>
      </c>
      <c r="F86" s="674">
        <v>17.5</v>
      </c>
      <c r="G86" s="13">
        <v>21.3</v>
      </c>
      <c r="H86" s="310">
        <v>20.2</v>
      </c>
      <c r="I86" s="14">
        <v>3.3</v>
      </c>
      <c r="J86" s="308">
        <v>2.7</v>
      </c>
      <c r="K86" s="13">
        <v>7.54</v>
      </c>
      <c r="L86" s="500">
        <v>7.5</v>
      </c>
      <c r="M86" s="1029">
        <v>26.7</v>
      </c>
      <c r="N86" s="846">
        <v>58.4</v>
      </c>
      <c r="O86" s="691">
        <v>77.2</v>
      </c>
      <c r="P86" s="1029">
        <v>28</v>
      </c>
      <c r="Q86" s="677">
        <v>155</v>
      </c>
      <c r="R86" s="1030">
        <v>0.23</v>
      </c>
      <c r="S86" s="1031">
        <v>85</v>
      </c>
      <c r="T86" s="1032">
        <v>57</v>
      </c>
      <c r="U86" s="118"/>
      <c r="V86" s="4" t="s">
        <v>213</v>
      </c>
      <c r="W86" s="10" t="s">
        <v>371</v>
      </c>
      <c r="X86" s="15"/>
      <c r="Y86" s="312">
        <v>0.16</v>
      </c>
    </row>
    <row r="87" spans="1:25" x14ac:dyDescent="0.15">
      <c r="A87" s="1224"/>
      <c r="B87" s="458">
        <v>44727</v>
      </c>
      <c r="C87" s="449" t="str">
        <f t="shared" si="10"/>
        <v>(水)</v>
      </c>
      <c r="D87" s="742" t="s">
        <v>325</v>
      </c>
      <c r="E87" s="673">
        <v>6</v>
      </c>
      <c r="F87" s="674">
        <v>16.8</v>
      </c>
      <c r="G87" s="13">
        <v>21.4</v>
      </c>
      <c r="H87" s="310">
        <v>20.3</v>
      </c>
      <c r="I87" s="14">
        <v>3.2</v>
      </c>
      <c r="J87" s="308">
        <v>2.5</v>
      </c>
      <c r="K87" s="13">
        <v>7.52</v>
      </c>
      <c r="L87" s="500">
        <v>7.6</v>
      </c>
      <c r="M87" s="1029">
        <v>27.1</v>
      </c>
      <c r="N87" s="846">
        <v>58.2</v>
      </c>
      <c r="O87" s="691">
        <v>77.2</v>
      </c>
      <c r="P87" s="1029">
        <v>29.5</v>
      </c>
      <c r="Q87" s="677">
        <v>160</v>
      </c>
      <c r="R87" s="1030">
        <v>0.2</v>
      </c>
      <c r="S87" s="1031"/>
      <c r="T87" s="1032"/>
      <c r="U87" s="118"/>
      <c r="V87" s="4" t="s">
        <v>14</v>
      </c>
      <c r="W87" s="10" t="s">
        <v>371</v>
      </c>
      <c r="X87" s="13"/>
      <c r="Y87" s="313">
        <v>3</v>
      </c>
    </row>
    <row r="88" spans="1:25" x14ac:dyDescent="0.15">
      <c r="A88" s="1224"/>
      <c r="B88" s="458">
        <v>44728</v>
      </c>
      <c r="C88" s="449" t="str">
        <f t="shared" si="10"/>
        <v>(木)</v>
      </c>
      <c r="D88" s="742" t="s">
        <v>327</v>
      </c>
      <c r="E88" s="673">
        <v>1</v>
      </c>
      <c r="F88" s="674">
        <v>20.3</v>
      </c>
      <c r="G88" s="13">
        <v>21.6</v>
      </c>
      <c r="H88" s="310">
        <v>20.5</v>
      </c>
      <c r="I88" s="14">
        <v>3.5</v>
      </c>
      <c r="J88" s="308">
        <v>2.8</v>
      </c>
      <c r="K88" s="13">
        <v>7.59</v>
      </c>
      <c r="L88" s="500">
        <v>7.53</v>
      </c>
      <c r="M88" s="1029">
        <v>27.2</v>
      </c>
      <c r="N88" s="846">
        <v>58.1</v>
      </c>
      <c r="O88" s="691">
        <v>77.2</v>
      </c>
      <c r="P88" s="1029">
        <v>29</v>
      </c>
      <c r="Q88" s="677">
        <v>153</v>
      </c>
      <c r="R88" s="1030">
        <v>0.22</v>
      </c>
      <c r="S88" s="1031"/>
      <c r="T88" s="1032"/>
      <c r="U88" s="118"/>
      <c r="V88" s="4" t="s">
        <v>15</v>
      </c>
      <c r="W88" s="10" t="s">
        <v>371</v>
      </c>
      <c r="X88" s="13"/>
      <c r="Y88" s="313">
        <v>1</v>
      </c>
    </row>
    <row r="89" spans="1:25" x14ac:dyDescent="0.15">
      <c r="A89" s="1224"/>
      <c r="B89" s="458">
        <v>44729</v>
      </c>
      <c r="C89" s="449" t="str">
        <f t="shared" si="10"/>
        <v>(金)</v>
      </c>
      <c r="D89" s="742" t="s">
        <v>327</v>
      </c>
      <c r="E89" s="673"/>
      <c r="F89" s="674">
        <v>24.3</v>
      </c>
      <c r="G89" s="13">
        <v>21.6</v>
      </c>
      <c r="H89" s="310">
        <v>20.5</v>
      </c>
      <c r="I89" s="14">
        <v>3.8</v>
      </c>
      <c r="J89" s="308">
        <v>2.6</v>
      </c>
      <c r="K89" s="13">
        <v>7.58</v>
      </c>
      <c r="L89" s="500">
        <v>7.54</v>
      </c>
      <c r="M89" s="1029">
        <v>27</v>
      </c>
      <c r="N89" s="846">
        <v>58.9</v>
      </c>
      <c r="O89" s="691">
        <v>77.8</v>
      </c>
      <c r="P89" s="1029">
        <v>29.5</v>
      </c>
      <c r="Q89" s="677">
        <v>146</v>
      </c>
      <c r="R89" s="1030">
        <v>0.28999999999999998</v>
      </c>
      <c r="S89" s="1031"/>
      <c r="T89" s="1032"/>
      <c r="U89" s="118"/>
      <c r="V89" s="4" t="s">
        <v>214</v>
      </c>
      <c r="W89" s="10" t="s">
        <v>371</v>
      </c>
      <c r="X89" s="13"/>
      <c r="Y89" s="313">
        <v>8.1</v>
      </c>
    </row>
    <row r="90" spans="1:25" x14ac:dyDescent="0.15">
      <c r="A90" s="1224"/>
      <c r="B90" s="458">
        <v>44730</v>
      </c>
      <c r="C90" s="449" t="str">
        <f t="shared" si="10"/>
        <v>(土)</v>
      </c>
      <c r="D90" s="742" t="s">
        <v>327</v>
      </c>
      <c r="E90" s="673">
        <v>5.5</v>
      </c>
      <c r="F90" s="674">
        <v>24.8</v>
      </c>
      <c r="G90" s="13">
        <v>21.5</v>
      </c>
      <c r="H90" s="310">
        <v>20.7</v>
      </c>
      <c r="I90" s="14">
        <v>3.7</v>
      </c>
      <c r="J90" s="308">
        <v>3</v>
      </c>
      <c r="K90" s="13">
        <v>7.57</v>
      </c>
      <c r="L90" s="500">
        <v>7.55</v>
      </c>
      <c r="M90" s="1029">
        <v>27.3</v>
      </c>
      <c r="N90" s="846"/>
      <c r="O90" s="691"/>
      <c r="P90" s="1029"/>
      <c r="Q90" s="677"/>
      <c r="R90" s="1030"/>
      <c r="S90" s="1031"/>
      <c r="T90" s="1032"/>
      <c r="U90" s="118"/>
      <c r="V90" s="4" t="s">
        <v>215</v>
      </c>
      <c r="W90" s="10" t="s">
        <v>371</v>
      </c>
      <c r="X90" s="15"/>
      <c r="Y90" s="314">
        <v>3.3000000000000002E-2</v>
      </c>
    </row>
    <row r="91" spans="1:25" x14ac:dyDescent="0.15">
      <c r="A91" s="1224"/>
      <c r="B91" s="458">
        <v>44731</v>
      </c>
      <c r="C91" s="449" t="str">
        <f t="shared" si="10"/>
        <v>(日)</v>
      </c>
      <c r="D91" s="742" t="s">
        <v>326</v>
      </c>
      <c r="E91" s="673">
        <v>0.5</v>
      </c>
      <c r="F91" s="674">
        <v>27.4</v>
      </c>
      <c r="G91" s="13">
        <v>21.8</v>
      </c>
      <c r="H91" s="310">
        <v>20.9</v>
      </c>
      <c r="I91" s="14">
        <v>3.1</v>
      </c>
      <c r="J91" s="308">
        <v>2.2999999999999998</v>
      </c>
      <c r="K91" s="13">
        <v>7.43</v>
      </c>
      <c r="L91" s="500">
        <v>7.36</v>
      </c>
      <c r="M91" s="1029">
        <v>27.6</v>
      </c>
      <c r="N91" s="846"/>
      <c r="O91" s="691"/>
      <c r="P91" s="1029"/>
      <c r="Q91" s="677"/>
      <c r="R91" s="1030"/>
      <c r="S91" s="1031"/>
      <c r="T91" s="1032"/>
      <c r="U91" s="118"/>
      <c r="V91" s="4" t="s">
        <v>333</v>
      </c>
      <c r="W91" s="10" t="s">
        <v>371</v>
      </c>
      <c r="X91" s="15"/>
      <c r="Y91" s="314">
        <v>1.73</v>
      </c>
    </row>
    <row r="92" spans="1:25" x14ac:dyDescent="0.15">
      <c r="A92" s="1224"/>
      <c r="B92" s="458">
        <v>44732</v>
      </c>
      <c r="C92" s="449" t="str">
        <f t="shared" si="10"/>
        <v>(月)</v>
      </c>
      <c r="D92" s="742" t="s">
        <v>327</v>
      </c>
      <c r="E92" s="673"/>
      <c r="F92" s="674">
        <v>27.3</v>
      </c>
      <c r="G92" s="13">
        <v>22.1</v>
      </c>
      <c r="H92" s="310">
        <v>21.1</v>
      </c>
      <c r="I92" s="14">
        <v>3.1</v>
      </c>
      <c r="J92" s="308">
        <v>2.2999999999999998</v>
      </c>
      <c r="K92" s="13">
        <v>7.55</v>
      </c>
      <c r="L92" s="500">
        <v>7.53</v>
      </c>
      <c r="M92" s="1029">
        <v>27.9</v>
      </c>
      <c r="N92" s="846">
        <v>60.5</v>
      </c>
      <c r="O92" s="691">
        <v>80.2</v>
      </c>
      <c r="P92" s="1029">
        <v>29</v>
      </c>
      <c r="Q92" s="677">
        <v>169</v>
      </c>
      <c r="R92" s="1030">
        <v>0.19</v>
      </c>
      <c r="S92" s="1031"/>
      <c r="T92" s="1032"/>
      <c r="U92" s="118"/>
      <c r="V92" s="4" t="s">
        <v>216</v>
      </c>
      <c r="W92" s="10" t="s">
        <v>371</v>
      </c>
      <c r="X92" s="15"/>
      <c r="Y92" s="314">
        <v>2.23</v>
      </c>
    </row>
    <row r="93" spans="1:25" x14ac:dyDescent="0.15">
      <c r="A93" s="1224"/>
      <c r="B93" s="458">
        <v>44733</v>
      </c>
      <c r="C93" s="449" t="str">
        <f t="shared" si="10"/>
        <v>(火)</v>
      </c>
      <c r="D93" s="742" t="s">
        <v>327</v>
      </c>
      <c r="E93" s="673">
        <v>2.5</v>
      </c>
      <c r="F93" s="674">
        <v>27.7</v>
      </c>
      <c r="G93" s="13">
        <v>22.1</v>
      </c>
      <c r="H93" s="310">
        <v>21.3</v>
      </c>
      <c r="I93" s="14">
        <v>3.1</v>
      </c>
      <c r="J93" s="308">
        <v>2.2000000000000002</v>
      </c>
      <c r="K93" s="13">
        <v>7.57</v>
      </c>
      <c r="L93" s="500">
        <v>7.56</v>
      </c>
      <c r="M93" s="1029">
        <v>27.9</v>
      </c>
      <c r="N93" s="846">
        <v>60</v>
      </c>
      <c r="O93" s="691">
        <v>80.400000000000006</v>
      </c>
      <c r="P93" s="1029">
        <v>30</v>
      </c>
      <c r="Q93" s="677">
        <v>174</v>
      </c>
      <c r="R93" s="1030">
        <v>0.19</v>
      </c>
      <c r="S93" s="1031"/>
      <c r="T93" s="1032"/>
      <c r="U93" s="118"/>
      <c r="V93" s="4" t="s">
        <v>217</v>
      </c>
      <c r="W93" s="10" t="s">
        <v>371</v>
      </c>
      <c r="X93" s="15"/>
      <c r="Y93" s="314">
        <v>0.13300000000000001</v>
      </c>
    </row>
    <row r="94" spans="1:25" x14ac:dyDescent="0.15">
      <c r="A94" s="1224"/>
      <c r="B94" s="458">
        <v>44734</v>
      </c>
      <c r="C94" s="449" t="str">
        <f t="shared" si="10"/>
        <v>(水)</v>
      </c>
      <c r="D94" s="742" t="s">
        <v>327</v>
      </c>
      <c r="E94" s="673">
        <v>10.5</v>
      </c>
      <c r="F94" s="674">
        <v>24.3</v>
      </c>
      <c r="G94" s="13">
        <v>22.1</v>
      </c>
      <c r="H94" s="310">
        <v>21.3</v>
      </c>
      <c r="I94" s="14">
        <v>2.2000000000000002</v>
      </c>
      <c r="J94" s="308">
        <v>1.7</v>
      </c>
      <c r="K94" s="13">
        <v>7.57</v>
      </c>
      <c r="L94" s="500">
        <v>7.57</v>
      </c>
      <c r="M94" s="1029">
        <v>27.5</v>
      </c>
      <c r="N94" s="846">
        <v>60.2</v>
      </c>
      <c r="O94" s="691">
        <v>80</v>
      </c>
      <c r="P94" s="1029">
        <v>30.2</v>
      </c>
      <c r="Q94" s="677">
        <v>189</v>
      </c>
      <c r="R94" s="1030">
        <v>0.14000000000000001</v>
      </c>
      <c r="S94" s="1031"/>
      <c r="T94" s="1032"/>
      <c r="U94" s="118"/>
      <c r="V94" s="4" t="s">
        <v>218</v>
      </c>
      <c r="W94" s="10" t="s">
        <v>371</v>
      </c>
      <c r="X94" s="13"/>
      <c r="Y94" s="313">
        <v>17.2</v>
      </c>
    </row>
    <row r="95" spans="1:25" x14ac:dyDescent="0.15">
      <c r="A95" s="1224"/>
      <c r="B95" s="458">
        <v>44735</v>
      </c>
      <c r="C95" s="449" t="str">
        <f t="shared" si="10"/>
        <v>(木)</v>
      </c>
      <c r="D95" s="742" t="s">
        <v>327</v>
      </c>
      <c r="E95" s="673"/>
      <c r="F95" s="674">
        <v>24.6</v>
      </c>
      <c r="G95" s="13">
        <v>22.1</v>
      </c>
      <c r="H95" s="310">
        <v>21.3</v>
      </c>
      <c r="I95" s="14">
        <v>2.2000000000000002</v>
      </c>
      <c r="J95" s="308">
        <v>1.7</v>
      </c>
      <c r="K95" s="13">
        <v>7.6</v>
      </c>
      <c r="L95" s="500">
        <v>7.59</v>
      </c>
      <c r="M95" s="1029">
        <v>27.8</v>
      </c>
      <c r="N95" s="846">
        <v>60.4</v>
      </c>
      <c r="O95" s="691">
        <v>81.2</v>
      </c>
      <c r="P95" s="1029">
        <v>30.1</v>
      </c>
      <c r="Q95" s="677">
        <v>178</v>
      </c>
      <c r="R95" s="1030">
        <v>0.13</v>
      </c>
      <c r="S95" s="1031"/>
      <c r="T95" s="1032"/>
      <c r="U95" s="118"/>
      <c r="V95" s="4" t="s">
        <v>17</v>
      </c>
      <c r="W95" s="10" t="s">
        <v>371</v>
      </c>
      <c r="X95" s="13"/>
      <c r="Y95" s="313">
        <v>21.1</v>
      </c>
    </row>
    <row r="96" spans="1:25" x14ac:dyDescent="0.15">
      <c r="A96" s="1224"/>
      <c r="B96" s="458">
        <v>44736</v>
      </c>
      <c r="C96" s="449" t="str">
        <f t="shared" si="10"/>
        <v>(金)</v>
      </c>
      <c r="D96" s="742" t="s">
        <v>326</v>
      </c>
      <c r="E96" s="673"/>
      <c r="F96" s="674">
        <v>29.3</v>
      </c>
      <c r="G96" s="13">
        <v>22.4</v>
      </c>
      <c r="H96" s="310">
        <v>21.7</v>
      </c>
      <c r="I96" s="14">
        <v>2.2999999999999998</v>
      </c>
      <c r="J96" s="308">
        <v>1.8</v>
      </c>
      <c r="K96" s="13">
        <v>7.64</v>
      </c>
      <c r="L96" s="500">
        <v>7.61</v>
      </c>
      <c r="M96" s="1029">
        <v>27.9</v>
      </c>
      <c r="N96" s="846">
        <v>60.7</v>
      </c>
      <c r="O96" s="691">
        <v>81.2</v>
      </c>
      <c r="P96" s="1029">
        <v>29.7</v>
      </c>
      <c r="Q96" s="677">
        <v>190</v>
      </c>
      <c r="R96" s="1030">
        <v>0.14000000000000001</v>
      </c>
      <c r="S96" s="1031"/>
      <c r="T96" s="1032"/>
      <c r="U96" s="118"/>
      <c r="V96" s="4" t="s">
        <v>219</v>
      </c>
      <c r="W96" s="10" t="s">
        <v>205</v>
      </c>
      <c r="X96" s="13"/>
      <c r="Y96" s="396">
        <v>7</v>
      </c>
    </row>
    <row r="97" spans="1:25" x14ac:dyDescent="0.15">
      <c r="A97" s="1224"/>
      <c r="B97" s="458">
        <v>44737</v>
      </c>
      <c r="C97" s="449" t="str">
        <f t="shared" si="10"/>
        <v>(土)</v>
      </c>
      <c r="D97" s="742" t="s">
        <v>326</v>
      </c>
      <c r="E97" s="673"/>
      <c r="F97" s="674">
        <v>30.8</v>
      </c>
      <c r="G97" s="13">
        <v>22.8</v>
      </c>
      <c r="H97" s="310">
        <v>22</v>
      </c>
      <c r="I97" s="14">
        <v>2</v>
      </c>
      <c r="J97" s="308">
        <v>1.5</v>
      </c>
      <c r="K97" s="13">
        <v>7.57</v>
      </c>
      <c r="L97" s="500">
        <v>7.56</v>
      </c>
      <c r="M97" s="1029">
        <v>28.5</v>
      </c>
      <c r="N97" s="846"/>
      <c r="O97" s="691"/>
      <c r="P97" s="1029"/>
      <c r="Q97" s="677"/>
      <c r="R97" s="1030"/>
      <c r="S97" s="1031"/>
      <c r="T97" s="1032"/>
      <c r="U97" s="118"/>
      <c r="V97" s="4" t="s">
        <v>220</v>
      </c>
      <c r="W97" s="10" t="s">
        <v>371</v>
      </c>
      <c r="X97" s="172"/>
      <c r="Y97" s="396">
        <v>3</v>
      </c>
    </row>
    <row r="98" spans="1:25" x14ac:dyDescent="0.15">
      <c r="A98" s="1224"/>
      <c r="B98" s="458">
        <v>44738</v>
      </c>
      <c r="C98" s="449" t="str">
        <f t="shared" si="10"/>
        <v>(日)</v>
      </c>
      <c r="D98" s="742" t="s">
        <v>326</v>
      </c>
      <c r="E98" s="673"/>
      <c r="F98" s="674">
        <v>32</v>
      </c>
      <c r="G98" s="13">
        <v>23</v>
      </c>
      <c r="H98" s="310">
        <v>22.1</v>
      </c>
      <c r="I98" s="14">
        <v>2.2000000000000002</v>
      </c>
      <c r="J98" s="308">
        <v>1.6</v>
      </c>
      <c r="K98" s="13">
        <v>7.52</v>
      </c>
      <c r="L98" s="500">
        <v>7.5</v>
      </c>
      <c r="M98" s="1029">
        <v>28.5</v>
      </c>
      <c r="N98" s="846"/>
      <c r="O98" s="691"/>
      <c r="P98" s="1029"/>
      <c r="Q98" s="677"/>
      <c r="R98" s="1030"/>
      <c r="S98" s="1031"/>
      <c r="T98" s="1032"/>
      <c r="U98" s="118"/>
      <c r="V98" s="397"/>
      <c r="W98" s="398"/>
      <c r="X98" s="399"/>
      <c r="Y98" s="398"/>
    </row>
    <row r="99" spans="1:25" x14ac:dyDescent="0.15">
      <c r="A99" s="1224"/>
      <c r="B99" s="458">
        <v>44739</v>
      </c>
      <c r="C99" s="449" t="str">
        <f t="shared" si="10"/>
        <v>(月)</v>
      </c>
      <c r="D99" s="742" t="s">
        <v>326</v>
      </c>
      <c r="E99" s="673"/>
      <c r="F99" s="674">
        <v>33.799999999999997</v>
      </c>
      <c r="G99" s="13">
        <v>23.2</v>
      </c>
      <c r="H99" s="310">
        <v>22.3</v>
      </c>
      <c r="I99" s="14">
        <v>2.1</v>
      </c>
      <c r="J99" s="308">
        <v>1.6</v>
      </c>
      <c r="K99" s="13">
        <v>7.62</v>
      </c>
      <c r="L99" s="500">
        <v>7.56</v>
      </c>
      <c r="M99" s="1029">
        <v>28.6</v>
      </c>
      <c r="N99" s="846">
        <v>62.5</v>
      </c>
      <c r="O99" s="691">
        <v>83.2</v>
      </c>
      <c r="P99" s="1029">
        <v>29.4</v>
      </c>
      <c r="Q99" s="677">
        <v>190</v>
      </c>
      <c r="R99" s="1030">
        <v>0.12</v>
      </c>
      <c r="S99" s="1031"/>
      <c r="T99" s="1032"/>
      <c r="U99" s="118"/>
      <c r="V99" s="397"/>
      <c r="W99" s="398"/>
      <c r="X99" s="399"/>
      <c r="Y99" s="398"/>
    </row>
    <row r="100" spans="1:25" x14ac:dyDescent="0.15">
      <c r="A100" s="1224"/>
      <c r="B100" s="458">
        <v>44740</v>
      </c>
      <c r="C100" s="449" t="str">
        <f t="shared" si="10"/>
        <v>(火)</v>
      </c>
      <c r="D100" s="742" t="s">
        <v>326</v>
      </c>
      <c r="E100" s="673"/>
      <c r="F100" s="674">
        <v>33.700000000000003</v>
      </c>
      <c r="G100" s="13">
        <v>23.4</v>
      </c>
      <c r="H100" s="310">
        <v>22.4</v>
      </c>
      <c r="I100" s="14">
        <v>1.7</v>
      </c>
      <c r="J100" s="308">
        <v>1.4</v>
      </c>
      <c r="K100" s="13">
        <v>7.64</v>
      </c>
      <c r="L100" s="500">
        <v>7.6</v>
      </c>
      <c r="M100" s="1029">
        <v>28.3</v>
      </c>
      <c r="N100" s="846">
        <v>62.1</v>
      </c>
      <c r="O100" s="691">
        <v>82.6</v>
      </c>
      <c r="P100" s="1029">
        <v>28.8</v>
      </c>
      <c r="Q100" s="677">
        <v>175</v>
      </c>
      <c r="R100" s="1030">
        <v>0.1</v>
      </c>
      <c r="S100" s="1031"/>
      <c r="T100" s="1032"/>
      <c r="U100" s="118"/>
      <c r="V100" s="400"/>
      <c r="W100" s="401"/>
      <c r="X100" s="402"/>
      <c r="Y100" s="401"/>
    </row>
    <row r="101" spans="1:25" x14ac:dyDescent="0.15">
      <c r="A101" s="1224"/>
      <c r="B101" s="458">
        <v>44741</v>
      </c>
      <c r="C101" s="449" t="str">
        <f t="shared" si="10"/>
        <v>(水)</v>
      </c>
      <c r="D101" s="742" t="s">
        <v>326</v>
      </c>
      <c r="E101" s="673"/>
      <c r="F101" s="674">
        <v>31.3</v>
      </c>
      <c r="G101" s="13">
        <v>23.6</v>
      </c>
      <c r="H101" s="310">
        <v>22.7</v>
      </c>
      <c r="I101" s="14">
        <v>1.6</v>
      </c>
      <c r="J101" s="308">
        <v>1.2</v>
      </c>
      <c r="K101" s="13">
        <v>7.72</v>
      </c>
      <c r="L101" s="500">
        <v>7.72</v>
      </c>
      <c r="M101" s="1029">
        <v>28.3</v>
      </c>
      <c r="N101" s="846">
        <v>62.4</v>
      </c>
      <c r="O101" s="691">
        <v>82.4</v>
      </c>
      <c r="P101" s="1029">
        <v>28.8</v>
      </c>
      <c r="Q101" s="677">
        <v>164</v>
      </c>
      <c r="R101" s="1030">
        <v>0.11</v>
      </c>
      <c r="S101" s="1031"/>
      <c r="T101" s="1032"/>
      <c r="U101" s="118"/>
      <c r="V101" s="11" t="s">
        <v>23</v>
      </c>
      <c r="W101" s="117" t="s">
        <v>24</v>
      </c>
      <c r="X101" s="117" t="s">
        <v>24</v>
      </c>
      <c r="Y101" s="812" t="s">
        <v>24</v>
      </c>
    </row>
    <row r="102" spans="1:25" x14ac:dyDescent="0.15">
      <c r="A102" s="1224"/>
      <c r="B102" s="458">
        <v>44742</v>
      </c>
      <c r="C102" s="449" t="str">
        <f t="shared" si="10"/>
        <v>(木)</v>
      </c>
      <c r="D102" s="745" t="s">
        <v>326</v>
      </c>
      <c r="E102" s="700"/>
      <c r="F102" s="746">
        <v>32.200000000000003</v>
      </c>
      <c r="G102" s="498">
        <v>23.5</v>
      </c>
      <c r="H102" s="747">
        <v>23.7</v>
      </c>
      <c r="I102" s="748">
        <v>1.5</v>
      </c>
      <c r="J102" s="409">
        <v>1.2</v>
      </c>
      <c r="K102" s="498">
        <v>7.72</v>
      </c>
      <c r="L102" s="506">
        <v>7.65</v>
      </c>
      <c r="M102" s="1076">
        <v>28.6</v>
      </c>
      <c r="N102" s="900">
        <v>62.9</v>
      </c>
      <c r="O102" s="1009">
        <v>83</v>
      </c>
      <c r="P102" s="1076">
        <v>27.1</v>
      </c>
      <c r="Q102" s="751">
        <v>173</v>
      </c>
      <c r="R102" s="1077">
        <v>7.0000000000000007E-2</v>
      </c>
      <c r="S102" s="1078"/>
      <c r="T102" s="1079"/>
      <c r="U102" s="118"/>
      <c r="V102" s="1235" t="s">
        <v>470</v>
      </c>
      <c r="W102" s="1236"/>
      <c r="X102" s="1236"/>
      <c r="Y102" s="1237"/>
    </row>
    <row r="103" spans="1:25" s="1" customFormat="1" ht="13.5" customHeight="1" x14ac:dyDescent="0.15">
      <c r="A103" s="1224"/>
      <c r="B103" s="1155" t="s">
        <v>274</v>
      </c>
      <c r="C103" s="1155"/>
      <c r="D103" s="679"/>
      <c r="E103" s="663">
        <f>MAX(E73:E102)</f>
        <v>24.5</v>
      </c>
      <c r="F103" s="680">
        <f t="shared" ref="F103:R103" si="11">IF(COUNT(F73:F102)=0,"",MAX(F73:F102))</f>
        <v>33.799999999999997</v>
      </c>
      <c r="G103" s="12">
        <f t="shared" si="11"/>
        <v>23.6</v>
      </c>
      <c r="H103" s="307">
        <f t="shared" si="11"/>
        <v>23.7</v>
      </c>
      <c r="I103" s="665">
        <f t="shared" si="11"/>
        <v>4.2</v>
      </c>
      <c r="J103" s="666">
        <f t="shared" si="11"/>
        <v>3</v>
      </c>
      <c r="K103" s="12">
        <f t="shared" si="11"/>
        <v>7.72</v>
      </c>
      <c r="L103" s="855">
        <f t="shared" si="11"/>
        <v>7.72</v>
      </c>
      <c r="M103" s="1025">
        <f t="shared" si="11"/>
        <v>28.8</v>
      </c>
      <c r="N103" s="838">
        <f t="shared" si="11"/>
        <v>62.9</v>
      </c>
      <c r="O103" s="682">
        <f t="shared" si="11"/>
        <v>83.2</v>
      </c>
      <c r="P103" s="1025">
        <f t="shared" si="11"/>
        <v>32.5</v>
      </c>
      <c r="Q103" s="684">
        <f t="shared" si="11"/>
        <v>190</v>
      </c>
      <c r="R103" s="1038">
        <f t="shared" si="11"/>
        <v>0.28999999999999998</v>
      </c>
      <c r="S103" s="1064">
        <f>IF(COUNT(S73:S102)=0,"",MAX(S73:S102))</f>
        <v>85</v>
      </c>
      <c r="T103" s="1065">
        <f>IF(COUNT(T73:T102)=0,"",MAX(T73:T102))</f>
        <v>57</v>
      </c>
      <c r="U103" s="159"/>
      <c r="V103" s="1238"/>
      <c r="W103" s="1236"/>
      <c r="X103" s="1236"/>
      <c r="Y103" s="1237"/>
    </row>
    <row r="104" spans="1:25" s="1" customFormat="1" ht="13.5" customHeight="1" x14ac:dyDescent="0.15">
      <c r="A104" s="1224"/>
      <c r="B104" s="1156" t="s">
        <v>275</v>
      </c>
      <c r="C104" s="1156"/>
      <c r="D104" s="687"/>
      <c r="E104" s="688"/>
      <c r="F104" s="689">
        <f t="shared" ref="F104:R104" si="12">IF(COUNT(F73:F102)=0,"",MIN(F73:F102))</f>
        <v>16.100000000000001</v>
      </c>
      <c r="G104" s="13">
        <f t="shared" si="12"/>
        <v>20.9</v>
      </c>
      <c r="H104" s="308">
        <f t="shared" si="12"/>
        <v>19.5</v>
      </c>
      <c r="I104" s="14">
        <f t="shared" si="12"/>
        <v>1.5</v>
      </c>
      <c r="J104" s="334">
        <f t="shared" si="12"/>
        <v>1.1000000000000001</v>
      </c>
      <c r="K104" s="13">
        <f t="shared" si="12"/>
        <v>7.28</v>
      </c>
      <c r="L104" s="847">
        <f t="shared" si="12"/>
        <v>7.23</v>
      </c>
      <c r="M104" s="1029">
        <f t="shared" si="12"/>
        <v>26.7</v>
      </c>
      <c r="N104" s="690">
        <f t="shared" si="12"/>
        <v>57.9</v>
      </c>
      <c r="O104" s="691">
        <f t="shared" si="12"/>
        <v>77.2</v>
      </c>
      <c r="P104" s="1043">
        <f t="shared" si="12"/>
        <v>27.1</v>
      </c>
      <c r="Q104" s="693">
        <f t="shared" si="12"/>
        <v>141</v>
      </c>
      <c r="R104" s="1044">
        <f t="shared" si="12"/>
        <v>7.0000000000000007E-2</v>
      </c>
      <c r="S104" s="1066"/>
      <c r="T104" s="1067"/>
      <c r="U104" s="159"/>
      <c r="V104" s="1238"/>
      <c r="W104" s="1236"/>
      <c r="X104" s="1236"/>
      <c r="Y104" s="1237"/>
    </row>
    <row r="105" spans="1:25" s="1" customFormat="1" ht="13.5" customHeight="1" x14ac:dyDescent="0.15">
      <c r="A105" s="1224"/>
      <c r="B105" s="1156" t="s">
        <v>276</v>
      </c>
      <c r="C105" s="1156"/>
      <c r="D105" s="687"/>
      <c r="E105" s="696"/>
      <c r="F105" s="697">
        <f t="shared" ref="F105:R105" si="13">IF(COUNT(F73:F102)=0,"",AVERAGE(F73:F102))</f>
        <v>24.77333333333333</v>
      </c>
      <c r="G105" s="13">
        <f t="shared" si="13"/>
        <v>21.863333333333337</v>
      </c>
      <c r="H105" s="689">
        <f t="shared" si="13"/>
        <v>20.94</v>
      </c>
      <c r="I105" s="14">
        <f t="shared" si="13"/>
        <v>2.7388666666666666</v>
      </c>
      <c r="J105" s="334">
        <f t="shared" si="13"/>
        <v>2.0203000000000002</v>
      </c>
      <c r="K105" s="13">
        <f t="shared" si="13"/>
        <v>7.5579999999999989</v>
      </c>
      <c r="L105" s="847">
        <f t="shared" si="13"/>
        <v>7.536666666666668</v>
      </c>
      <c r="M105" s="1029">
        <f t="shared" si="13"/>
        <v>27.789999999999996</v>
      </c>
      <c r="N105" s="690">
        <f t="shared" si="13"/>
        <v>59.854545454545466</v>
      </c>
      <c r="O105" s="691">
        <f t="shared" si="13"/>
        <v>80.327272727272756</v>
      </c>
      <c r="P105" s="1043">
        <f t="shared" si="13"/>
        <v>29.054545454545451</v>
      </c>
      <c r="Q105" s="698">
        <f t="shared" si="13"/>
        <v>170.68181818181819</v>
      </c>
      <c r="R105" s="1044">
        <f t="shared" si="13"/>
        <v>0.16</v>
      </c>
      <c r="S105" s="1066"/>
      <c r="T105" s="1067"/>
      <c r="U105" s="159"/>
      <c r="V105" s="1238"/>
      <c r="W105" s="1236"/>
      <c r="X105" s="1236"/>
      <c r="Y105" s="1237"/>
    </row>
    <row r="106" spans="1:25" s="1" customFormat="1" ht="13.5" customHeight="1" x14ac:dyDescent="0.15">
      <c r="A106" s="1225"/>
      <c r="B106" s="1157" t="s">
        <v>277</v>
      </c>
      <c r="C106" s="1157"/>
      <c r="D106" s="699"/>
      <c r="E106" s="700">
        <f>SUM(E73:E102)</f>
        <v>65</v>
      </c>
      <c r="F106" s="701"/>
      <c r="G106" s="702"/>
      <c r="H106" s="703"/>
      <c r="I106" s="702"/>
      <c r="J106" s="703"/>
      <c r="K106" s="704"/>
      <c r="L106" s="705"/>
      <c r="M106" s="1068"/>
      <c r="N106" s="708"/>
      <c r="O106" s="709"/>
      <c r="P106" s="1069"/>
      <c r="Q106" s="711"/>
      <c r="R106" s="1070"/>
      <c r="S106" s="1062">
        <f>SUM(S73:S102)</f>
        <v>126</v>
      </c>
      <c r="T106" s="1063">
        <f>SUM(T73:T102)</f>
        <v>89</v>
      </c>
      <c r="U106" s="159"/>
      <c r="V106" s="1239"/>
      <c r="W106" s="1240"/>
      <c r="X106" s="1240"/>
      <c r="Y106" s="1241"/>
    </row>
    <row r="107" spans="1:25" ht="13.5" customHeight="1" x14ac:dyDescent="0.15">
      <c r="A107" s="1171" t="s">
        <v>236</v>
      </c>
      <c r="B107" s="540">
        <v>44743</v>
      </c>
      <c r="C107" s="448" t="str">
        <f>IF(B107="","",IF(WEEKDAY(B107)=1,"(日)",IF(WEEKDAY(B107)=2,"(月)",IF(WEEKDAY(B107)=3,"(火)",IF(WEEKDAY(B107)=4,"(水)",IF(WEEKDAY(B107)=5,"(木)",IF(WEEKDAY(B107)=6,"(金)","(土)")))))))</f>
        <v>(金)</v>
      </c>
      <c r="D107" s="740" t="s">
        <v>326</v>
      </c>
      <c r="E107" s="663">
        <v>0</v>
      </c>
      <c r="F107" s="664">
        <v>31.3</v>
      </c>
      <c r="G107" s="12">
        <v>24.4</v>
      </c>
      <c r="H107" s="666">
        <v>23.1</v>
      </c>
      <c r="I107" s="665">
        <v>1.4</v>
      </c>
      <c r="J107" s="307">
        <v>1</v>
      </c>
      <c r="K107" s="12">
        <v>7.7</v>
      </c>
      <c r="L107" s="855">
        <v>7.6</v>
      </c>
      <c r="M107" s="1025">
        <v>28.6</v>
      </c>
      <c r="N107" s="838">
        <v>63.5</v>
      </c>
      <c r="O107" s="682">
        <v>83</v>
      </c>
      <c r="P107" s="1025">
        <v>29</v>
      </c>
      <c r="Q107" s="671">
        <v>199</v>
      </c>
      <c r="R107" s="1026">
        <v>0.09</v>
      </c>
      <c r="S107" s="1027"/>
      <c r="T107" s="1028"/>
      <c r="U107" s="118"/>
      <c r="V107" s="463" t="s">
        <v>344</v>
      </c>
      <c r="W107" s="479"/>
      <c r="X107" s="465">
        <v>44749</v>
      </c>
      <c r="Y107" s="474"/>
    </row>
    <row r="108" spans="1:25" x14ac:dyDescent="0.15">
      <c r="A108" s="1171"/>
      <c r="B108" s="458">
        <v>44744</v>
      </c>
      <c r="C108" s="449" t="str">
        <f t="shared" ref="C108:C137" si="14">IF(B108="","",IF(WEEKDAY(B108)=1,"(日)",IF(WEEKDAY(B108)=2,"(月)",IF(WEEKDAY(B108)=3,"(火)",IF(WEEKDAY(B108)=4,"(水)",IF(WEEKDAY(B108)=5,"(木)",IF(WEEKDAY(B108)=6,"(金)","(土)")))))))</f>
        <v>(土)</v>
      </c>
      <c r="D108" s="742" t="s">
        <v>326</v>
      </c>
      <c r="E108" s="673">
        <v>0</v>
      </c>
      <c r="F108" s="674">
        <v>33</v>
      </c>
      <c r="G108" s="13">
        <v>25</v>
      </c>
      <c r="H108" s="310">
        <v>23.5</v>
      </c>
      <c r="I108" s="14">
        <v>1.5</v>
      </c>
      <c r="J108" s="308">
        <v>1.2</v>
      </c>
      <c r="K108" s="13">
        <v>7.68</v>
      </c>
      <c r="L108" s="500">
        <v>7.7</v>
      </c>
      <c r="M108" s="1029">
        <v>28.6</v>
      </c>
      <c r="N108" s="846"/>
      <c r="O108" s="691"/>
      <c r="P108" s="1029"/>
      <c r="Q108" s="677"/>
      <c r="R108" s="1030"/>
      <c r="S108" s="1031"/>
      <c r="T108" s="1032"/>
      <c r="U108" s="118"/>
      <c r="V108" s="468" t="s">
        <v>2</v>
      </c>
      <c r="W108" s="469" t="s">
        <v>363</v>
      </c>
      <c r="X108" s="480">
        <v>27.1</v>
      </c>
      <c r="Y108" s="473"/>
    </row>
    <row r="109" spans="1:25" x14ac:dyDescent="0.15">
      <c r="A109" s="1171"/>
      <c r="B109" s="458">
        <v>44745</v>
      </c>
      <c r="C109" s="449" t="str">
        <f t="shared" si="14"/>
        <v>(日)</v>
      </c>
      <c r="D109" s="755" t="s">
        <v>327</v>
      </c>
      <c r="E109" s="673"/>
      <c r="F109" s="674">
        <v>30.4</v>
      </c>
      <c r="G109" s="13">
        <v>25.3</v>
      </c>
      <c r="H109" s="310">
        <v>23.8</v>
      </c>
      <c r="I109" s="14">
        <v>1.4</v>
      </c>
      <c r="J109" s="308">
        <v>1</v>
      </c>
      <c r="K109" s="13">
        <v>7.68</v>
      </c>
      <c r="L109" s="500">
        <v>7.7</v>
      </c>
      <c r="M109" s="1029">
        <v>28.9</v>
      </c>
      <c r="N109" s="846"/>
      <c r="O109" s="691"/>
      <c r="P109" s="1029"/>
      <c r="Q109" s="677"/>
      <c r="R109" s="1030"/>
      <c r="S109" s="1031"/>
      <c r="T109" s="1032"/>
      <c r="U109" s="118"/>
      <c r="V109" s="6" t="s">
        <v>19</v>
      </c>
      <c r="W109" s="7" t="s">
        <v>20</v>
      </c>
      <c r="X109" s="475" t="s">
        <v>21</v>
      </c>
      <c r="Y109" s="7" t="s">
        <v>22</v>
      </c>
    </row>
    <row r="110" spans="1:25" x14ac:dyDescent="0.15">
      <c r="A110" s="1171"/>
      <c r="B110" s="458">
        <v>44746</v>
      </c>
      <c r="C110" s="449" t="str">
        <f t="shared" si="14"/>
        <v>(月)</v>
      </c>
      <c r="D110" s="755" t="s">
        <v>327</v>
      </c>
      <c r="E110" s="673"/>
      <c r="F110" s="674">
        <v>26.2</v>
      </c>
      <c r="G110" s="13">
        <v>25.7</v>
      </c>
      <c r="H110" s="310">
        <v>24.2</v>
      </c>
      <c r="I110" s="14">
        <v>1.5</v>
      </c>
      <c r="J110" s="308">
        <v>1.1000000000000001</v>
      </c>
      <c r="K110" s="13">
        <v>7.74</v>
      </c>
      <c r="L110" s="500">
        <v>7.69</v>
      </c>
      <c r="M110" s="1029">
        <v>29.4</v>
      </c>
      <c r="N110" s="846">
        <v>64</v>
      </c>
      <c r="O110" s="691">
        <v>84.8</v>
      </c>
      <c r="P110" s="1029">
        <v>29.2</v>
      </c>
      <c r="Q110" s="677">
        <v>193</v>
      </c>
      <c r="R110" s="1030">
        <v>0.08</v>
      </c>
      <c r="S110" s="1031"/>
      <c r="T110" s="1032"/>
      <c r="U110" s="118"/>
      <c r="V110" s="3" t="s">
        <v>203</v>
      </c>
      <c r="W110" s="9" t="s">
        <v>11</v>
      </c>
      <c r="X110" s="12">
        <v>26.8</v>
      </c>
      <c r="Y110" s="307">
        <v>24.9</v>
      </c>
    </row>
    <row r="111" spans="1:25" x14ac:dyDescent="0.15">
      <c r="A111" s="1171"/>
      <c r="B111" s="458">
        <v>44747</v>
      </c>
      <c r="C111" s="449" t="str">
        <f t="shared" si="14"/>
        <v>(火)</v>
      </c>
      <c r="D111" s="755" t="s">
        <v>326</v>
      </c>
      <c r="E111" s="673">
        <v>3</v>
      </c>
      <c r="F111" s="674">
        <v>29.9</v>
      </c>
      <c r="G111" s="13">
        <v>26.2</v>
      </c>
      <c r="H111" s="310">
        <v>24.5</v>
      </c>
      <c r="I111" s="14">
        <v>1.4</v>
      </c>
      <c r="J111" s="308">
        <v>1</v>
      </c>
      <c r="K111" s="13">
        <v>7.72</v>
      </c>
      <c r="L111" s="500">
        <v>7.71</v>
      </c>
      <c r="M111" s="1029">
        <v>29.4</v>
      </c>
      <c r="N111" s="846">
        <v>65.2</v>
      </c>
      <c r="O111" s="691">
        <v>84.2</v>
      </c>
      <c r="P111" s="1029">
        <v>30.1</v>
      </c>
      <c r="Q111" s="677">
        <v>185</v>
      </c>
      <c r="R111" s="1030">
        <v>7.0000000000000007E-2</v>
      </c>
      <c r="S111" s="1031"/>
      <c r="T111" s="1032"/>
      <c r="U111" s="118"/>
      <c r="V111" s="4" t="s">
        <v>204</v>
      </c>
      <c r="W111" s="10" t="s">
        <v>205</v>
      </c>
      <c r="X111" s="13">
        <v>1.4</v>
      </c>
      <c r="Y111" s="308">
        <v>1</v>
      </c>
    </row>
    <row r="112" spans="1:25" x14ac:dyDescent="0.15">
      <c r="A112" s="1171"/>
      <c r="B112" s="458">
        <v>44748</v>
      </c>
      <c r="C112" s="449" t="str">
        <f t="shared" si="14"/>
        <v>(水)</v>
      </c>
      <c r="D112" s="755" t="s">
        <v>318</v>
      </c>
      <c r="E112" s="673">
        <v>1.5</v>
      </c>
      <c r="F112" s="674">
        <v>24.6</v>
      </c>
      <c r="G112" s="13">
        <v>26.4</v>
      </c>
      <c r="H112" s="310">
        <v>24.9</v>
      </c>
      <c r="I112" s="14">
        <v>1.4</v>
      </c>
      <c r="J112" s="308">
        <v>1</v>
      </c>
      <c r="K112" s="13">
        <v>7.78</v>
      </c>
      <c r="L112" s="500">
        <v>7.75</v>
      </c>
      <c r="M112" s="1029">
        <v>29.5</v>
      </c>
      <c r="N112" s="846">
        <v>64.099999999999994</v>
      </c>
      <c r="O112" s="691">
        <v>85</v>
      </c>
      <c r="P112" s="1029">
        <v>28.9</v>
      </c>
      <c r="Q112" s="677">
        <v>194</v>
      </c>
      <c r="R112" s="1030">
        <v>7.0000000000000007E-2</v>
      </c>
      <c r="S112" s="1031"/>
      <c r="T112" s="1032"/>
      <c r="U112" s="118"/>
      <c r="V112" s="4" t="s">
        <v>12</v>
      </c>
      <c r="W112" s="10"/>
      <c r="X112" s="13">
        <v>7.78</v>
      </c>
      <c r="Y112" s="308">
        <v>7.77</v>
      </c>
    </row>
    <row r="113" spans="1:25" x14ac:dyDescent="0.15">
      <c r="A113" s="1171"/>
      <c r="B113" s="458">
        <v>44749</v>
      </c>
      <c r="C113" s="449" t="str">
        <f t="shared" si="14"/>
        <v>(木)</v>
      </c>
      <c r="D113" s="755" t="s">
        <v>317</v>
      </c>
      <c r="E113" s="673"/>
      <c r="F113" s="674">
        <v>27.1</v>
      </c>
      <c r="G113" s="13">
        <v>26.8</v>
      </c>
      <c r="H113" s="310">
        <v>24.9</v>
      </c>
      <c r="I113" s="14">
        <v>1.4</v>
      </c>
      <c r="J113" s="308">
        <v>1</v>
      </c>
      <c r="K113" s="13">
        <v>7.78</v>
      </c>
      <c r="L113" s="500">
        <v>7.77</v>
      </c>
      <c r="M113" s="1029">
        <v>29.6</v>
      </c>
      <c r="N113" s="846">
        <v>64.8</v>
      </c>
      <c r="O113" s="691">
        <v>85.2</v>
      </c>
      <c r="P113" s="1029">
        <v>29.8</v>
      </c>
      <c r="Q113" s="677">
        <v>199</v>
      </c>
      <c r="R113" s="1030">
        <v>0.08</v>
      </c>
      <c r="S113" s="1031"/>
      <c r="T113" s="1032"/>
      <c r="U113" s="118"/>
      <c r="V113" s="4" t="s">
        <v>206</v>
      </c>
      <c r="W113" s="10" t="s">
        <v>13</v>
      </c>
      <c r="X113" s="13"/>
      <c r="Y113" s="308">
        <v>29.6</v>
      </c>
    </row>
    <row r="114" spans="1:25" x14ac:dyDescent="0.15">
      <c r="A114" s="1171"/>
      <c r="B114" s="458">
        <v>44750</v>
      </c>
      <c r="C114" s="449" t="str">
        <f t="shared" si="14"/>
        <v>(金)</v>
      </c>
      <c r="D114" s="755" t="s">
        <v>326</v>
      </c>
      <c r="E114" s="673"/>
      <c r="F114" s="674">
        <v>25.5</v>
      </c>
      <c r="G114" s="13">
        <v>27</v>
      </c>
      <c r="H114" s="310">
        <v>25.2</v>
      </c>
      <c r="I114" s="14">
        <v>1.6</v>
      </c>
      <c r="J114" s="308">
        <v>1</v>
      </c>
      <c r="K114" s="13">
        <v>7.81</v>
      </c>
      <c r="L114" s="500">
        <v>7.79</v>
      </c>
      <c r="M114" s="1029">
        <v>29.9</v>
      </c>
      <c r="N114" s="846">
        <v>64.2</v>
      </c>
      <c r="O114" s="691">
        <v>84.2</v>
      </c>
      <c r="P114" s="1029">
        <v>29.1</v>
      </c>
      <c r="Q114" s="677">
        <v>164</v>
      </c>
      <c r="R114" s="1030">
        <v>0.05</v>
      </c>
      <c r="S114" s="1031"/>
      <c r="T114" s="1032"/>
      <c r="U114" s="118"/>
      <c r="V114" s="4" t="s">
        <v>207</v>
      </c>
      <c r="W114" s="10" t="s">
        <v>371</v>
      </c>
      <c r="X114" s="172"/>
      <c r="Y114" s="309">
        <v>64.8</v>
      </c>
    </row>
    <row r="115" spans="1:25" x14ac:dyDescent="0.15">
      <c r="A115" s="1171"/>
      <c r="B115" s="458">
        <v>44751</v>
      </c>
      <c r="C115" s="449" t="str">
        <f t="shared" si="14"/>
        <v>(土)</v>
      </c>
      <c r="D115" s="755" t="s">
        <v>326</v>
      </c>
      <c r="E115" s="673"/>
      <c r="F115" s="674">
        <v>28.3</v>
      </c>
      <c r="G115" s="13">
        <v>27.1</v>
      </c>
      <c r="H115" s="310">
        <v>25.6</v>
      </c>
      <c r="I115" s="14">
        <v>1.3</v>
      </c>
      <c r="J115" s="308">
        <v>1</v>
      </c>
      <c r="K115" s="13">
        <v>7.71</v>
      </c>
      <c r="L115" s="500">
        <v>7.62</v>
      </c>
      <c r="M115" s="1029">
        <v>30.1</v>
      </c>
      <c r="N115" s="846"/>
      <c r="O115" s="691"/>
      <c r="P115" s="1029"/>
      <c r="Q115" s="677"/>
      <c r="R115" s="1030"/>
      <c r="S115" s="1031"/>
      <c r="T115" s="1032"/>
      <c r="U115" s="118"/>
      <c r="V115" s="4" t="s">
        <v>208</v>
      </c>
      <c r="W115" s="10" t="s">
        <v>371</v>
      </c>
      <c r="X115" s="172"/>
      <c r="Y115" s="309">
        <v>85.2</v>
      </c>
    </row>
    <row r="116" spans="1:25" x14ac:dyDescent="0.15">
      <c r="A116" s="1171"/>
      <c r="B116" s="458">
        <v>44752</v>
      </c>
      <c r="C116" s="449" t="str">
        <f t="shared" si="14"/>
        <v>(日)</v>
      </c>
      <c r="D116" s="755" t="s">
        <v>327</v>
      </c>
      <c r="E116" s="673"/>
      <c r="F116" s="674">
        <v>25.8</v>
      </c>
      <c r="G116" s="13">
        <v>27</v>
      </c>
      <c r="H116" s="310">
        <v>25.7</v>
      </c>
      <c r="I116" s="14">
        <v>2.1</v>
      </c>
      <c r="J116" s="308">
        <v>1.8</v>
      </c>
      <c r="K116" s="13">
        <v>7.58</v>
      </c>
      <c r="L116" s="500">
        <v>7.55</v>
      </c>
      <c r="M116" s="1029">
        <v>30.5</v>
      </c>
      <c r="N116" s="846"/>
      <c r="O116" s="691"/>
      <c r="P116" s="1029"/>
      <c r="Q116" s="677"/>
      <c r="R116" s="1030"/>
      <c r="S116" s="1031"/>
      <c r="T116" s="1032"/>
      <c r="U116" s="118"/>
      <c r="V116" s="4" t="s">
        <v>209</v>
      </c>
      <c r="W116" s="10" t="s">
        <v>371</v>
      </c>
      <c r="X116" s="172"/>
      <c r="Y116" s="309">
        <v>51.2</v>
      </c>
    </row>
    <row r="117" spans="1:25" x14ac:dyDescent="0.15">
      <c r="A117" s="1171"/>
      <c r="B117" s="458">
        <v>44753</v>
      </c>
      <c r="C117" s="449" t="str">
        <f t="shared" si="14"/>
        <v>(月)</v>
      </c>
      <c r="D117" s="755" t="s">
        <v>326</v>
      </c>
      <c r="E117" s="673"/>
      <c r="F117" s="674">
        <v>30.7</v>
      </c>
      <c r="G117" s="13">
        <v>27.1</v>
      </c>
      <c r="H117" s="310">
        <v>25.7</v>
      </c>
      <c r="I117" s="14">
        <v>2.2999999999999998</v>
      </c>
      <c r="J117" s="308">
        <v>1.8</v>
      </c>
      <c r="K117" s="13">
        <v>7.56</v>
      </c>
      <c r="L117" s="500">
        <v>7.54</v>
      </c>
      <c r="M117" s="1029">
        <v>31.4</v>
      </c>
      <c r="N117" s="846">
        <v>63.5</v>
      </c>
      <c r="O117" s="691">
        <v>85.8</v>
      </c>
      <c r="P117" s="1029">
        <v>34.9</v>
      </c>
      <c r="Q117" s="677">
        <v>157</v>
      </c>
      <c r="R117" s="1030">
        <v>0.09</v>
      </c>
      <c r="S117" s="1031"/>
      <c r="T117" s="1032"/>
      <c r="U117" s="118"/>
      <c r="V117" s="4" t="s">
        <v>210</v>
      </c>
      <c r="W117" s="10" t="s">
        <v>371</v>
      </c>
      <c r="X117" s="172"/>
      <c r="Y117" s="309">
        <v>34</v>
      </c>
    </row>
    <row r="118" spans="1:25" x14ac:dyDescent="0.15">
      <c r="A118" s="1171"/>
      <c r="B118" s="458">
        <v>44754</v>
      </c>
      <c r="C118" s="449" t="str">
        <f t="shared" si="14"/>
        <v>(火)</v>
      </c>
      <c r="D118" s="755" t="s">
        <v>327</v>
      </c>
      <c r="E118" s="673">
        <v>15</v>
      </c>
      <c r="F118" s="674">
        <v>29.2</v>
      </c>
      <c r="G118" s="13">
        <v>27.1</v>
      </c>
      <c r="H118" s="310">
        <v>25.7</v>
      </c>
      <c r="I118" s="14">
        <v>2.2999999999999998</v>
      </c>
      <c r="J118" s="308">
        <v>1.7</v>
      </c>
      <c r="K118" s="13">
        <v>7.6</v>
      </c>
      <c r="L118" s="500">
        <v>7.59</v>
      </c>
      <c r="M118" s="1029">
        <v>30.6</v>
      </c>
      <c r="N118" s="846">
        <v>64.2</v>
      </c>
      <c r="O118" s="691">
        <v>86.2</v>
      </c>
      <c r="P118" s="1029">
        <v>31.7</v>
      </c>
      <c r="Q118" s="677">
        <v>174</v>
      </c>
      <c r="R118" s="1030">
        <v>0.09</v>
      </c>
      <c r="S118" s="1031">
        <v>54</v>
      </c>
      <c r="T118" s="1032">
        <v>48</v>
      </c>
      <c r="U118" s="118"/>
      <c r="V118" s="4" t="s">
        <v>211</v>
      </c>
      <c r="W118" s="10" t="s">
        <v>371</v>
      </c>
      <c r="X118" s="14"/>
      <c r="Y118" s="310">
        <v>29.8</v>
      </c>
    </row>
    <row r="119" spans="1:25" x14ac:dyDescent="0.15">
      <c r="A119" s="1171"/>
      <c r="B119" s="458">
        <v>44755</v>
      </c>
      <c r="C119" s="449" t="str">
        <f t="shared" si="14"/>
        <v>(水)</v>
      </c>
      <c r="D119" s="755" t="s">
        <v>327</v>
      </c>
      <c r="E119" s="673">
        <v>32.5</v>
      </c>
      <c r="F119" s="674">
        <v>24.8</v>
      </c>
      <c r="G119" s="13">
        <v>27.1</v>
      </c>
      <c r="H119" s="310">
        <v>25.4</v>
      </c>
      <c r="I119" s="14">
        <v>2.2999999999999998</v>
      </c>
      <c r="J119" s="308">
        <v>1.3</v>
      </c>
      <c r="K119" s="13">
        <v>7.62</v>
      </c>
      <c r="L119" s="500">
        <v>7.63</v>
      </c>
      <c r="M119" s="1029">
        <v>30.5</v>
      </c>
      <c r="N119" s="846">
        <v>64.2</v>
      </c>
      <c r="O119" s="691">
        <v>85.8</v>
      </c>
      <c r="P119" s="1029">
        <v>34.799999999999997</v>
      </c>
      <c r="Q119" s="677">
        <v>207</v>
      </c>
      <c r="R119" s="1030">
        <v>7.0000000000000007E-2</v>
      </c>
      <c r="S119" s="1031"/>
      <c r="T119" s="1032"/>
      <c r="U119" s="118"/>
      <c r="V119" s="4" t="s">
        <v>212</v>
      </c>
      <c r="W119" s="10" t="s">
        <v>371</v>
      </c>
      <c r="X119" s="17"/>
      <c r="Y119" s="311">
        <v>199</v>
      </c>
    </row>
    <row r="120" spans="1:25" x14ac:dyDescent="0.15">
      <c r="A120" s="1171"/>
      <c r="B120" s="458">
        <v>44756</v>
      </c>
      <c r="C120" s="449" t="str">
        <f t="shared" si="14"/>
        <v>(木)</v>
      </c>
      <c r="D120" s="755" t="s">
        <v>327</v>
      </c>
      <c r="E120" s="673">
        <v>26</v>
      </c>
      <c r="F120" s="674">
        <v>26.7</v>
      </c>
      <c r="G120" s="13">
        <v>27.2</v>
      </c>
      <c r="H120" s="310">
        <v>25.4</v>
      </c>
      <c r="I120" s="14">
        <v>2.2999999999999998</v>
      </c>
      <c r="J120" s="308">
        <v>1.3</v>
      </c>
      <c r="K120" s="13">
        <v>7.59</v>
      </c>
      <c r="L120" s="500">
        <v>7.59</v>
      </c>
      <c r="M120" s="1029">
        <v>30.5</v>
      </c>
      <c r="N120" s="846">
        <v>63.5</v>
      </c>
      <c r="O120" s="691">
        <v>86</v>
      </c>
      <c r="P120" s="1029">
        <v>36.9</v>
      </c>
      <c r="Q120" s="677">
        <v>212</v>
      </c>
      <c r="R120" s="1030">
        <v>0.06</v>
      </c>
      <c r="S120" s="1031"/>
      <c r="T120" s="1032"/>
      <c r="U120" s="118"/>
      <c r="V120" s="4" t="s">
        <v>213</v>
      </c>
      <c r="W120" s="10" t="s">
        <v>371</v>
      </c>
      <c r="X120" s="15"/>
      <c r="Y120" s="312">
        <v>0.08</v>
      </c>
    </row>
    <row r="121" spans="1:25" x14ac:dyDescent="0.15">
      <c r="A121" s="1171"/>
      <c r="B121" s="458">
        <v>44757</v>
      </c>
      <c r="C121" s="449" t="str">
        <f t="shared" si="14"/>
        <v>(金)</v>
      </c>
      <c r="D121" s="755" t="s">
        <v>327</v>
      </c>
      <c r="E121" s="673">
        <v>29.5</v>
      </c>
      <c r="F121" s="674">
        <v>25.4</v>
      </c>
      <c r="G121" s="13">
        <v>27.3</v>
      </c>
      <c r="H121" s="310">
        <v>25.4</v>
      </c>
      <c r="I121" s="14">
        <v>3.1</v>
      </c>
      <c r="J121" s="308">
        <v>1.9</v>
      </c>
      <c r="K121" s="13">
        <v>7.44</v>
      </c>
      <c r="L121" s="500">
        <v>7.45</v>
      </c>
      <c r="M121" s="1029">
        <v>31.3</v>
      </c>
      <c r="N121" s="846">
        <v>62.9</v>
      </c>
      <c r="O121" s="691">
        <v>85.8</v>
      </c>
      <c r="P121" s="1029">
        <v>34.700000000000003</v>
      </c>
      <c r="Q121" s="677">
        <v>215</v>
      </c>
      <c r="R121" s="1030">
        <v>0.1</v>
      </c>
      <c r="S121" s="1031"/>
      <c r="T121" s="1032"/>
      <c r="U121" s="118"/>
      <c r="V121" s="4" t="s">
        <v>14</v>
      </c>
      <c r="W121" s="10" t="s">
        <v>371</v>
      </c>
      <c r="X121" s="13"/>
      <c r="Y121" s="313">
        <v>2.8</v>
      </c>
    </row>
    <row r="122" spans="1:25" x14ac:dyDescent="0.15">
      <c r="A122" s="1171"/>
      <c r="B122" s="458">
        <v>44758</v>
      </c>
      <c r="C122" s="449" t="str">
        <f t="shared" si="14"/>
        <v>(土)</v>
      </c>
      <c r="D122" s="755" t="s">
        <v>325</v>
      </c>
      <c r="E122" s="673">
        <v>6</v>
      </c>
      <c r="F122" s="674">
        <v>24.3</v>
      </c>
      <c r="G122" s="13">
        <v>27.1</v>
      </c>
      <c r="H122" s="310">
        <v>25.3</v>
      </c>
      <c r="I122" s="14">
        <v>3.8</v>
      </c>
      <c r="J122" s="308">
        <v>2.4</v>
      </c>
      <c r="K122" s="13">
        <v>7.45</v>
      </c>
      <c r="L122" s="500">
        <v>7.44</v>
      </c>
      <c r="M122" s="1029">
        <v>31.2</v>
      </c>
      <c r="N122" s="846"/>
      <c r="O122" s="691"/>
      <c r="P122" s="1029"/>
      <c r="Q122" s="677"/>
      <c r="R122" s="1030"/>
      <c r="S122" s="1031"/>
      <c r="T122" s="1032"/>
      <c r="U122" s="118"/>
      <c r="V122" s="4" t="s">
        <v>15</v>
      </c>
      <c r="W122" s="10" t="s">
        <v>371</v>
      </c>
      <c r="X122" s="13"/>
      <c r="Y122" s="313">
        <v>0.5</v>
      </c>
    </row>
    <row r="123" spans="1:25" x14ac:dyDescent="0.15">
      <c r="A123" s="1171"/>
      <c r="B123" s="458">
        <v>44759</v>
      </c>
      <c r="C123" s="449" t="str">
        <f t="shared" si="14"/>
        <v>(日)</v>
      </c>
      <c r="D123" s="755" t="s">
        <v>327</v>
      </c>
      <c r="E123" s="673">
        <v>31.5</v>
      </c>
      <c r="F123" s="674">
        <v>25.7</v>
      </c>
      <c r="G123" s="13">
        <v>27</v>
      </c>
      <c r="H123" s="310">
        <v>25.2</v>
      </c>
      <c r="I123" s="14">
        <v>3.7</v>
      </c>
      <c r="J123" s="308">
        <v>2</v>
      </c>
      <c r="K123" s="13">
        <v>7.4</v>
      </c>
      <c r="L123" s="500">
        <v>7.31</v>
      </c>
      <c r="M123" s="1029">
        <v>29.6</v>
      </c>
      <c r="N123" s="846"/>
      <c r="O123" s="691"/>
      <c r="P123" s="1029"/>
      <c r="Q123" s="677"/>
      <c r="R123" s="1030"/>
      <c r="S123" s="1031"/>
      <c r="T123" s="1032"/>
      <c r="U123" s="118"/>
      <c r="V123" s="4" t="s">
        <v>214</v>
      </c>
      <c r="W123" s="10" t="s">
        <v>371</v>
      </c>
      <c r="X123" s="13"/>
      <c r="Y123" s="313">
        <v>7.1</v>
      </c>
    </row>
    <row r="124" spans="1:25" x14ac:dyDescent="0.15">
      <c r="A124" s="1171"/>
      <c r="B124" s="458">
        <v>44760</v>
      </c>
      <c r="C124" s="449" t="str">
        <f t="shared" si="14"/>
        <v>(月)</v>
      </c>
      <c r="D124" s="755" t="s">
        <v>327</v>
      </c>
      <c r="E124" s="673"/>
      <c r="F124" s="674">
        <v>27.6</v>
      </c>
      <c r="G124" s="13">
        <v>26.7</v>
      </c>
      <c r="H124" s="310">
        <v>25.1</v>
      </c>
      <c r="I124" s="14">
        <v>3.8</v>
      </c>
      <c r="J124" s="308">
        <v>2.2999999999999998</v>
      </c>
      <c r="K124" s="13">
        <v>7.32</v>
      </c>
      <c r="L124" s="500">
        <v>7.33</v>
      </c>
      <c r="M124" s="1029">
        <v>28.8</v>
      </c>
      <c r="N124" s="846"/>
      <c r="O124" s="691"/>
      <c r="P124" s="1029"/>
      <c r="Q124" s="677"/>
      <c r="R124" s="1030"/>
      <c r="S124" s="1031"/>
      <c r="T124" s="1032"/>
      <c r="U124" s="118"/>
      <c r="V124" s="4" t="s">
        <v>215</v>
      </c>
      <c r="W124" s="10" t="s">
        <v>371</v>
      </c>
      <c r="X124" s="15"/>
      <c r="Y124" s="314">
        <v>1.7999999999999999E-2</v>
      </c>
    </row>
    <row r="125" spans="1:25" x14ac:dyDescent="0.15">
      <c r="A125" s="1171"/>
      <c r="B125" s="458">
        <v>44761</v>
      </c>
      <c r="C125" s="449" t="str">
        <f t="shared" si="14"/>
        <v>(火)</v>
      </c>
      <c r="D125" s="755" t="s">
        <v>327</v>
      </c>
      <c r="E125" s="673">
        <v>6.5</v>
      </c>
      <c r="F125" s="674">
        <v>27.7</v>
      </c>
      <c r="G125" s="13">
        <v>26.7</v>
      </c>
      <c r="H125" s="310">
        <v>25.3</v>
      </c>
      <c r="I125" s="14">
        <v>3.5</v>
      </c>
      <c r="J125" s="308">
        <v>2</v>
      </c>
      <c r="K125" s="13">
        <v>7.47</v>
      </c>
      <c r="L125" s="500">
        <v>7.36</v>
      </c>
      <c r="M125" s="1029">
        <v>29.7</v>
      </c>
      <c r="N125" s="846">
        <v>60.5</v>
      </c>
      <c r="O125" s="691">
        <v>86</v>
      </c>
      <c r="P125" s="1029">
        <v>32.6</v>
      </c>
      <c r="Q125" s="677">
        <v>192</v>
      </c>
      <c r="R125" s="1030">
        <v>0.1</v>
      </c>
      <c r="S125" s="1031">
        <v>88</v>
      </c>
      <c r="T125" s="1032">
        <v>57</v>
      </c>
      <c r="U125" s="118"/>
      <c r="V125" s="4" t="s">
        <v>333</v>
      </c>
      <c r="W125" s="10" t="s">
        <v>371</v>
      </c>
      <c r="X125" s="15"/>
      <c r="Y125" s="314">
        <v>1.84</v>
      </c>
    </row>
    <row r="126" spans="1:25" x14ac:dyDescent="0.15">
      <c r="A126" s="1171"/>
      <c r="B126" s="458">
        <v>44762</v>
      </c>
      <c r="C126" s="449" t="str">
        <f t="shared" si="14"/>
        <v>(水)</v>
      </c>
      <c r="D126" s="755" t="s">
        <v>327</v>
      </c>
      <c r="E126" s="673"/>
      <c r="F126" s="674">
        <v>31.4</v>
      </c>
      <c r="G126" s="13">
        <v>27</v>
      </c>
      <c r="H126" s="310">
        <v>25.3</v>
      </c>
      <c r="I126" s="14">
        <v>2.9</v>
      </c>
      <c r="J126" s="308">
        <v>2</v>
      </c>
      <c r="K126" s="13">
        <v>7.45</v>
      </c>
      <c r="L126" s="500">
        <v>7.44</v>
      </c>
      <c r="M126" s="1029">
        <v>29.7</v>
      </c>
      <c r="N126" s="846">
        <v>61.6</v>
      </c>
      <c r="O126" s="691">
        <v>84.4</v>
      </c>
      <c r="P126" s="1029">
        <v>35.5</v>
      </c>
      <c r="Q126" s="677">
        <v>182</v>
      </c>
      <c r="R126" s="1030">
        <v>0.15</v>
      </c>
      <c r="S126" s="1031"/>
      <c r="T126" s="1032"/>
      <c r="U126" s="118"/>
      <c r="V126" s="4" t="s">
        <v>216</v>
      </c>
      <c r="W126" s="10" t="s">
        <v>371</v>
      </c>
      <c r="X126" s="15"/>
      <c r="Y126" s="314">
        <v>2.29</v>
      </c>
    </row>
    <row r="127" spans="1:25" x14ac:dyDescent="0.15">
      <c r="A127" s="1171"/>
      <c r="B127" s="458">
        <v>44763</v>
      </c>
      <c r="C127" s="449" t="str">
        <f t="shared" si="14"/>
        <v>(木)</v>
      </c>
      <c r="D127" s="755" t="s">
        <v>326</v>
      </c>
      <c r="E127" s="673"/>
      <c r="F127" s="674">
        <v>30.9</v>
      </c>
      <c r="G127" s="13">
        <v>27.1</v>
      </c>
      <c r="H127" s="310">
        <v>25.3</v>
      </c>
      <c r="I127" s="14">
        <v>3.2</v>
      </c>
      <c r="J127" s="308">
        <v>2.1</v>
      </c>
      <c r="K127" s="13">
        <v>7.47</v>
      </c>
      <c r="L127" s="500">
        <v>7.43</v>
      </c>
      <c r="M127" s="1029">
        <v>28.7</v>
      </c>
      <c r="N127" s="846">
        <v>60.5</v>
      </c>
      <c r="O127" s="691">
        <v>82.4</v>
      </c>
      <c r="P127" s="1029">
        <v>29.4</v>
      </c>
      <c r="Q127" s="677">
        <v>171</v>
      </c>
      <c r="R127" s="1030">
        <v>0.14000000000000001</v>
      </c>
      <c r="S127" s="1031"/>
      <c r="T127" s="1032"/>
      <c r="U127" s="118"/>
      <c r="V127" s="4" t="s">
        <v>217</v>
      </c>
      <c r="W127" s="10" t="s">
        <v>371</v>
      </c>
      <c r="X127" s="15"/>
      <c r="Y127" s="314">
        <v>8.6999999999999994E-2</v>
      </c>
    </row>
    <row r="128" spans="1:25" x14ac:dyDescent="0.15">
      <c r="A128" s="1171"/>
      <c r="B128" s="458">
        <v>44764</v>
      </c>
      <c r="C128" s="449" t="str">
        <f t="shared" si="14"/>
        <v>(金)</v>
      </c>
      <c r="D128" s="755" t="s">
        <v>327</v>
      </c>
      <c r="E128" s="673">
        <v>7</v>
      </c>
      <c r="F128" s="674">
        <v>30.9</v>
      </c>
      <c r="G128" s="13">
        <v>27.3</v>
      </c>
      <c r="H128" s="310">
        <v>25.4</v>
      </c>
      <c r="I128" s="14">
        <v>2.9</v>
      </c>
      <c r="J128" s="308">
        <v>1.9</v>
      </c>
      <c r="K128" s="13">
        <v>7.48</v>
      </c>
      <c r="L128" s="500">
        <v>7.46</v>
      </c>
      <c r="M128" s="1029">
        <v>28.4</v>
      </c>
      <c r="N128" s="846">
        <v>60</v>
      </c>
      <c r="O128" s="691">
        <v>82.4</v>
      </c>
      <c r="P128" s="1029">
        <v>28.9</v>
      </c>
      <c r="Q128" s="677">
        <v>176</v>
      </c>
      <c r="R128" s="1030">
        <v>0.12</v>
      </c>
      <c r="S128" s="1031"/>
      <c r="T128" s="1032"/>
      <c r="U128" s="118"/>
      <c r="V128" s="4" t="s">
        <v>218</v>
      </c>
      <c r="W128" s="10" t="s">
        <v>371</v>
      </c>
      <c r="X128" s="13"/>
      <c r="Y128" s="313">
        <v>19.399999999999999</v>
      </c>
    </row>
    <row r="129" spans="1:25" x14ac:dyDescent="0.15">
      <c r="A129" s="1171"/>
      <c r="B129" s="458">
        <v>44765</v>
      </c>
      <c r="C129" s="449" t="str">
        <f t="shared" si="14"/>
        <v>(土)</v>
      </c>
      <c r="D129" s="755" t="s">
        <v>326</v>
      </c>
      <c r="E129" s="673"/>
      <c r="F129" s="674">
        <v>33.700000000000003</v>
      </c>
      <c r="G129" s="13">
        <v>27.5</v>
      </c>
      <c r="H129" s="310">
        <v>25.6</v>
      </c>
      <c r="I129" s="14">
        <v>2.7</v>
      </c>
      <c r="J129" s="308">
        <v>1.8</v>
      </c>
      <c r="K129" s="13">
        <v>7.4</v>
      </c>
      <c r="L129" s="500">
        <v>7.44</v>
      </c>
      <c r="M129" s="1029">
        <v>28.4</v>
      </c>
      <c r="N129" s="846"/>
      <c r="O129" s="691"/>
      <c r="P129" s="1029"/>
      <c r="Q129" s="677"/>
      <c r="R129" s="1030"/>
      <c r="S129" s="1031"/>
      <c r="T129" s="1032"/>
      <c r="U129" s="118"/>
      <c r="V129" s="4" t="s">
        <v>17</v>
      </c>
      <c r="W129" s="10" t="s">
        <v>371</v>
      </c>
      <c r="X129" s="13"/>
      <c r="Y129" s="313">
        <v>23.9</v>
      </c>
    </row>
    <row r="130" spans="1:25" x14ac:dyDescent="0.15">
      <c r="A130" s="1171"/>
      <c r="B130" s="458">
        <v>44766</v>
      </c>
      <c r="C130" s="449" t="str">
        <f t="shared" si="14"/>
        <v>(日)</v>
      </c>
      <c r="D130" s="755" t="s">
        <v>326</v>
      </c>
      <c r="E130" s="673"/>
      <c r="F130" s="674">
        <v>32.6</v>
      </c>
      <c r="G130" s="13">
        <v>27.7</v>
      </c>
      <c r="H130" s="310">
        <v>25.8</v>
      </c>
      <c r="I130" s="14">
        <v>2.2999999999999998</v>
      </c>
      <c r="J130" s="308">
        <v>1.5</v>
      </c>
      <c r="K130" s="13">
        <v>7.36</v>
      </c>
      <c r="L130" s="500">
        <v>7.45</v>
      </c>
      <c r="M130" s="1029">
        <v>28.6</v>
      </c>
      <c r="N130" s="846"/>
      <c r="O130" s="691"/>
      <c r="P130" s="1029"/>
      <c r="Q130" s="677"/>
      <c r="R130" s="1030"/>
      <c r="S130" s="1031"/>
      <c r="T130" s="1032"/>
      <c r="U130" s="118"/>
      <c r="V130" s="4" t="s">
        <v>219</v>
      </c>
      <c r="W130" s="10" t="s">
        <v>205</v>
      </c>
      <c r="X130" s="13"/>
      <c r="Y130" s="396">
        <v>6</v>
      </c>
    </row>
    <row r="131" spans="1:25" x14ac:dyDescent="0.15">
      <c r="A131" s="1171"/>
      <c r="B131" s="458">
        <v>44767</v>
      </c>
      <c r="C131" s="449" t="str">
        <f t="shared" si="14"/>
        <v>(月)</v>
      </c>
      <c r="D131" s="755" t="s">
        <v>326</v>
      </c>
      <c r="E131" s="673"/>
      <c r="F131" s="674">
        <v>32.700000000000003</v>
      </c>
      <c r="G131" s="13">
        <v>28</v>
      </c>
      <c r="H131" s="310">
        <v>25.9</v>
      </c>
      <c r="I131" s="14">
        <v>2.2999999999999998</v>
      </c>
      <c r="J131" s="308">
        <v>1.6</v>
      </c>
      <c r="K131" s="13">
        <v>7.49</v>
      </c>
      <c r="L131" s="500">
        <v>7.5</v>
      </c>
      <c r="M131" s="1029">
        <v>29.3</v>
      </c>
      <c r="N131" s="846">
        <v>62.2</v>
      </c>
      <c r="O131" s="691">
        <v>83.8</v>
      </c>
      <c r="P131" s="1029">
        <v>31.2</v>
      </c>
      <c r="Q131" s="677">
        <v>185</v>
      </c>
      <c r="R131" s="1030">
        <v>0.09</v>
      </c>
      <c r="S131" s="1031"/>
      <c r="T131" s="1032"/>
      <c r="U131" s="118"/>
      <c r="V131" s="4" t="s">
        <v>220</v>
      </c>
      <c r="W131" s="10" t="s">
        <v>371</v>
      </c>
      <c r="X131" s="172"/>
      <c r="Y131" s="396">
        <v>1</v>
      </c>
    </row>
    <row r="132" spans="1:25" x14ac:dyDescent="0.15">
      <c r="A132" s="1171"/>
      <c r="B132" s="458">
        <v>44768</v>
      </c>
      <c r="C132" s="449" t="str">
        <f t="shared" si="14"/>
        <v>(火)</v>
      </c>
      <c r="D132" s="755" t="s">
        <v>327</v>
      </c>
      <c r="E132" s="673">
        <v>17</v>
      </c>
      <c r="F132" s="674">
        <v>26</v>
      </c>
      <c r="G132" s="13">
        <v>27.7</v>
      </c>
      <c r="H132" s="310">
        <v>26</v>
      </c>
      <c r="I132" s="14">
        <v>2</v>
      </c>
      <c r="J132" s="308">
        <v>1.3</v>
      </c>
      <c r="K132" s="13">
        <v>7.52</v>
      </c>
      <c r="L132" s="500">
        <v>7.49</v>
      </c>
      <c r="M132" s="1029">
        <v>29.5</v>
      </c>
      <c r="N132" s="846">
        <v>62.1</v>
      </c>
      <c r="O132" s="691">
        <v>83.4</v>
      </c>
      <c r="P132" s="1029">
        <v>33</v>
      </c>
      <c r="Q132" s="677">
        <v>150</v>
      </c>
      <c r="R132" s="1030">
        <v>0.06</v>
      </c>
      <c r="S132" s="1031"/>
      <c r="T132" s="1032"/>
      <c r="U132" s="118"/>
      <c r="V132" s="397"/>
      <c r="W132" s="398"/>
      <c r="X132" s="399"/>
      <c r="Y132" s="398"/>
    </row>
    <row r="133" spans="1:25" x14ac:dyDescent="0.15">
      <c r="A133" s="1171"/>
      <c r="B133" s="458">
        <v>44769</v>
      </c>
      <c r="C133" s="449" t="str">
        <f t="shared" si="14"/>
        <v>(水)</v>
      </c>
      <c r="D133" s="755" t="s">
        <v>326</v>
      </c>
      <c r="E133" s="673"/>
      <c r="F133" s="674">
        <v>31.6</v>
      </c>
      <c r="G133" s="13">
        <v>28</v>
      </c>
      <c r="H133" s="310">
        <v>26.2</v>
      </c>
      <c r="I133" s="14">
        <v>2</v>
      </c>
      <c r="J133" s="308">
        <v>1.2</v>
      </c>
      <c r="K133" s="13">
        <v>7.54</v>
      </c>
      <c r="L133" s="500">
        <v>7.5</v>
      </c>
      <c r="M133" s="1029">
        <v>29.5</v>
      </c>
      <c r="N133" s="846">
        <v>62.2</v>
      </c>
      <c r="O133" s="691">
        <v>83.2</v>
      </c>
      <c r="P133" s="1029">
        <v>35.1</v>
      </c>
      <c r="Q133" s="677">
        <v>162</v>
      </c>
      <c r="R133" s="1030">
        <v>7.0000000000000007E-2</v>
      </c>
      <c r="S133" s="1031"/>
      <c r="T133" s="1032"/>
      <c r="U133" s="118"/>
      <c r="V133" s="397"/>
      <c r="W133" s="398"/>
      <c r="X133" s="399"/>
      <c r="Y133" s="398"/>
    </row>
    <row r="134" spans="1:25" x14ac:dyDescent="0.15">
      <c r="A134" s="1171"/>
      <c r="B134" s="458">
        <v>44770</v>
      </c>
      <c r="C134" s="449" t="str">
        <f t="shared" si="14"/>
        <v>(木)</v>
      </c>
      <c r="D134" s="755" t="s">
        <v>327</v>
      </c>
      <c r="E134" s="673"/>
      <c r="F134" s="674">
        <v>31.1</v>
      </c>
      <c r="G134" s="13">
        <v>28.2</v>
      </c>
      <c r="H134" s="310">
        <v>26.3</v>
      </c>
      <c r="I134" s="14">
        <v>2.1</v>
      </c>
      <c r="J134" s="308">
        <v>1.2</v>
      </c>
      <c r="K134" s="13">
        <v>7.5</v>
      </c>
      <c r="L134" s="500">
        <v>7.55</v>
      </c>
      <c r="M134" s="1029">
        <v>29.7</v>
      </c>
      <c r="N134" s="846">
        <v>62.1</v>
      </c>
      <c r="O134" s="691">
        <v>84.2</v>
      </c>
      <c r="P134" s="1029">
        <v>33.799999999999997</v>
      </c>
      <c r="Q134" s="677">
        <v>174</v>
      </c>
      <c r="R134" s="1030">
        <v>0.09</v>
      </c>
      <c r="S134" s="1031"/>
      <c r="T134" s="1032"/>
      <c r="U134" s="118"/>
      <c r="V134" s="400"/>
      <c r="W134" s="401"/>
      <c r="X134" s="402"/>
      <c r="Y134" s="401"/>
    </row>
    <row r="135" spans="1:25" x14ac:dyDescent="0.15">
      <c r="A135" s="1171"/>
      <c r="B135" s="458">
        <v>44771</v>
      </c>
      <c r="C135" s="449" t="str">
        <f t="shared" si="14"/>
        <v>(金)</v>
      </c>
      <c r="D135" s="755" t="s">
        <v>326</v>
      </c>
      <c r="E135" s="673"/>
      <c r="F135" s="674">
        <v>32.6</v>
      </c>
      <c r="G135" s="13">
        <v>28.3</v>
      </c>
      <c r="H135" s="310">
        <v>26.5</v>
      </c>
      <c r="I135" s="14">
        <v>2.1</v>
      </c>
      <c r="J135" s="308">
        <v>1.1000000000000001</v>
      </c>
      <c r="K135" s="13">
        <v>7.51</v>
      </c>
      <c r="L135" s="500">
        <v>7.52</v>
      </c>
      <c r="M135" s="1029">
        <v>29.6</v>
      </c>
      <c r="N135" s="846">
        <v>62</v>
      </c>
      <c r="O135" s="691">
        <v>83.2</v>
      </c>
      <c r="P135" s="1029">
        <v>33.299999999999997</v>
      </c>
      <c r="Q135" s="677">
        <v>168</v>
      </c>
      <c r="R135" s="1030">
        <v>0.06</v>
      </c>
      <c r="S135" s="1031"/>
      <c r="T135" s="1032"/>
      <c r="U135" s="118"/>
      <c r="V135" s="11" t="s">
        <v>23</v>
      </c>
      <c r="W135" s="117" t="s">
        <v>24</v>
      </c>
      <c r="X135" s="117" t="s">
        <v>24</v>
      </c>
      <c r="Y135" s="812" t="s">
        <v>24</v>
      </c>
    </row>
    <row r="136" spans="1:25" ht="14.25" customHeight="1" x14ac:dyDescent="0.15">
      <c r="A136" s="1171"/>
      <c r="B136" s="458">
        <v>44772</v>
      </c>
      <c r="C136" s="449" t="str">
        <f t="shared" si="14"/>
        <v>(土)</v>
      </c>
      <c r="D136" s="755" t="s">
        <v>326</v>
      </c>
      <c r="E136" s="673"/>
      <c r="F136" s="674">
        <v>31.9</v>
      </c>
      <c r="G136" s="13">
        <v>28.4</v>
      </c>
      <c r="H136" s="310">
        <v>26.5</v>
      </c>
      <c r="I136" s="14">
        <v>1.7</v>
      </c>
      <c r="J136" s="308">
        <v>0.9</v>
      </c>
      <c r="K136" s="13">
        <v>7.45</v>
      </c>
      <c r="L136" s="500">
        <v>7.52</v>
      </c>
      <c r="M136" s="1029">
        <v>29.5</v>
      </c>
      <c r="N136" s="846"/>
      <c r="O136" s="691"/>
      <c r="P136" s="1029"/>
      <c r="Q136" s="677"/>
      <c r="R136" s="1030"/>
      <c r="S136" s="1031"/>
      <c r="T136" s="1032"/>
      <c r="U136" s="118"/>
      <c r="V136" s="1235" t="s">
        <v>487</v>
      </c>
      <c r="W136" s="1251"/>
      <c r="X136" s="1251"/>
      <c r="Y136" s="1252"/>
    </row>
    <row r="137" spans="1:25" x14ac:dyDescent="0.15">
      <c r="A137" s="1171"/>
      <c r="B137" s="458">
        <v>44773</v>
      </c>
      <c r="C137" s="449" t="str">
        <f t="shared" si="14"/>
        <v>(日)</v>
      </c>
      <c r="D137" s="756" t="s">
        <v>326</v>
      </c>
      <c r="E137" s="700"/>
      <c r="F137" s="746">
        <v>33.9</v>
      </c>
      <c r="G137" s="498">
        <v>28.6</v>
      </c>
      <c r="H137" s="409">
        <v>26.6</v>
      </c>
      <c r="I137" s="748">
        <v>1.6</v>
      </c>
      <c r="J137" s="747">
        <v>0.8</v>
      </c>
      <c r="K137" s="498">
        <v>7.48</v>
      </c>
      <c r="L137" s="506">
        <v>7.45</v>
      </c>
      <c r="M137" s="1076">
        <v>29.6</v>
      </c>
      <c r="N137" s="900"/>
      <c r="O137" s="1009"/>
      <c r="P137" s="1076"/>
      <c r="Q137" s="751"/>
      <c r="R137" s="1077"/>
      <c r="S137" s="1071"/>
      <c r="T137" s="1072"/>
      <c r="U137" s="118"/>
      <c r="V137" s="1235"/>
      <c r="W137" s="1251"/>
      <c r="X137" s="1251"/>
      <c r="Y137" s="1252"/>
    </row>
    <row r="138" spans="1:25" s="1" customFormat="1" ht="13.5" customHeight="1" x14ac:dyDescent="0.15">
      <c r="A138" s="1171"/>
      <c r="B138" s="1155" t="s">
        <v>274</v>
      </c>
      <c r="C138" s="1155"/>
      <c r="D138" s="679"/>
      <c r="E138" s="663">
        <f>MAX(E107:E137)</f>
        <v>32.5</v>
      </c>
      <c r="F138" s="680">
        <f t="shared" ref="F138:S138" si="15">IF(COUNT(F107:F137)=0,"",MAX(F107:F137))</f>
        <v>33.9</v>
      </c>
      <c r="G138" s="12">
        <f t="shared" si="15"/>
        <v>28.6</v>
      </c>
      <c r="H138" s="307">
        <f t="shared" si="15"/>
        <v>26.6</v>
      </c>
      <c r="I138" s="665">
        <f t="shared" si="15"/>
        <v>3.8</v>
      </c>
      <c r="J138" s="666">
        <f t="shared" si="15"/>
        <v>2.4</v>
      </c>
      <c r="K138" s="12">
        <f t="shared" si="15"/>
        <v>7.81</v>
      </c>
      <c r="L138" s="855">
        <f t="shared" si="15"/>
        <v>7.79</v>
      </c>
      <c r="M138" s="1025">
        <f t="shared" si="15"/>
        <v>31.4</v>
      </c>
      <c r="N138" s="838">
        <f t="shared" si="15"/>
        <v>65.2</v>
      </c>
      <c r="O138" s="682">
        <f t="shared" si="15"/>
        <v>86.2</v>
      </c>
      <c r="P138" s="1025">
        <f t="shared" si="15"/>
        <v>36.9</v>
      </c>
      <c r="Q138" s="684">
        <f t="shared" si="15"/>
        <v>215</v>
      </c>
      <c r="R138" s="1038">
        <f t="shared" si="15"/>
        <v>0.15</v>
      </c>
      <c r="S138" s="1064">
        <f t="shared" si="15"/>
        <v>88</v>
      </c>
      <c r="T138" s="1065">
        <f t="shared" ref="T138" si="16">IF(COUNT(T107:T137)=0,"",MAX(T107:T137))</f>
        <v>57</v>
      </c>
      <c r="U138" s="159"/>
      <c r="V138" s="1235"/>
      <c r="W138" s="1251"/>
      <c r="X138" s="1251"/>
      <c r="Y138" s="1252"/>
    </row>
    <row r="139" spans="1:25" s="1" customFormat="1" ht="13.5" customHeight="1" x14ac:dyDescent="0.15">
      <c r="A139" s="1171"/>
      <c r="B139" s="1156" t="s">
        <v>275</v>
      </c>
      <c r="C139" s="1156"/>
      <c r="D139" s="687"/>
      <c r="E139" s="688"/>
      <c r="F139" s="689">
        <f t="shared" ref="F139:R139" si="17">IF(COUNT(F107:F137)=0,"",MIN(F107:F137))</f>
        <v>24.3</v>
      </c>
      <c r="G139" s="13">
        <f t="shared" si="17"/>
        <v>24.4</v>
      </c>
      <c r="H139" s="308">
        <f t="shared" si="17"/>
        <v>23.1</v>
      </c>
      <c r="I139" s="14">
        <f t="shared" si="17"/>
        <v>1.3</v>
      </c>
      <c r="J139" s="310">
        <f t="shared" si="17"/>
        <v>0.8</v>
      </c>
      <c r="K139" s="13">
        <f t="shared" si="17"/>
        <v>7.32</v>
      </c>
      <c r="L139" s="500">
        <f t="shared" si="17"/>
        <v>7.31</v>
      </c>
      <c r="M139" s="1029">
        <f t="shared" si="17"/>
        <v>28.4</v>
      </c>
      <c r="N139" s="846">
        <f t="shared" si="17"/>
        <v>60</v>
      </c>
      <c r="O139" s="691">
        <f t="shared" si="17"/>
        <v>82.4</v>
      </c>
      <c r="P139" s="1043">
        <f t="shared" si="17"/>
        <v>28.9</v>
      </c>
      <c r="Q139" s="693">
        <f t="shared" si="17"/>
        <v>150</v>
      </c>
      <c r="R139" s="1044">
        <f t="shared" si="17"/>
        <v>0.05</v>
      </c>
      <c r="S139" s="1066"/>
      <c r="T139" s="1067"/>
      <c r="U139" s="159"/>
      <c r="V139" s="1235"/>
      <c r="W139" s="1251"/>
      <c r="X139" s="1251"/>
      <c r="Y139" s="1252"/>
    </row>
    <row r="140" spans="1:25" s="1" customFormat="1" ht="13.5" customHeight="1" x14ac:dyDescent="0.15">
      <c r="A140" s="1171"/>
      <c r="B140" s="1156" t="s">
        <v>276</v>
      </c>
      <c r="C140" s="1156"/>
      <c r="D140" s="687"/>
      <c r="E140" s="696"/>
      <c r="F140" s="697">
        <f t="shared" ref="F140:R140" si="18">IF(COUNT(F107:F137)=0,"",AVERAGE(F107:F137))</f>
        <v>29.14516129032258</v>
      </c>
      <c r="G140" s="418">
        <f t="shared" si="18"/>
        <v>27.032258064516132</v>
      </c>
      <c r="H140" s="719">
        <f t="shared" si="18"/>
        <v>25.332258064516125</v>
      </c>
      <c r="I140" s="720">
        <f t="shared" si="18"/>
        <v>2.254838709677419</v>
      </c>
      <c r="J140" s="721">
        <f t="shared" si="18"/>
        <v>1.4580645161290324</v>
      </c>
      <c r="K140" s="418">
        <f t="shared" si="18"/>
        <v>7.557419354838709</v>
      </c>
      <c r="L140" s="886">
        <f t="shared" si="18"/>
        <v>7.5441935483870983</v>
      </c>
      <c r="M140" s="1033">
        <f t="shared" si="18"/>
        <v>29.632258064516133</v>
      </c>
      <c r="N140" s="888">
        <f t="shared" si="18"/>
        <v>62.864999999999995</v>
      </c>
      <c r="O140" s="1007">
        <f t="shared" si="18"/>
        <v>84.450000000000017</v>
      </c>
      <c r="P140" s="1043">
        <f t="shared" si="18"/>
        <v>32.094999999999992</v>
      </c>
      <c r="Q140" s="731">
        <f t="shared" si="18"/>
        <v>182.95</v>
      </c>
      <c r="R140" s="1073">
        <f t="shared" si="18"/>
        <v>8.6500000000000007E-2</v>
      </c>
      <c r="S140" s="1080"/>
      <c r="T140" s="1081"/>
      <c r="U140" s="159"/>
      <c r="V140" s="1235"/>
      <c r="W140" s="1251"/>
      <c r="X140" s="1251"/>
      <c r="Y140" s="1252"/>
    </row>
    <row r="141" spans="1:25" s="1" customFormat="1" ht="13.5" customHeight="1" x14ac:dyDescent="0.15">
      <c r="A141" s="1171"/>
      <c r="B141" s="1157" t="s">
        <v>277</v>
      </c>
      <c r="C141" s="1157"/>
      <c r="D141" s="699"/>
      <c r="E141" s="700">
        <f>SUM(E107:E137)</f>
        <v>175.5</v>
      </c>
      <c r="F141" s="701"/>
      <c r="G141" s="701"/>
      <c r="H141" s="734"/>
      <c r="I141" s="701"/>
      <c r="J141" s="734"/>
      <c r="K141" s="704"/>
      <c r="L141" s="705"/>
      <c r="M141" s="1068"/>
      <c r="N141" s="873"/>
      <c r="O141" s="709"/>
      <c r="P141" s="1069"/>
      <c r="Q141" s="711"/>
      <c r="R141" s="1070"/>
      <c r="S141" s="1074">
        <f>SUM(S107:S137)</f>
        <v>142</v>
      </c>
      <c r="T141" s="1075">
        <f>SUM(T107:T137)</f>
        <v>105</v>
      </c>
      <c r="U141" s="159"/>
      <c r="V141" s="1253"/>
      <c r="W141" s="1254"/>
      <c r="X141" s="1254"/>
      <c r="Y141" s="1255"/>
    </row>
    <row r="142" spans="1:25" ht="13.5" customHeight="1" x14ac:dyDescent="0.15">
      <c r="A142" s="1222" t="s">
        <v>237</v>
      </c>
      <c r="B142" s="540">
        <v>44774</v>
      </c>
      <c r="C142" s="448" t="str">
        <f>IF(B142="","",IF(WEEKDAY(B142)=1,"(日)",IF(WEEKDAY(B142)=2,"(月)",IF(WEEKDAY(B142)=3,"(火)",IF(WEEKDAY(B142)=4,"(水)",IF(WEEKDAY(B142)=5,"(木)",IF(WEEKDAY(B142)=6,"(金)","(土)")))))))</f>
        <v>(月)</v>
      </c>
      <c r="D142" s="740" t="s">
        <v>326</v>
      </c>
      <c r="E142" s="663">
        <v>0</v>
      </c>
      <c r="F142" s="664">
        <v>34</v>
      </c>
      <c r="G142" s="12">
        <v>28.9</v>
      </c>
      <c r="H142" s="666">
        <v>27.6</v>
      </c>
      <c r="I142" s="665">
        <v>1.661</v>
      </c>
      <c r="J142" s="307">
        <v>0.8</v>
      </c>
      <c r="K142" s="12">
        <v>7.57</v>
      </c>
      <c r="L142" s="855">
        <v>7.53</v>
      </c>
      <c r="M142" s="1025">
        <v>29.9</v>
      </c>
      <c r="N142" s="838">
        <v>63.2</v>
      </c>
      <c r="O142" s="682">
        <v>84</v>
      </c>
      <c r="P142" s="1025">
        <v>30</v>
      </c>
      <c r="Q142" s="671">
        <v>232</v>
      </c>
      <c r="R142" s="1026">
        <v>0.05</v>
      </c>
      <c r="S142" s="1027"/>
      <c r="T142" s="1028"/>
      <c r="U142" s="118"/>
      <c r="V142" s="552" t="s">
        <v>344</v>
      </c>
      <c r="W142" s="553"/>
      <c r="X142" s="554">
        <v>44777</v>
      </c>
      <c r="Y142" s="555"/>
    </row>
    <row r="143" spans="1:25" x14ac:dyDescent="0.15">
      <c r="A143" s="1222"/>
      <c r="B143" s="458">
        <v>44775</v>
      </c>
      <c r="C143" s="449" t="str">
        <f t="shared" ref="C143:C172" si="19">IF(B143="","",IF(WEEKDAY(B143)=1,"(日)",IF(WEEKDAY(B143)=2,"(月)",IF(WEEKDAY(B143)=3,"(火)",IF(WEEKDAY(B143)=4,"(水)",IF(WEEKDAY(B143)=5,"(木)",IF(WEEKDAY(B143)=6,"(金)","(土)")))))))</f>
        <v>(火)</v>
      </c>
      <c r="D143" s="742" t="s">
        <v>326</v>
      </c>
      <c r="E143" s="673">
        <v>0</v>
      </c>
      <c r="F143" s="674">
        <v>34</v>
      </c>
      <c r="G143" s="13">
        <v>28.5</v>
      </c>
      <c r="H143" s="310">
        <v>27.1</v>
      </c>
      <c r="I143" s="14">
        <v>1.3</v>
      </c>
      <c r="J143" s="308">
        <v>0.9</v>
      </c>
      <c r="K143" s="13">
        <v>7.57</v>
      </c>
      <c r="L143" s="500">
        <v>7.55</v>
      </c>
      <c r="M143" s="1029">
        <v>29.8</v>
      </c>
      <c r="N143" s="846">
        <v>63.7</v>
      </c>
      <c r="O143" s="691">
        <v>84.8</v>
      </c>
      <c r="P143" s="1029">
        <v>31.9</v>
      </c>
      <c r="Q143" s="677">
        <v>236</v>
      </c>
      <c r="R143" s="1030">
        <v>0.04</v>
      </c>
      <c r="S143" s="1031"/>
      <c r="T143" s="1032"/>
      <c r="U143" s="118"/>
      <c r="V143" s="468" t="s">
        <v>2</v>
      </c>
      <c r="W143" s="469" t="s">
        <v>363</v>
      </c>
      <c r="X143" s="480">
        <v>22.3</v>
      </c>
      <c r="Y143" s="473"/>
    </row>
    <row r="144" spans="1:25" x14ac:dyDescent="0.15">
      <c r="A144" s="1222"/>
      <c r="B144" s="458">
        <v>44776</v>
      </c>
      <c r="C144" s="449" t="str">
        <f t="shared" si="19"/>
        <v>(水)</v>
      </c>
      <c r="D144" s="742" t="s">
        <v>318</v>
      </c>
      <c r="E144" s="673">
        <v>0</v>
      </c>
      <c r="F144" s="674">
        <v>33.1</v>
      </c>
      <c r="G144" s="13">
        <v>28.7</v>
      </c>
      <c r="H144" s="310">
        <v>27.3</v>
      </c>
      <c r="I144" s="14">
        <v>1.3</v>
      </c>
      <c r="J144" s="308">
        <v>1</v>
      </c>
      <c r="K144" s="13">
        <v>7.63</v>
      </c>
      <c r="L144" s="500">
        <v>7.65</v>
      </c>
      <c r="M144" s="1029">
        <v>29.6</v>
      </c>
      <c r="N144" s="846">
        <v>63.2</v>
      </c>
      <c r="O144" s="691">
        <v>84.4</v>
      </c>
      <c r="P144" s="1029">
        <v>31.9</v>
      </c>
      <c r="Q144" s="677">
        <v>226</v>
      </c>
      <c r="R144" s="1030">
        <v>0.08</v>
      </c>
      <c r="S144" s="1031">
        <v>90</v>
      </c>
      <c r="T144" s="1032">
        <v>57</v>
      </c>
      <c r="U144" s="118"/>
      <c r="V144" s="6" t="s">
        <v>19</v>
      </c>
      <c r="W144" s="7" t="s">
        <v>20</v>
      </c>
      <c r="X144" s="475" t="s">
        <v>21</v>
      </c>
      <c r="Y144" s="7" t="s">
        <v>22</v>
      </c>
    </row>
    <row r="145" spans="1:25" x14ac:dyDescent="0.15">
      <c r="A145" s="1222"/>
      <c r="B145" s="458">
        <v>44777</v>
      </c>
      <c r="C145" s="449" t="str">
        <f t="shared" si="19"/>
        <v>(木)</v>
      </c>
      <c r="D145" s="742" t="s">
        <v>319</v>
      </c>
      <c r="E145" s="673">
        <v>66</v>
      </c>
      <c r="F145" s="674">
        <v>22.3</v>
      </c>
      <c r="G145" s="13">
        <v>28.5</v>
      </c>
      <c r="H145" s="310">
        <v>27.3</v>
      </c>
      <c r="I145" s="14">
        <v>1.5</v>
      </c>
      <c r="J145" s="308">
        <v>1</v>
      </c>
      <c r="K145" s="13">
        <v>7.62</v>
      </c>
      <c r="L145" s="500">
        <v>7.65</v>
      </c>
      <c r="M145" s="1029">
        <v>29.6</v>
      </c>
      <c r="N145" s="846">
        <v>63.3</v>
      </c>
      <c r="O145" s="691">
        <v>83.2</v>
      </c>
      <c r="P145" s="1029">
        <v>30.9</v>
      </c>
      <c r="Q145" s="677">
        <v>217</v>
      </c>
      <c r="R145" s="1030">
        <v>0.05</v>
      </c>
      <c r="S145" s="1031"/>
      <c r="T145" s="1032"/>
      <c r="U145" s="118"/>
      <c r="V145" s="3" t="s">
        <v>203</v>
      </c>
      <c r="W145" s="9" t="s">
        <v>11</v>
      </c>
      <c r="X145" s="12">
        <v>28.5</v>
      </c>
      <c r="Y145" s="307">
        <v>27.3</v>
      </c>
    </row>
    <row r="146" spans="1:25" x14ac:dyDescent="0.15">
      <c r="A146" s="1222"/>
      <c r="B146" s="458">
        <v>44778</v>
      </c>
      <c r="C146" s="449" t="str">
        <f t="shared" si="19"/>
        <v>(金)</v>
      </c>
      <c r="D146" s="742" t="s">
        <v>327</v>
      </c>
      <c r="E146" s="673">
        <v>3</v>
      </c>
      <c r="F146" s="674">
        <v>24.9</v>
      </c>
      <c r="G146" s="13">
        <v>28.7</v>
      </c>
      <c r="H146" s="310">
        <v>27.3</v>
      </c>
      <c r="I146" s="14">
        <v>1.4</v>
      </c>
      <c r="J146" s="308">
        <v>1</v>
      </c>
      <c r="K146" s="13">
        <v>7.57</v>
      </c>
      <c r="L146" s="500">
        <v>7.63</v>
      </c>
      <c r="M146" s="1029">
        <v>29.4</v>
      </c>
      <c r="N146" s="846">
        <v>62.2</v>
      </c>
      <c r="O146" s="691">
        <v>84</v>
      </c>
      <c r="P146" s="1029">
        <v>32.200000000000003</v>
      </c>
      <c r="Q146" s="677">
        <v>209</v>
      </c>
      <c r="R146" s="1030">
        <v>0.08</v>
      </c>
      <c r="S146" s="1031"/>
      <c r="T146" s="1032"/>
      <c r="U146" s="118"/>
      <c r="V146" s="4" t="s">
        <v>204</v>
      </c>
      <c r="W146" s="10" t="s">
        <v>205</v>
      </c>
      <c r="X146" s="13">
        <v>1.5</v>
      </c>
      <c r="Y146" s="308">
        <v>1</v>
      </c>
    </row>
    <row r="147" spans="1:25" x14ac:dyDescent="0.15">
      <c r="A147" s="1222"/>
      <c r="B147" s="458">
        <v>44779</v>
      </c>
      <c r="C147" s="449" t="str">
        <f t="shared" si="19"/>
        <v>(土)</v>
      </c>
      <c r="D147" s="742" t="s">
        <v>327</v>
      </c>
      <c r="E147" s="673">
        <v>0</v>
      </c>
      <c r="F147" s="674">
        <v>23.5</v>
      </c>
      <c r="G147" s="13">
        <v>29</v>
      </c>
      <c r="H147" s="310">
        <v>27.5</v>
      </c>
      <c r="I147" s="14">
        <v>1.6</v>
      </c>
      <c r="J147" s="308">
        <v>1.2</v>
      </c>
      <c r="K147" s="13">
        <v>7.59</v>
      </c>
      <c r="L147" s="500">
        <v>7.66</v>
      </c>
      <c r="M147" s="1029">
        <v>28.5</v>
      </c>
      <c r="N147" s="846"/>
      <c r="O147" s="691"/>
      <c r="P147" s="1029"/>
      <c r="Q147" s="677"/>
      <c r="R147" s="1030"/>
      <c r="S147" s="1031"/>
      <c r="T147" s="1032"/>
      <c r="U147" s="118"/>
      <c r="V147" s="4" t="s">
        <v>12</v>
      </c>
      <c r="W147" s="10"/>
      <c r="X147" s="13">
        <v>7.62</v>
      </c>
      <c r="Y147" s="308">
        <v>7.65</v>
      </c>
    </row>
    <row r="148" spans="1:25" x14ac:dyDescent="0.15">
      <c r="A148" s="1222"/>
      <c r="B148" s="458">
        <v>44780</v>
      </c>
      <c r="C148" s="449" t="str">
        <f t="shared" si="19"/>
        <v>(日)</v>
      </c>
      <c r="D148" s="742" t="s">
        <v>327</v>
      </c>
      <c r="E148" s="673">
        <v>0</v>
      </c>
      <c r="F148" s="674">
        <v>26.9</v>
      </c>
      <c r="G148" s="13">
        <v>28.9</v>
      </c>
      <c r="H148" s="310">
        <v>27.6</v>
      </c>
      <c r="I148" s="14">
        <v>1.7</v>
      </c>
      <c r="J148" s="308">
        <v>1.2</v>
      </c>
      <c r="K148" s="13">
        <v>7.74</v>
      </c>
      <c r="L148" s="500">
        <v>7.64</v>
      </c>
      <c r="M148" s="1029">
        <v>27.9</v>
      </c>
      <c r="N148" s="846"/>
      <c r="O148" s="691"/>
      <c r="P148" s="1029"/>
      <c r="Q148" s="677"/>
      <c r="R148" s="1030"/>
      <c r="S148" s="1031"/>
      <c r="T148" s="1032"/>
      <c r="U148" s="118"/>
      <c r="V148" s="4" t="s">
        <v>206</v>
      </c>
      <c r="W148" s="10" t="s">
        <v>13</v>
      </c>
      <c r="X148" s="13"/>
      <c r="Y148" s="308">
        <v>29.6</v>
      </c>
    </row>
    <row r="149" spans="1:25" x14ac:dyDescent="0.15">
      <c r="A149" s="1222"/>
      <c r="B149" s="458">
        <v>44781</v>
      </c>
      <c r="C149" s="449" t="str">
        <f t="shared" si="19"/>
        <v>(月)</v>
      </c>
      <c r="D149" s="742" t="s">
        <v>326</v>
      </c>
      <c r="E149" s="673">
        <v>0</v>
      </c>
      <c r="F149" s="674">
        <v>31.7</v>
      </c>
      <c r="G149" s="13">
        <v>28.9</v>
      </c>
      <c r="H149" s="310">
        <v>27.3</v>
      </c>
      <c r="I149" s="14">
        <v>2.2440000000000002</v>
      </c>
      <c r="J149" s="308">
        <v>1.643</v>
      </c>
      <c r="K149" s="13">
        <v>7.57</v>
      </c>
      <c r="L149" s="500">
        <v>7.56</v>
      </c>
      <c r="M149" s="1029">
        <v>27.8</v>
      </c>
      <c r="N149" s="846">
        <v>60</v>
      </c>
      <c r="O149" s="691">
        <v>78.2</v>
      </c>
      <c r="P149" s="1029">
        <v>32.299999999999997</v>
      </c>
      <c r="Q149" s="677">
        <v>204</v>
      </c>
      <c r="R149" s="1030">
        <v>0.11</v>
      </c>
      <c r="S149" s="1031"/>
      <c r="T149" s="1032"/>
      <c r="U149" s="118"/>
      <c r="V149" s="4" t="s">
        <v>207</v>
      </c>
      <c r="W149" s="10" t="s">
        <v>371</v>
      </c>
      <c r="X149" s="172"/>
      <c r="Y149" s="309">
        <v>63.3</v>
      </c>
    </row>
    <row r="150" spans="1:25" x14ac:dyDescent="0.15">
      <c r="A150" s="1222"/>
      <c r="B150" s="458">
        <v>44782</v>
      </c>
      <c r="C150" s="449" t="str">
        <f t="shared" si="19"/>
        <v>(火)</v>
      </c>
      <c r="D150" s="742" t="s">
        <v>326</v>
      </c>
      <c r="E150" s="673">
        <v>0</v>
      </c>
      <c r="F150" s="674">
        <v>31.4</v>
      </c>
      <c r="G150" s="13">
        <v>28.6</v>
      </c>
      <c r="H150" s="310">
        <v>27.2</v>
      </c>
      <c r="I150" s="14">
        <v>2.2999999999999998</v>
      </c>
      <c r="J150" s="308">
        <v>1.7</v>
      </c>
      <c r="K150" s="13">
        <v>7.56</v>
      </c>
      <c r="L150" s="500">
        <v>7.56</v>
      </c>
      <c r="M150" s="1029">
        <v>28.6</v>
      </c>
      <c r="N150" s="846">
        <v>60.5</v>
      </c>
      <c r="O150" s="691">
        <v>80</v>
      </c>
      <c r="P150" s="1029">
        <v>32.200000000000003</v>
      </c>
      <c r="Q150" s="677">
        <v>195</v>
      </c>
      <c r="R150" s="1030">
        <v>0.1</v>
      </c>
      <c r="S150" s="1031"/>
      <c r="T150" s="1032"/>
      <c r="U150" s="118"/>
      <c r="V150" s="4" t="s">
        <v>208</v>
      </c>
      <c r="W150" s="10" t="s">
        <v>371</v>
      </c>
      <c r="X150" s="172"/>
      <c r="Y150" s="309">
        <v>83.2</v>
      </c>
    </row>
    <row r="151" spans="1:25" x14ac:dyDescent="0.15">
      <c r="A151" s="1222"/>
      <c r="B151" s="458">
        <v>44783</v>
      </c>
      <c r="C151" s="449" t="str">
        <f t="shared" si="19"/>
        <v>(水)</v>
      </c>
      <c r="D151" s="742" t="s">
        <v>326</v>
      </c>
      <c r="E151" s="673">
        <v>0</v>
      </c>
      <c r="F151" s="674">
        <v>32.299999999999997</v>
      </c>
      <c r="G151" s="13">
        <v>28.6</v>
      </c>
      <c r="H151" s="310">
        <v>27.4</v>
      </c>
      <c r="I151" s="14">
        <v>2.4</v>
      </c>
      <c r="J151" s="308">
        <v>1.6</v>
      </c>
      <c r="K151" s="13">
        <v>7.57</v>
      </c>
      <c r="L151" s="500">
        <v>7.56</v>
      </c>
      <c r="M151" s="1029">
        <v>28.9</v>
      </c>
      <c r="N151" s="846">
        <v>61.6</v>
      </c>
      <c r="O151" s="691">
        <v>81.400000000000006</v>
      </c>
      <c r="P151" s="1029">
        <v>31</v>
      </c>
      <c r="Q151" s="677">
        <v>175</v>
      </c>
      <c r="R151" s="1030">
        <v>0.12</v>
      </c>
      <c r="S151" s="1031"/>
      <c r="T151" s="1032"/>
      <c r="U151" s="118"/>
      <c r="V151" s="4" t="s">
        <v>209</v>
      </c>
      <c r="W151" s="10" t="s">
        <v>371</v>
      </c>
      <c r="X151" s="172"/>
      <c r="Y151" s="309">
        <v>50</v>
      </c>
    </row>
    <row r="152" spans="1:25" x14ac:dyDescent="0.15">
      <c r="A152" s="1222"/>
      <c r="B152" s="458">
        <v>44784</v>
      </c>
      <c r="C152" s="449" t="str">
        <f t="shared" si="19"/>
        <v>(木)</v>
      </c>
      <c r="D152" s="742" t="s">
        <v>326</v>
      </c>
      <c r="E152" s="673">
        <v>1.5</v>
      </c>
      <c r="F152" s="674">
        <v>32.700000000000003</v>
      </c>
      <c r="G152" s="13">
        <v>28.8</v>
      </c>
      <c r="H152" s="310">
        <v>27.5</v>
      </c>
      <c r="I152" s="14">
        <v>1.8</v>
      </c>
      <c r="J152" s="308">
        <v>1.1000000000000001</v>
      </c>
      <c r="K152" s="13">
        <v>7.61</v>
      </c>
      <c r="L152" s="500">
        <v>7.55</v>
      </c>
      <c r="M152" s="1029">
        <v>28.8</v>
      </c>
      <c r="N152" s="846"/>
      <c r="O152" s="691"/>
      <c r="P152" s="1029"/>
      <c r="Q152" s="677"/>
      <c r="R152" s="1030"/>
      <c r="S152" s="1031"/>
      <c r="T152" s="1032"/>
      <c r="U152" s="118"/>
      <c r="V152" s="4" t="s">
        <v>210</v>
      </c>
      <c r="W152" s="10" t="s">
        <v>371</v>
      </c>
      <c r="X152" s="172"/>
      <c r="Y152" s="309">
        <v>33.200000000000003</v>
      </c>
    </row>
    <row r="153" spans="1:25" x14ac:dyDescent="0.15">
      <c r="A153" s="1222"/>
      <c r="B153" s="458">
        <v>44785</v>
      </c>
      <c r="C153" s="449" t="str">
        <f t="shared" si="19"/>
        <v>(金)</v>
      </c>
      <c r="D153" s="742" t="s">
        <v>326</v>
      </c>
      <c r="E153" s="673">
        <v>0</v>
      </c>
      <c r="F153" s="674">
        <v>31</v>
      </c>
      <c r="G153" s="13">
        <v>28.8</v>
      </c>
      <c r="H153" s="310">
        <v>27.7</v>
      </c>
      <c r="I153" s="14">
        <v>2.6</v>
      </c>
      <c r="J153" s="308">
        <v>1.7</v>
      </c>
      <c r="K153" s="13">
        <v>7.58</v>
      </c>
      <c r="L153" s="500">
        <v>7.57</v>
      </c>
      <c r="M153" s="1029">
        <v>29.3</v>
      </c>
      <c r="N153" s="846">
        <v>61.3</v>
      </c>
      <c r="O153" s="691">
        <v>81.2</v>
      </c>
      <c r="P153" s="1029">
        <v>33.5</v>
      </c>
      <c r="Q153" s="677">
        <v>162</v>
      </c>
      <c r="R153" s="1030">
        <v>0.12</v>
      </c>
      <c r="S153" s="1031"/>
      <c r="T153" s="1032"/>
      <c r="U153" s="118"/>
      <c r="V153" s="4" t="s">
        <v>211</v>
      </c>
      <c r="W153" s="10" t="s">
        <v>371</v>
      </c>
      <c r="X153" s="14"/>
      <c r="Y153" s="310">
        <v>30.9</v>
      </c>
    </row>
    <row r="154" spans="1:25" x14ac:dyDescent="0.15">
      <c r="A154" s="1222"/>
      <c r="B154" s="458">
        <v>44786</v>
      </c>
      <c r="C154" s="449" t="str">
        <f t="shared" si="19"/>
        <v>(土)</v>
      </c>
      <c r="D154" s="742" t="s">
        <v>327</v>
      </c>
      <c r="E154" s="673">
        <v>67</v>
      </c>
      <c r="F154" s="674">
        <v>32.5</v>
      </c>
      <c r="G154" s="13">
        <v>28.9</v>
      </c>
      <c r="H154" s="310">
        <v>27.8</v>
      </c>
      <c r="I154" s="14">
        <v>2.7</v>
      </c>
      <c r="J154" s="308">
        <v>1.6</v>
      </c>
      <c r="K154" s="13">
        <v>7.54</v>
      </c>
      <c r="L154" s="500">
        <v>7.4</v>
      </c>
      <c r="M154" s="1029">
        <v>29.1</v>
      </c>
      <c r="N154" s="846"/>
      <c r="O154" s="691"/>
      <c r="P154" s="1029"/>
      <c r="Q154" s="677"/>
      <c r="R154" s="1030"/>
      <c r="S154" s="1031"/>
      <c r="T154" s="1032"/>
      <c r="U154" s="118"/>
      <c r="V154" s="4" t="s">
        <v>212</v>
      </c>
      <c r="W154" s="10" t="s">
        <v>371</v>
      </c>
      <c r="X154" s="17"/>
      <c r="Y154" s="311">
        <v>217</v>
      </c>
    </row>
    <row r="155" spans="1:25" x14ac:dyDescent="0.15">
      <c r="A155" s="1222"/>
      <c r="B155" s="458">
        <v>44787</v>
      </c>
      <c r="C155" s="449" t="str">
        <f t="shared" si="19"/>
        <v>(日)</v>
      </c>
      <c r="D155" s="742" t="s">
        <v>327</v>
      </c>
      <c r="E155" s="673">
        <v>0</v>
      </c>
      <c r="F155" s="674">
        <v>26.5</v>
      </c>
      <c r="G155" s="13">
        <v>28.8</v>
      </c>
      <c r="H155" s="310">
        <v>27.8</v>
      </c>
      <c r="I155" s="14">
        <v>2.8</v>
      </c>
      <c r="J155" s="308">
        <v>1.8</v>
      </c>
      <c r="K155" s="13">
        <v>7.58</v>
      </c>
      <c r="L155" s="500">
        <v>7.58</v>
      </c>
      <c r="M155" s="1029">
        <v>28.7</v>
      </c>
      <c r="N155" s="846"/>
      <c r="O155" s="691"/>
      <c r="P155" s="1029"/>
      <c r="Q155" s="677"/>
      <c r="R155" s="1030"/>
      <c r="S155" s="1031"/>
      <c r="T155" s="1032"/>
      <c r="U155" s="118"/>
      <c r="V155" s="4" t="s">
        <v>213</v>
      </c>
      <c r="W155" s="10" t="s">
        <v>371</v>
      </c>
      <c r="X155" s="15"/>
      <c r="Y155" s="312">
        <v>0.05</v>
      </c>
    </row>
    <row r="156" spans="1:25" x14ac:dyDescent="0.15">
      <c r="A156" s="1222"/>
      <c r="B156" s="458">
        <v>44788</v>
      </c>
      <c r="C156" s="449" t="str">
        <f t="shared" si="19"/>
        <v>(月)</v>
      </c>
      <c r="D156" s="742" t="s">
        <v>326</v>
      </c>
      <c r="E156" s="673">
        <v>0</v>
      </c>
      <c r="F156" s="674">
        <v>30.4</v>
      </c>
      <c r="G156" s="13">
        <v>28.8</v>
      </c>
      <c r="H156" s="310">
        <v>27.6</v>
      </c>
      <c r="I156" s="14">
        <v>3</v>
      </c>
      <c r="J156" s="308">
        <v>1.8</v>
      </c>
      <c r="K156" s="13">
        <v>7.63</v>
      </c>
      <c r="L156" s="500">
        <v>7.6</v>
      </c>
      <c r="M156" s="1029">
        <v>29.3</v>
      </c>
      <c r="N156" s="846">
        <v>62.7</v>
      </c>
      <c r="O156" s="691">
        <v>83.2</v>
      </c>
      <c r="P156" s="1029">
        <v>31</v>
      </c>
      <c r="Q156" s="677">
        <v>161</v>
      </c>
      <c r="R156" s="1030">
        <v>0.1</v>
      </c>
      <c r="S156" s="1031"/>
      <c r="T156" s="1032"/>
      <c r="U156" s="118"/>
      <c r="V156" s="4" t="s">
        <v>14</v>
      </c>
      <c r="W156" s="10" t="s">
        <v>371</v>
      </c>
      <c r="X156" s="13"/>
      <c r="Y156" s="313">
        <v>2.2000000000000002</v>
      </c>
    </row>
    <row r="157" spans="1:25" x14ac:dyDescent="0.15">
      <c r="A157" s="1222"/>
      <c r="B157" s="458">
        <v>44789</v>
      </c>
      <c r="C157" s="449" t="str">
        <f t="shared" si="19"/>
        <v>(火)</v>
      </c>
      <c r="D157" s="742" t="s">
        <v>327</v>
      </c>
      <c r="E157" s="673">
        <v>0</v>
      </c>
      <c r="F157" s="674">
        <v>30.3</v>
      </c>
      <c r="G157" s="13">
        <v>28.4</v>
      </c>
      <c r="H157" s="310">
        <v>27.3</v>
      </c>
      <c r="I157" s="14">
        <v>2.9</v>
      </c>
      <c r="J157" s="308">
        <v>1.8</v>
      </c>
      <c r="K157" s="13">
        <v>7.54</v>
      </c>
      <c r="L157" s="500">
        <v>7.53</v>
      </c>
      <c r="M157" s="1029">
        <v>26.8</v>
      </c>
      <c r="N157" s="846">
        <v>56.5</v>
      </c>
      <c r="O157" s="691">
        <v>75.400000000000006</v>
      </c>
      <c r="P157" s="1029">
        <v>30.3</v>
      </c>
      <c r="Q157" s="677">
        <v>176</v>
      </c>
      <c r="R157" s="1030">
        <v>0.12</v>
      </c>
      <c r="S157" s="1031">
        <v>71</v>
      </c>
      <c r="T157" s="1032">
        <v>45</v>
      </c>
      <c r="U157" s="118"/>
      <c r="V157" s="4" t="s">
        <v>15</v>
      </c>
      <c r="W157" s="10" t="s">
        <v>371</v>
      </c>
      <c r="X157" s="13"/>
      <c r="Y157" s="313">
        <v>0.7</v>
      </c>
    </row>
    <row r="158" spans="1:25" x14ac:dyDescent="0.15">
      <c r="A158" s="1222"/>
      <c r="B158" s="458">
        <v>44790</v>
      </c>
      <c r="C158" s="449" t="str">
        <f t="shared" si="19"/>
        <v>(水)</v>
      </c>
      <c r="D158" s="742" t="s">
        <v>327</v>
      </c>
      <c r="E158" s="673">
        <v>0</v>
      </c>
      <c r="F158" s="674">
        <v>29.7</v>
      </c>
      <c r="G158" s="13">
        <v>28.6</v>
      </c>
      <c r="H158" s="310">
        <v>28.1</v>
      </c>
      <c r="I158" s="14">
        <v>2.4</v>
      </c>
      <c r="J158" s="308">
        <v>1.2</v>
      </c>
      <c r="K158" s="13">
        <v>7.51</v>
      </c>
      <c r="L158" s="500">
        <v>7.51</v>
      </c>
      <c r="M158" s="1029">
        <v>28.1</v>
      </c>
      <c r="N158" s="846">
        <v>59.5</v>
      </c>
      <c r="O158" s="691">
        <v>78</v>
      </c>
      <c r="P158" s="1029">
        <v>31</v>
      </c>
      <c r="Q158" s="677">
        <v>167</v>
      </c>
      <c r="R158" s="1030">
        <v>0.13</v>
      </c>
      <c r="S158" s="1031"/>
      <c r="T158" s="1032"/>
      <c r="U158" s="118"/>
      <c r="V158" s="4" t="s">
        <v>214</v>
      </c>
      <c r="W158" s="10" t="s">
        <v>371</v>
      </c>
      <c r="X158" s="13"/>
      <c r="Y158" s="313">
        <v>7.2</v>
      </c>
    </row>
    <row r="159" spans="1:25" x14ac:dyDescent="0.15">
      <c r="A159" s="1222"/>
      <c r="B159" s="458">
        <v>44791</v>
      </c>
      <c r="C159" s="449" t="str">
        <f t="shared" si="19"/>
        <v>(木)</v>
      </c>
      <c r="D159" s="742" t="s">
        <v>325</v>
      </c>
      <c r="E159" s="673">
        <v>5.5</v>
      </c>
      <c r="F159" s="674">
        <v>27.1</v>
      </c>
      <c r="G159" s="13">
        <v>28.7</v>
      </c>
      <c r="H159" s="310">
        <v>27.5</v>
      </c>
      <c r="I159" s="14">
        <v>2.5</v>
      </c>
      <c r="J159" s="308">
        <v>1.3</v>
      </c>
      <c r="K159" s="13">
        <v>7.59</v>
      </c>
      <c r="L159" s="500">
        <v>7.57</v>
      </c>
      <c r="M159" s="1029">
        <v>29.2</v>
      </c>
      <c r="N159" s="846">
        <v>61.1</v>
      </c>
      <c r="O159" s="691">
        <v>84</v>
      </c>
      <c r="P159" s="1029">
        <v>32.299999999999997</v>
      </c>
      <c r="Q159" s="677">
        <v>189</v>
      </c>
      <c r="R159" s="1030">
        <v>0.1</v>
      </c>
      <c r="S159" s="1031"/>
      <c r="T159" s="1032"/>
      <c r="U159" s="118"/>
      <c r="V159" s="4" t="s">
        <v>215</v>
      </c>
      <c r="W159" s="10" t="s">
        <v>371</v>
      </c>
      <c r="X159" s="15"/>
      <c r="Y159" s="314">
        <v>2.1999999999999999E-2</v>
      </c>
    </row>
    <row r="160" spans="1:25" x14ac:dyDescent="0.15">
      <c r="A160" s="1222"/>
      <c r="B160" s="458">
        <v>44792</v>
      </c>
      <c r="C160" s="449" t="str">
        <f t="shared" si="19"/>
        <v>(金)</v>
      </c>
      <c r="D160" s="742" t="s">
        <v>326</v>
      </c>
      <c r="E160" s="673">
        <v>0</v>
      </c>
      <c r="F160" s="674">
        <v>28.8</v>
      </c>
      <c r="G160" s="13">
        <v>28.8</v>
      </c>
      <c r="H160" s="310">
        <v>27.3</v>
      </c>
      <c r="I160" s="14">
        <v>2.6</v>
      </c>
      <c r="J160" s="308">
        <v>1.2</v>
      </c>
      <c r="K160" s="13">
        <v>7.63</v>
      </c>
      <c r="L160" s="500">
        <v>7.58</v>
      </c>
      <c r="M160" s="1029">
        <v>29.6</v>
      </c>
      <c r="N160" s="846">
        <v>62.4</v>
      </c>
      <c r="O160" s="691">
        <v>85</v>
      </c>
      <c r="P160" s="1029">
        <v>30.1</v>
      </c>
      <c r="Q160" s="677">
        <v>189</v>
      </c>
      <c r="R160" s="1030">
        <v>0.09</v>
      </c>
      <c r="S160" s="1031"/>
      <c r="T160" s="1032"/>
      <c r="U160" s="118"/>
      <c r="V160" s="4" t="s">
        <v>333</v>
      </c>
      <c r="W160" s="10" t="s">
        <v>371</v>
      </c>
      <c r="X160" s="15"/>
      <c r="Y160" s="314">
        <v>1.65</v>
      </c>
    </row>
    <row r="161" spans="1:25" x14ac:dyDescent="0.15">
      <c r="A161" s="1222"/>
      <c r="B161" s="458">
        <v>44793</v>
      </c>
      <c r="C161" s="449" t="str">
        <f t="shared" si="19"/>
        <v>(土)</v>
      </c>
      <c r="D161" s="742" t="s">
        <v>327</v>
      </c>
      <c r="E161" s="673">
        <v>1</v>
      </c>
      <c r="F161" s="674">
        <v>30.9</v>
      </c>
      <c r="G161" s="13">
        <v>28.6</v>
      </c>
      <c r="H161" s="310">
        <v>27.4</v>
      </c>
      <c r="I161" s="14">
        <v>2.6</v>
      </c>
      <c r="J161" s="308">
        <v>1.5</v>
      </c>
      <c r="K161" s="13">
        <v>7.6</v>
      </c>
      <c r="L161" s="500">
        <v>7.57</v>
      </c>
      <c r="M161" s="1029">
        <v>29.5</v>
      </c>
      <c r="N161" s="846"/>
      <c r="O161" s="691"/>
      <c r="P161" s="1029"/>
      <c r="Q161" s="677"/>
      <c r="R161" s="1030"/>
      <c r="S161" s="1031"/>
      <c r="T161" s="1032"/>
      <c r="U161" s="118"/>
      <c r="V161" s="4" t="s">
        <v>216</v>
      </c>
      <c r="W161" s="10" t="s">
        <v>371</v>
      </c>
      <c r="X161" s="15"/>
      <c r="Y161" s="314">
        <v>1.99</v>
      </c>
    </row>
    <row r="162" spans="1:25" x14ac:dyDescent="0.15">
      <c r="A162" s="1222"/>
      <c r="B162" s="458">
        <v>44794</v>
      </c>
      <c r="C162" s="449" t="str">
        <f t="shared" si="19"/>
        <v>(日)</v>
      </c>
      <c r="D162" s="742" t="s">
        <v>327</v>
      </c>
      <c r="E162" s="673">
        <v>0.5</v>
      </c>
      <c r="F162" s="674">
        <v>25.8</v>
      </c>
      <c r="G162" s="13">
        <v>28.4</v>
      </c>
      <c r="H162" s="310">
        <v>27.4</v>
      </c>
      <c r="I162" s="14">
        <v>2.9</v>
      </c>
      <c r="J162" s="308">
        <v>1.4</v>
      </c>
      <c r="K162" s="13">
        <v>7.52</v>
      </c>
      <c r="L162" s="500">
        <v>7.44</v>
      </c>
      <c r="M162" s="1029">
        <v>29.9</v>
      </c>
      <c r="N162" s="846"/>
      <c r="O162" s="691"/>
      <c r="P162" s="1029"/>
      <c r="Q162" s="677"/>
      <c r="R162" s="1030"/>
      <c r="S162" s="1031"/>
      <c r="T162" s="1032"/>
      <c r="U162" s="118"/>
      <c r="V162" s="4" t="s">
        <v>217</v>
      </c>
      <c r="W162" s="10" t="s">
        <v>371</v>
      </c>
      <c r="X162" s="15"/>
      <c r="Y162" s="314">
        <v>0.109</v>
      </c>
    </row>
    <row r="163" spans="1:25" x14ac:dyDescent="0.15">
      <c r="A163" s="1222"/>
      <c r="B163" s="458">
        <v>44795</v>
      </c>
      <c r="C163" s="449" t="str">
        <f t="shared" si="19"/>
        <v>(月)</v>
      </c>
      <c r="D163" s="742" t="s">
        <v>327</v>
      </c>
      <c r="E163" s="673">
        <v>0</v>
      </c>
      <c r="F163" s="674">
        <v>24.9</v>
      </c>
      <c r="G163" s="13">
        <v>28.3</v>
      </c>
      <c r="H163" s="310">
        <v>27.3</v>
      </c>
      <c r="I163" s="14">
        <v>3.2</v>
      </c>
      <c r="J163" s="308">
        <v>1.9</v>
      </c>
      <c r="K163" s="13">
        <v>7.65</v>
      </c>
      <c r="L163" s="500">
        <v>7.65</v>
      </c>
      <c r="M163" s="1029">
        <v>30.6</v>
      </c>
      <c r="N163" s="846">
        <v>65.3</v>
      </c>
      <c r="O163" s="691">
        <v>87</v>
      </c>
      <c r="P163" s="1029">
        <v>35.200000000000003</v>
      </c>
      <c r="Q163" s="677">
        <v>196</v>
      </c>
      <c r="R163" s="1030">
        <v>0.13</v>
      </c>
      <c r="S163" s="1031"/>
      <c r="T163" s="1032"/>
      <c r="U163" s="118"/>
      <c r="V163" s="4" t="s">
        <v>218</v>
      </c>
      <c r="W163" s="10" t="s">
        <v>371</v>
      </c>
      <c r="X163" s="13"/>
      <c r="Y163" s="313">
        <v>20.3</v>
      </c>
    </row>
    <row r="164" spans="1:25" x14ac:dyDescent="0.15">
      <c r="A164" s="1222"/>
      <c r="B164" s="458">
        <v>44796</v>
      </c>
      <c r="C164" s="449" t="str">
        <f t="shared" si="19"/>
        <v>(火)</v>
      </c>
      <c r="D164" s="742" t="s">
        <v>326</v>
      </c>
      <c r="E164" s="673">
        <v>0</v>
      </c>
      <c r="F164" s="674">
        <v>32.6</v>
      </c>
      <c r="G164" s="13">
        <v>28.4</v>
      </c>
      <c r="H164" s="310">
        <v>27.3</v>
      </c>
      <c r="I164" s="14">
        <v>3.3</v>
      </c>
      <c r="J164" s="308">
        <v>1.7</v>
      </c>
      <c r="K164" s="13">
        <v>7.6</v>
      </c>
      <c r="L164" s="500">
        <v>7.61</v>
      </c>
      <c r="M164" s="1029">
        <v>30.6</v>
      </c>
      <c r="N164" s="846">
        <v>65.599999999999994</v>
      </c>
      <c r="O164" s="691">
        <v>87</v>
      </c>
      <c r="P164" s="1029">
        <v>32.799999999999997</v>
      </c>
      <c r="Q164" s="677">
        <v>187</v>
      </c>
      <c r="R164" s="1030">
        <v>0.12</v>
      </c>
      <c r="S164" s="1031"/>
      <c r="T164" s="1032"/>
      <c r="U164" s="118"/>
      <c r="V164" s="4" t="s">
        <v>17</v>
      </c>
      <c r="W164" s="10" t="s">
        <v>371</v>
      </c>
      <c r="X164" s="13"/>
      <c r="Y164" s="313">
        <v>28.6</v>
      </c>
    </row>
    <row r="165" spans="1:25" x14ac:dyDescent="0.15">
      <c r="A165" s="1222"/>
      <c r="B165" s="458">
        <v>44797</v>
      </c>
      <c r="C165" s="449" t="str">
        <f t="shared" si="19"/>
        <v>(水)</v>
      </c>
      <c r="D165" s="742" t="s">
        <v>326</v>
      </c>
      <c r="E165" s="673">
        <v>0</v>
      </c>
      <c r="F165" s="674">
        <v>31.7</v>
      </c>
      <c r="G165" s="13">
        <v>28.4</v>
      </c>
      <c r="H165" s="310">
        <v>27.3</v>
      </c>
      <c r="I165" s="14">
        <v>2.91</v>
      </c>
      <c r="J165" s="308">
        <v>2.0790000000000002</v>
      </c>
      <c r="K165" s="13">
        <v>7.56</v>
      </c>
      <c r="L165" s="500">
        <v>7.57</v>
      </c>
      <c r="M165" s="1029">
        <v>30.4</v>
      </c>
      <c r="N165" s="846">
        <v>65.900000000000006</v>
      </c>
      <c r="O165" s="691">
        <v>86.2</v>
      </c>
      <c r="P165" s="1029">
        <v>33.1</v>
      </c>
      <c r="Q165" s="677">
        <v>158</v>
      </c>
      <c r="R165" s="1030">
        <v>0.14000000000000001</v>
      </c>
      <c r="S165" s="1031"/>
      <c r="T165" s="1032"/>
      <c r="U165" s="118"/>
      <c r="V165" s="4" t="s">
        <v>219</v>
      </c>
      <c r="W165" s="10" t="s">
        <v>205</v>
      </c>
      <c r="X165" s="13"/>
      <c r="Y165" s="396">
        <v>5</v>
      </c>
    </row>
    <row r="166" spans="1:25" x14ac:dyDescent="0.15">
      <c r="A166" s="1222"/>
      <c r="B166" s="458">
        <v>44798</v>
      </c>
      <c r="C166" s="449" t="str">
        <f t="shared" si="19"/>
        <v>(木)</v>
      </c>
      <c r="D166" s="742" t="s">
        <v>327</v>
      </c>
      <c r="E166" s="673">
        <v>0</v>
      </c>
      <c r="F166" s="674">
        <v>26.2</v>
      </c>
      <c r="G166" s="13">
        <v>28.3</v>
      </c>
      <c r="H166" s="310">
        <v>27.2</v>
      </c>
      <c r="I166" s="14">
        <v>2.8</v>
      </c>
      <c r="J166" s="308">
        <v>2.1</v>
      </c>
      <c r="K166" s="13">
        <v>7.64</v>
      </c>
      <c r="L166" s="500">
        <v>7.62</v>
      </c>
      <c r="M166" s="1029">
        <v>30.5</v>
      </c>
      <c r="N166" s="846">
        <v>65.400000000000006</v>
      </c>
      <c r="O166" s="691">
        <v>85.8</v>
      </c>
      <c r="P166" s="1029">
        <v>32.700000000000003</v>
      </c>
      <c r="Q166" s="677">
        <v>195</v>
      </c>
      <c r="R166" s="1030">
        <v>0.13</v>
      </c>
      <c r="S166" s="1031"/>
      <c r="T166" s="1032"/>
      <c r="U166" s="118"/>
      <c r="V166" s="4" t="s">
        <v>220</v>
      </c>
      <c r="W166" s="10" t="s">
        <v>371</v>
      </c>
      <c r="X166" s="172"/>
      <c r="Y166" s="598">
        <v>0</v>
      </c>
    </row>
    <row r="167" spans="1:25" x14ac:dyDescent="0.15">
      <c r="A167" s="1222"/>
      <c r="B167" s="458">
        <v>44799</v>
      </c>
      <c r="C167" s="449" t="str">
        <f t="shared" si="19"/>
        <v>(金)</v>
      </c>
      <c r="D167" s="742" t="s">
        <v>327</v>
      </c>
      <c r="E167" s="673">
        <v>4.5</v>
      </c>
      <c r="F167" s="674">
        <v>27.4</v>
      </c>
      <c r="G167" s="13">
        <v>28.4</v>
      </c>
      <c r="H167" s="310">
        <v>27.3</v>
      </c>
      <c r="I167" s="14">
        <v>2.8</v>
      </c>
      <c r="J167" s="308">
        <v>2</v>
      </c>
      <c r="K167" s="13">
        <v>7.67</v>
      </c>
      <c r="L167" s="500">
        <v>7.66</v>
      </c>
      <c r="M167" s="1029">
        <v>30.8</v>
      </c>
      <c r="N167" s="846">
        <v>65.3</v>
      </c>
      <c r="O167" s="691">
        <v>88.2</v>
      </c>
      <c r="P167" s="1029">
        <v>31.7</v>
      </c>
      <c r="Q167" s="677">
        <v>214</v>
      </c>
      <c r="R167" s="1030">
        <v>0.13</v>
      </c>
      <c r="S167" s="1031"/>
      <c r="T167" s="1032"/>
      <c r="U167" s="118"/>
      <c r="V167" s="397"/>
      <c r="W167" s="398"/>
      <c r="X167" s="399"/>
      <c r="Y167" s="398"/>
    </row>
    <row r="168" spans="1:25" x14ac:dyDescent="0.15">
      <c r="A168" s="1222"/>
      <c r="B168" s="458">
        <v>44800</v>
      </c>
      <c r="C168" s="449" t="str">
        <f t="shared" si="19"/>
        <v>(土)</v>
      </c>
      <c r="D168" s="742" t="s">
        <v>326</v>
      </c>
      <c r="E168" s="673">
        <v>0.5</v>
      </c>
      <c r="F168" s="674">
        <v>31.1</v>
      </c>
      <c r="G168" s="13">
        <v>28.3</v>
      </c>
      <c r="H168" s="310">
        <v>27.3</v>
      </c>
      <c r="I168" s="14">
        <v>2.5</v>
      </c>
      <c r="J168" s="308">
        <v>1.7</v>
      </c>
      <c r="K168" s="13">
        <v>7.61</v>
      </c>
      <c r="L168" s="500">
        <v>7.62</v>
      </c>
      <c r="M168" s="1029">
        <v>30.6</v>
      </c>
      <c r="N168" s="846"/>
      <c r="O168" s="691"/>
      <c r="P168" s="1029"/>
      <c r="Q168" s="677"/>
      <c r="R168" s="1030"/>
      <c r="S168" s="1031"/>
      <c r="T168" s="1032"/>
      <c r="U168" s="118"/>
      <c r="V168" s="397"/>
      <c r="W168" s="398"/>
      <c r="X168" s="399"/>
      <c r="Y168" s="398"/>
    </row>
    <row r="169" spans="1:25" x14ac:dyDescent="0.15">
      <c r="A169" s="1222"/>
      <c r="B169" s="458">
        <v>44801</v>
      </c>
      <c r="C169" s="449" t="str">
        <f t="shared" si="19"/>
        <v>(日)</v>
      </c>
      <c r="D169" s="742" t="s">
        <v>327</v>
      </c>
      <c r="E169" s="673">
        <v>2.5</v>
      </c>
      <c r="F169" s="674">
        <v>22.3</v>
      </c>
      <c r="G169" s="13">
        <v>28.1</v>
      </c>
      <c r="H169" s="310">
        <v>27.2</v>
      </c>
      <c r="I169" s="14">
        <v>2.5</v>
      </c>
      <c r="J169" s="308">
        <v>1.7</v>
      </c>
      <c r="K169" s="13">
        <v>7.6</v>
      </c>
      <c r="L169" s="500">
        <v>7.59</v>
      </c>
      <c r="M169" s="1029">
        <v>30.7</v>
      </c>
      <c r="N169" s="846"/>
      <c r="O169" s="691"/>
      <c r="P169" s="1029"/>
      <c r="Q169" s="677"/>
      <c r="R169" s="1030"/>
      <c r="S169" s="1031"/>
      <c r="T169" s="1032"/>
      <c r="U169" s="118"/>
      <c r="V169" s="400"/>
      <c r="W169" s="401"/>
      <c r="X169" s="402"/>
      <c r="Y169" s="401"/>
    </row>
    <row r="170" spans="1:25" x14ac:dyDescent="0.15">
      <c r="A170" s="1222"/>
      <c r="B170" s="458">
        <v>44802</v>
      </c>
      <c r="C170" s="449" t="str">
        <f t="shared" si="19"/>
        <v>(月)</v>
      </c>
      <c r="D170" s="742" t="s">
        <v>326</v>
      </c>
      <c r="E170" s="673">
        <v>1.5</v>
      </c>
      <c r="F170" s="674">
        <v>23.7</v>
      </c>
      <c r="G170" s="13">
        <v>28.2</v>
      </c>
      <c r="H170" s="310">
        <v>27.2</v>
      </c>
      <c r="I170" s="14">
        <v>2.4</v>
      </c>
      <c r="J170" s="308">
        <v>1.7</v>
      </c>
      <c r="K170" s="13">
        <v>7.64</v>
      </c>
      <c r="L170" s="500">
        <v>7.63</v>
      </c>
      <c r="M170" s="1029">
        <v>30.4</v>
      </c>
      <c r="N170" s="846">
        <v>65.900000000000006</v>
      </c>
      <c r="O170" s="691">
        <v>85</v>
      </c>
      <c r="P170" s="1029">
        <v>33</v>
      </c>
      <c r="Q170" s="677">
        <v>194</v>
      </c>
      <c r="R170" s="1030">
        <v>0.13</v>
      </c>
      <c r="S170" s="1031">
        <v>94</v>
      </c>
      <c r="T170" s="1032"/>
      <c r="U170" s="118"/>
      <c r="V170" s="11" t="s">
        <v>23</v>
      </c>
      <c r="W170" s="117" t="s">
        <v>24</v>
      </c>
      <c r="X170" s="117" t="s">
        <v>24</v>
      </c>
      <c r="Y170" s="812" t="s">
        <v>24</v>
      </c>
    </row>
    <row r="171" spans="1:25" ht="13.5" customHeight="1" x14ac:dyDescent="0.15">
      <c r="A171" s="1222"/>
      <c r="B171" s="458">
        <v>44803</v>
      </c>
      <c r="C171" s="449" t="str">
        <f t="shared" si="19"/>
        <v>(火)</v>
      </c>
      <c r="D171" s="742" t="s">
        <v>327</v>
      </c>
      <c r="E171" s="673">
        <v>20.5</v>
      </c>
      <c r="F171" s="674">
        <v>23.7</v>
      </c>
      <c r="G171" s="13">
        <v>27.9</v>
      </c>
      <c r="H171" s="310">
        <v>26.9</v>
      </c>
      <c r="I171" s="14">
        <v>2.1</v>
      </c>
      <c r="J171" s="308">
        <v>1.7</v>
      </c>
      <c r="K171" s="13">
        <v>7.65</v>
      </c>
      <c r="L171" s="500">
        <v>7.66</v>
      </c>
      <c r="M171" s="1029">
        <v>30.6</v>
      </c>
      <c r="N171" s="846">
        <v>66.400000000000006</v>
      </c>
      <c r="O171" s="691">
        <v>86.6</v>
      </c>
      <c r="P171" s="1029">
        <v>32.700000000000003</v>
      </c>
      <c r="Q171" s="677">
        <v>195</v>
      </c>
      <c r="R171" s="1030">
        <v>0.13</v>
      </c>
      <c r="S171" s="1031"/>
      <c r="T171" s="1032"/>
      <c r="U171" s="118"/>
      <c r="V171" s="1235" t="s">
        <v>471</v>
      </c>
      <c r="W171" s="1236"/>
      <c r="X171" s="1236"/>
      <c r="Y171" s="1237"/>
    </row>
    <row r="172" spans="1:25" x14ac:dyDescent="0.15">
      <c r="A172" s="1222"/>
      <c r="B172" s="458">
        <v>44804</v>
      </c>
      <c r="C172" s="449" t="str">
        <f t="shared" si="19"/>
        <v>(水)</v>
      </c>
      <c r="D172" s="761" t="s">
        <v>326</v>
      </c>
      <c r="E172" s="700">
        <v>4.5</v>
      </c>
      <c r="F172" s="746">
        <v>30.9</v>
      </c>
      <c r="G172" s="498">
        <v>27.7</v>
      </c>
      <c r="H172" s="409">
        <v>26.8</v>
      </c>
      <c r="I172" s="748">
        <v>2.2000000000000002</v>
      </c>
      <c r="J172" s="747">
        <v>1.7</v>
      </c>
      <c r="K172" s="498">
        <v>7.64</v>
      </c>
      <c r="L172" s="506">
        <v>7.69</v>
      </c>
      <c r="M172" s="1076">
        <v>30.7</v>
      </c>
      <c r="N172" s="900">
        <v>65.900000000000006</v>
      </c>
      <c r="O172" s="1009">
        <v>87.6</v>
      </c>
      <c r="P172" s="1076">
        <v>32.1</v>
      </c>
      <c r="Q172" s="751">
        <v>202</v>
      </c>
      <c r="R172" s="1077">
        <v>0.12</v>
      </c>
      <c r="S172" s="1071"/>
      <c r="T172" s="1072"/>
      <c r="U172" s="118"/>
      <c r="V172" s="1238"/>
      <c r="W172" s="1236"/>
      <c r="X172" s="1236"/>
      <c r="Y172" s="1237"/>
    </row>
    <row r="173" spans="1:25" s="1" customFormat="1" ht="13.5" customHeight="1" x14ac:dyDescent="0.15">
      <c r="A173" s="1222"/>
      <c r="B173" s="1155" t="s">
        <v>274</v>
      </c>
      <c r="C173" s="1155"/>
      <c r="D173" s="679"/>
      <c r="E173" s="663">
        <f>MAX(E142:E172)</f>
        <v>67</v>
      </c>
      <c r="F173" s="680">
        <f t="shared" ref="F173:S173" si="20">IF(COUNT(F142:F172)=0,"",MAX(F142:F172))</f>
        <v>34</v>
      </c>
      <c r="G173" s="12">
        <f t="shared" si="20"/>
        <v>29</v>
      </c>
      <c r="H173" s="307">
        <f t="shared" si="20"/>
        <v>28.1</v>
      </c>
      <c r="I173" s="665">
        <f t="shared" si="20"/>
        <v>3.3</v>
      </c>
      <c r="J173" s="666">
        <f t="shared" si="20"/>
        <v>2.1</v>
      </c>
      <c r="K173" s="12">
        <f t="shared" si="20"/>
        <v>7.74</v>
      </c>
      <c r="L173" s="855">
        <f t="shared" si="20"/>
        <v>7.69</v>
      </c>
      <c r="M173" s="1025">
        <f t="shared" si="20"/>
        <v>30.8</v>
      </c>
      <c r="N173" s="838">
        <f t="shared" si="20"/>
        <v>66.400000000000006</v>
      </c>
      <c r="O173" s="682">
        <f t="shared" si="20"/>
        <v>88.2</v>
      </c>
      <c r="P173" s="1025">
        <f t="shared" si="20"/>
        <v>35.200000000000003</v>
      </c>
      <c r="Q173" s="684">
        <f t="shared" si="20"/>
        <v>236</v>
      </c>
      <c r="R173" s="1038">
        <f t="shared" si="20"/>
        <v>0.14000000000000001</v>
      </c>
      <c r="S173" s="1064">
        <f t="shared" si="20"/>
        <v>94</v>
      </c>
      <c r="T173" s="1065">
        <f t="shared" ref="T173" si="21">IF(COUNT(T142:T172)=0,"",MAX(T142:T172))</f>
        <v>57</v>
      </c>
      <c r="U173" s="159"/>
      <c r="V173" s="1238"/>
      <c r="W173" s="1236"/>
      <c r="X173" s="1236"/>
      <c r="Y173" s="1237"/>
    </row>
    <row r="174" spans="1:25" s="1" customFormat="1" ht="13.5" customHeight="1" x14ac:dyDescent="0.15">
      <c r="A174" s="1222"/>
      <c r="B174" s="1156" t="s">
        <v>275</v>
      </c>
      <c r="C174" s="1156"/>
      <c r="D174" s="687"/>
      <c r="E174" s="688"/>
      <c r="F174" s="689">
        <f t="shared" ref="F174:R174" si="22">IF(COUNT(F142:F172)=0,"",MIN(F142:F172))</f>
        <v>22.3</v>
      </c>
      <c r="G174" s="13">
        <f t="shared" si="22"/>
        <v>27.7</v>
      </c>
      <c r="H174" s="308">
        <f t="shared" si="22"/>
        <v>26.8</v>
      </c>
      <c r="I174" s="14">
        <f t="shared" si="22"/>
        <v>1.3</v>
      </c>
      <c r="J174" s="310">
        <f t="shared" si="22"/>
        <v>0.8</v>
      </c>
      <c r="K174" s="13">
        <f t="shared" si="22"/>
        <v>7.51</v>
      </c>
      <c r="L174" s="500">
        <f t="shared" si="22"/>
        <v>7.4</v>
      </c>
      <c r="M174" s="1029">
        <f t="shared" si="22"/>
        <v>26.8</v>
      </c>
      <c r="N174" s="846">
        <f t="shared" si="22"/>
        <v>56.5</v>
      </c>
      <c r="O174" s="691">
        <f t="shared" si="22"/>
        <v>75.400000000000006</v>
      </c>
      <c r="P174" s="1043">
        <f t="shared" si="22"/>
        <v>30</v>
      </c>
      <c r="Q174" s="693">
        <f t="shared" si="22"/>
        <v>158</v>
      </c>
      <c r="R174" s="1044">
        <f t="shared" si="22"/>
        <v>0.04</v>
      </c>
      <c r="S174" s="1066"/>
      <c r="T174" s="1067"/>
      <c r="U174" s="159"/>
      <c r="V174" s="1238"/>
      <c r="W174" s="1236"/>
      <c r="X174" s="1236"/>
      <c r="Y174" s="1237"/>
    </row>
    <row r="175" spans="1:25" s="1" customFormat="1" ht="13.5" customHeight="1" x14ac:dyDescent="0.15">
      <c r="A175" s="1222"/>
      <c r="B175" s="1156" t="s">
        <v>276</v>
      </c>
      <c r="C175" s="1156"/>
      <c r="D175" s="687"/>
      <c r="E175" s="696"/>
      <c r="F175" s="697">
        <f t="shared" ref="F175:R175" si="23">IF(COUNT(F142:F172)=0,"",AVERAGE(F142:F172))</f>
        <v>28.848387096774193</v>
      </c>
      <c r="G175" s="418">
        <f t="shared" si="23"/>
        <v>28.545161290322575</v>
      </c>
      <c r="H175" s="719">
        <f t="shared" si="23"/>
        <v>27.380645161290317</v>
      </c>
      <c r="I175" s="720">
        <f t="shared" si="23"/>
        <v>2.3520967741935483</v>
      </c>
      <c r="J175" s="721">
        <f t="shared" si="23"/>
        <v>1.5071612903225811</v>
      </c>
      <c r="K175" s="418">
        <f t="shared" si="23"/>
        <v>7.5993548387096768</v>
      </c>
      <c r="L175" s="886">
        <f t="shared" si="23"/>
        <v>7.5867741935483881</v>
      </c>
      <c r="M175" s="1033">
        <f t="shared" si="23"/>
        <v>29.490322580645167</v>
      </c>
      <c r="N175" s="888">
        <f t="shared" si="23"/>
        <v>63.040909090909103</v>
      </c>
      <c r="O175" s="1007">
        <f t="shared" si="23"/>
        <v>83.645454545454541</v>
      </c>
      <c r="P175" s="1043">
        <f t="shared" si="23"/>
        <v>31.995454545454553</v>
      </c>
      <c r="Q175" s="731">
        <f t="shared" si="23"/>
        <v>194.5</v>
      </c>
      <c r="R175" s="1073">
        <f t="shared" si="23"/>
        <v>0.10545454545454547</v>
      </c>
      <c r="S175" s="1080"/>
      <c r="T175" s="1081"/>
      <c r="U175" s="159"/>
      <c r="V175" s="1238"/>
      <c r="W175" s="1236"/>
      <c r="X175" s="1236"/>
      <c r="Y175" s="1237"/>
    </row>
    <row r="176" spans="1:25" s="1" customFormat="1" ht="13.5" customHeight="1" x14ac:dyDescent="0.15">
      <c r="A176" s="1222"/>
      <c r="B176" s="1157" t="s">
        <v>277</v>
      </c>
      <c r="C176" s="1157"/>
      <c r="D176" s="699"/>
      <c r="E176" s="700">
        <f>SUM(E142:E172)</f>
        <v>178.5</v>
      </c>
      <c r="F176" s="701"/>
      <c r="G176" s="701"/>
      <c r="H176" s="734"/>
      <c r="I176" s="701"/>
      <c r="J176" s="734"/>
      <c r="K176" s="704"/>
      <c r="L176" s="705"/>
      <c r="M176" s="1068"/>
      <c r="N176" s="873"/>
      <c r="O176" s="709"/>
      <c r="P176" s="1069"/>
      <c r="Q176" s="711"/>
      <c r="R176" s="1070"/>
      <c r="S176" s="1074">
        <f>SUM(S142:S172)</f>
        <v>255</v>
      </c>
      <c r="T176" s="1075">
        <f>SUM(T142:T172)</f>
        <v>102</v>
      </c>
      <c r="U176" s="159"/>
      <c r="V176" s="1239"/>
      <c r="W176" s="1240"/>
      <c r="X176" s="1240"/>
      <c r="Y176" s="1241"/>
    </row>
    <row r="177" spans="1:25" ht="13.5" customHeight="1" x14ac:dyDescent="0.15">
      <c r="A177" s="1226" t="s">
        <v>238</v>
      </c>
      <c r="B177" s="540">
        <v>44805</v>
      </c>
      <c r="C177" s="448" t="str">
        <f>IF(B177="","",IF(WEEKDAY(B177)=1,"(日)",IF(WEEKDAY(B177)=2,"(月)",IF(WEEKDAY(B177)=3,"(火)",IF(WEEKDAY(B177)=4,"(水)",IF(WEEKDAY(B177)=5,"(木)",IF(WEEKDAY(B177)=6,"(金)","(土)")))))))</f>
        <v>(木)</v>
      </c>
      <c r="D177" s="740" t="s">
        <v>327</v>
      </c>
      <c r="E177" s="663">
        <v>30</v>
      </c>
      <c r="F177" s="664">
        <v>28</v>
      </c>
      <c r="G177" s="12">
        <v>27.4</v>
      </c>
      <c r="H177" s="666">
        <v>26.7</v>
      </c>
      <c r="I177" s="665">
        <v>2.5</v>
      </c>
      <c r="J177" s="307">
        <v>1.9</v>
      </c>
      <c r="K177" s="12">
        <v>7.67</v>
      </c>
      <c r="L177" s="855">
        <v>7.66</v>
      </c>
      <c r="M177" s="1025">
        <v>31.2</v>
      </c>
      <c r="N177" s="838">
        <v>65.099999999999994</v>
      </c>
      <c r="O177" s="682">
        <v>88.2</v>
      </c>
      <c r="P177" s="1025">
        <v>35.200000000000003</v>
      </c>
      <c r="Q177" s="671">
        <v>212</v>
      </c>
      <c r="R177" s="1026">
        <v>0.18</v>
      </c>
      <c r="S177" s="1027"/>
      <c r="T177" s="1028"/>
      <c r="U177" s="118"/>
      <c r="V177" s="463" t="s">
        <v>344</v>
      </c>
      <c r="W177" s="479"/>
      <c r="X177" s="465">
        <v>44812</v>
      </c>
      <c r="Y177" s="474"/>
    </row>
    <row r="178" spans="1:25" x14ac:dyDescent="0.15">
      <c r="A178" s="1227"/>
      <c r="B178" s="458">
        <v>44806</v>
      </c>
      <c r="C178" s="449" t="str">
        <f t="shared" ref="C178:C206" si="24">IF(B178="","",IF(WEEKDAY(B178)=1,"(日)",IF(WEEKDAY(B178)=2,"(月)",IF(WEEKDAY(B178)=3,"(火)",IF(WEEKDAY(B178)=4,"(水)",IF(WEEKDAY(B178)=5,"(木)",IF(WEEKDAY(B178)=6,"(金)","(土)")))))))</f>
        <v>(金)</v>
      </c>
      <c r="D178" s="742" t="s">
        <v>325</v>
      </c>
      <c r="E178" s="673">
        <v>20.5</v>
      </c>
      <c r="F178" s="674">
        <v>22.8</v>
      </c>
      <c r="G178" s="13">
        <v>27.8</v>
      </c>
      <c r="H178" s="310">
        <v>26.7</v>
      </c>
      <c r="I178" s="14">
        <v>2.6</v>
      </c>
      <c r="J178" s="308">
        <v>2.4</v>
      </c>
      <c r="K178" s="13">
        <v>7.64</v>
      </c>
      <c r="L178" s="500">
        <v>7.62</v>
      </c>
      <c r="M178" s="1029">
        <v>31.4</v>
      </c>
      <c r="N178" s="846">
        <v>65.400000000000006</v>
      </c>
      <c r="O178" s="691">
        <v>89</v>
      </c>
      <c r="P178" s="1029">
        <v>33.5</v>
      </c>
      <c r="Q178" s="677">
        <v>191</v>
      </c>
      <c r="R178" s="1030">
        <v>0.19</v>
      </c>
      <c r="S178" s="1031"/>
      <c r="T178" s="1032"/>
      <c r="U178" s="118"/>
      <c r="V178" s="468" t="s">
        <v>2</v>
      </c>
      <c r="W178" s="469" t="s">
        <v>363</v>
      </c>
      <c r="X178" s="480">
        <v>26.4</v>
      </c>
      <c r="Y178" s="473"/>
    </row>
    <row r="179" spans="1:25" x14ac:dyDescent="0.15">
      <c r="A179" s="1227"/>
      <c r="B179" s="458">
        <v>44807</v>
      </c>
      <c r="C179" s="449" t="str">
        <f t="shared" si="24"/>
        <v>(土)</v>
      </c>
      <c r="D179" s="742" t="s">
        <v>327</v>
      </c>
      <c r="E179" s="673">
        <v>0</v>
      </c>
      <c r="F179" s="674">
        <v>23.5</v>
      </c>
      <c r="G179" s="13">
        <v>28.1</v>
      </c>
      <c r="H179" s="310">
        <v>26.8</v>
      </c>
      <c r="I179" s="14">
        <v>2.4</v>
      </c>
      <c r="J179" s="308">
        <v>2.1</v>
      </c>
      <c r="K179" s="13">
        <v>7.63</v>
      </c>
      <c r="L179" s="500">
        <v>7.64</v>
      </c>
      <c r="M179" s="1029">
        <v>30.7</v>
      </c>
      <c r="N179" s="846"/>
      <c r="O179" s="691"/>
      <c r="P179" s="1029"/>
      <c r="Q179" s="677"/>
      <c r="R179" s="1030"/>
      <c r="S179" s="1031"/>
      <c r="T179" s="1032"/>
      <c r="U179" s="118"/>
      <c r="V179" s="6" t="s">
        <v>19</v>
      </c>
      <c r="W179" s="7" t="s">
        <v>20</v>
      </c>
      <c r="X179" s="475" t="s">
        <v>21</v>
      </c>
      <c r="Y179" s="7" t="s">
        <v>22</v>
      </c>
    </row>
    <row r="180" spans="1:25" x14ac:dyDescent="0.15">
      <c r="A180" s="1227"/>
      <c r="B180" s="458">
        <v>44808</v>
      </c>
      <c r="C180" s="449" t="str">
        <f t="shared" si="24"/>
        <v>(日)</v>
      </c>
      <c r="D180" s="742" t="s">
        <v>327</v>
      </c>
      <c r="E180" s="673">
        <v>0</v>
      </c>
      <c r="F180" s="674">
        <v>25.8</v>
      </c>
      <c r="G180" s="13">
        <v>28</v>
      </c>
      <c r="H180" s="310">
        <v>26.8</v>
      </c>
      <c r="I180" s="14">
        <v>2.5</v>
      </c>
      <c r="J180" s="308">
        <v>1.6</v>
      </c>
      <c r="K180" s="13">
        <v>7.58</v>
      </c>
      <c r="L180" s="500">
        <v>7.6</v>
      </c>
      <c r="M180" s="1029">
        <v>30.7</v>
      </c>
      <c r="N180" s="846"/>
      <c r="O180" s="691"/>
      <c r="P180" s="1029"/>
      <c r="Q180" s="677"/>
      <c r="R180" s="1030"/>
      <c r="S180" s="1031"/>
      <c r="T180" s="1032"/>
      <c r="U180" s="118"/>
      <c r="V180" s="3" t="s">
        <v>203</v>
      </c>
      <c r="W180" s="9" t="s">
        <v>11</v>
      </c>
      <c r="X180" s="12">
        <v>28.1</v>
      </c>
      <c r="Y180" s="307">
        <v>26.8</v>
      </c>
    </row>
    <row r="181" spans="1:25" x14ac:dyDescent="0.15">
      <c r="A181" s="1227"/>
      <c r="B181" s="458">
        <v>44809</v>
      </c>
      <c r="C181" s="449" t="str">
        <f t="shared" si="24"/>
        <v>(月)</v>
      </c>
      <c r="D181" s="742" t="s">
        <v>327</v>
      </c>
      <c r="E181" s="673">
        <v>0</v>
      </c>
      <c r="F181" s="674">
        <v>24.6</v>
      </c>
      <c r="G181" s="13">
        <v>27.8</v>
      </c>
      <c r="H181" s="310">
        <v>26.6</v>
      </c>
      <c r="I181" s="14">
        <v>2.6</v>
      </c>
      <c r="J181" s="308">
        <v>2.1</v>
      </c>
      <c r="K181" s="13">
        <v>7.6</v>
      </c>
      <c r="L181" s="500">
        <v>7.62</v>
      </c>
      <c r="M181" s="1029">
        <v>30.6</v>
      </c>
      <c r="N181" s="846">
        <v>64.400000000000006</v>
      </c>
      <c r="O181" s="691">
        <v>88</v>
      </c>
      <c r="P181" s="1029">
        <v>32.5</v>
      </c>
      <c r="Q181" s="677">
        <v>204</v>
      </c>
      <c r="R181" s="1030">
        <v>0.19</v>
      </c>
      <c r="S181" s="1031"/>
      <c r="T181" s="1032"/>
      <c r="U181" s="118"/>
      <c r="V181" s="4" t="s">
        <v>204</v>
      </c>
      <c r="W181" s="10" t="s">
        <v>205</v>
      </c>
      <c r="X181" s="13">
        <v>2.4</v>
      </c>
      <c r="Y181" s="308">
        <v>1.7</v>
      </c>
    </row>
    <row r="182" spans="1:25" x14ac:dyDescent="0.15">
      <c r="A182" s="1227"/>
      <c r="B182" s="458">
        <v>44810</v>
      </c>
      <c r="C182" s="449" t="str">
        <f t="shared" si="24"/>
        <v>(火)</v>
      </c>
      <c r="D182" s="742" t="s">
        <v>326</v>
      </c>
      <c r="E182" s="673">
        <v>0</v>
      </c>
      <c r="F182" s="674">
        <v>30</v>
      </c>
      <c r="G182" s="13">
        <v>27.9</v>
      </c>
      <c r="H182" s="310">
        <v>26.4</v>
      </c>
      <c r="I182" s="14">
        <v>2.5</v>
      </c>
      <c r="J182" s="308">
        <v>1.7</v>
      </c>
      <c r="K182" s="13">
        <v>7.6</v>
      </c>
      <c r="L182" s="500">
        <v>7.57</v>
      </c>
      <c r="M182" s="1029">
        <v>31.2</v>
      </c>
      <c r="N182" s="846">
        <v>65.2</v>
      </c>
      <c r="O182" s="691">
        <v>88</v>
      </c>
      <c r="P182" s="1029">
        <v>32.6</v>
      </c>
      <c r="Q182" s="677">
        <v>207</v>
      </c>
      <c r="R182" s="1030">
        <v>0.21</v>
      </c>
      <c r="S182" s="1031">
        <v>66</v>
      </c>
      <c r="T182" s="1032">
        <v>50</v>
      </c>
      <c r="U182" s="118"/>
      <c r="V182" s="4" t="s">
        <v>12</v>
      </c>
      <c r="W182" s="10"/>
      <c r="X182" s="13">
        <v>7.66</v>
      </c>
      <c r="Y182" s="308">
        <v>7.63</v>
      </c>
    </row>
    <row r="183" spans="1:25" x14ac:dyDescent="0.15">
      <c r="A183" s="1227"/>
      <c r="B183" s="458">
        <v>44811</v>
      </c>
      <c r="C183" s="449" t="str">
        <f t="shared" si="24"/>
        <v>(水)</v>
      </c>
      <c r="D183" s="742" t="s">
        <v>338</v>
      </c>
      <c r="E183" s="673">
        <v>0</v>
      </c>
      <c r="F183" s="674">
        <v>32.200000000000003</v>
      </c>
      <c r="G183" s="13">
        <v>28.2</v>
      </c>
      <c r="H183" s="310">
        <v>26.6</v>
      </c>
      <c r="I183" s="14">
        <v>2.4</v>
      </c>
      <c r="J183" s="308">
        <v>1.5</v>
      </c>
      <c r="K183" s="13">
        <v>7.62</v>
      </c>
      <c r="L183" s="500">
        <v>7.67</v>
      </c>
      <c r="M183" s="1029">
        <v>31.3</v>
      </c>
      <c r="N183" s="846">
        <v>65.900000000000006</v>
      </c>
      <c r="O183" s="691">
        <v>88.2</v>
      </c>
      <c r="P183" s="1029">
        <v>31.8</v>
      </c>
      <c r="Q183" s="677">
        <v>203</v>
      </c>
      <c r="R183" s="1030">
        <v>0.16</v>
      </c>
      <c r="S183" s="1031"/>
      <c r="T183" s="1032"/>
      <c r="U183" s="118"/>
      <c r="V183" s="4" t="s">
        <v>206</v>
      </c>
      <c r="W183" s="10" t="s">
        <v>13</v>
      </c>
      <c r="X183" s="13"/>
      <c r="Y183" s="308">
        <v>31.3</v>
      </c>
    </row>
    <row r="184" spans="1:25" x14ac:dyDescent="0.15">
      <c r="A184" s="1227"/>
      <c r="B184" s="458">
        <v>44812</v>
      </c>
      <c r="C184" s="449" t="str">
        <f t="shared" si="24"/>
        <v>(木)</v>
      </c>
      <c r="D184" s="742" t="s">
        <v>317</v>
      </c>
      <c r="E184" s="673">
        <v>0.5</v>
      </c>
      <c r="F184" s="674">
        <v>26.4</v>
      </c>
      <c r="G184" s="13">
        <v>28.1</v>
      </c>
      <c r="H184" s="310">
        <v>26.8</v>
      </c>
      <c r="I184" s="14">
        <v>2.4</v>
      </c>
      <c r="J184" s="308">
        <v>1.7</v>
      </c>
      <c r="K184" s="13">
        <v>7.66</v>
      </c>
      <c r="L184" s="500">
        <v>7.63</v>
      </c>
      <c r="M184" s="1029">
        <v>31.3</v>
      </c>
      <c r="N184" s="846">
        <v>65.2</v>
      </c>
      <c r="O184" s="691">
        <v>90</v>
      </c>
      <c r="P184" s="1029">
        <v>31.5</v>
      </c>
      <c r="Q184" s="677">
        <v>213</v>
      </c>
      <c r="R184" s="1030">
        <v>0.18</v>
      </c>
      <c r="S184" s="1031"/>
      <c r="T184" s="1032"/>
      <c r="U184" s="118"/>
      <c r="V184" s="4" t="s">
        <v>207</v>
      </c>
      <c r="W184" s="10" t="s">
        <v>371</v>
      </c>
      <c r="X184" s="172"/>
      <c r="Y184" s="309">
        <v>65.2</v>
      </c>
    </row>
    <row r="185" spans="1:25" x14ac:dyDescent="0.15">
      <c r="A185" s="1227"/>
      <c r="B185" s="458">
        <v>44813</v>
      </c>
      <c r="C185" s="449" t="str">
        <f t="shared" si="24"/>
        <v>(金)</v>
      </c>
      <c r="D185" s="742" t="s">
        <v>327</v>
      </c>
      <c r="E185" s="673">
        <v>0.5</v>
      </c>
      <c r="F185" s="674">
        <v>23.1</v>
      </c>
      <c r="G185" s="13">
        <v>28.1</v>
      </c>
      <c r="H185" s="310">
        <v>26.6</v>
      </c>
      <c r="I185" s="14">
        <v>2.3639999999999999</v>
      </c>
      <c r="J185" s="308">
        <v>1.6220000000000001</v>
      </c>
      <c r="K185" s="13">
        <v>7.68</v>
      </c>
      <c r="L185" s="500">
        <v>7.65</v>
      </c>
      <c r="M185" s="1029">
        <v>31.5</v>
      </c>
      <c r="N185" s="846">
        <v>68.099999999999994</v>
      </c>
      <c r="O185" s="691">
        <v>91.2</v>
      </c>
      <c r="P185" s="1029">
        <v>32.299999999999997</v>
      </c>
      <c r="Q185" s="677">
        <v>214</v>
      </c>
      <c r="R185" s="1030">
        <v>0.14000000000000001</v>
      </c>
      <c r="S185" s="1031"/>
      <c r="T185" s="1032"/>
      <c r="U185" s="118"/>
      <c r="V185" s="4" t="s">
        <v>208</v>
      </c>
      <c r="W185" s="10" t="s">
        <v>371</v>
      </c>
      <c r="X185" s="172"/>
      <c r="Y185" s="309">
        <v>90</v>
      </c>
    </row>
    <row r="186" spans="1:25" x14ac:dyDescent="0.15">
      <c r="A186" s="1227"/>
      <c r="B186" s="458">
        <v>44814</v>
      </c>
      <c r="C186" s="449" t="str">
        <f t="shared" si="24"/>
        <v>(土)</v>
      </c>
      <c r="D186" s="742" t="s">
        <v>326</v>
      </c>
      <c r="E186" s="673">
        <v>0</v>
      </c>
      <c r="F186" s="674">
        <v>26.6</v>
      </c>
      <c r="G186" s="13">
        <v>28.1</v>
      </c>
      <c r="H186" s="310">
        <v>26.6</v>
      </c>
      <c r="I186" s="14">
        <v>2.1</v>
      </c>
      <c r="J186" s="308">
        <v>1.4</v>
      </c>
      <c r="K186" s="13">
        <v>7.64</v>
      </c>
      <c r="L186" s="500">
        <v>7.48</v>
      </c>
      <c r="M186" s="1029">
        <v>31.3</v>
      </c>
      <c r="N186" s="846"/>
      <c r="O186" s="691"/>
      <c r="P186" s="1029"/>
      <c r="Q186" s="677"/>
      <c r="R186" s="1030"/>
      <c r="S186" s="1031"/>
      <c r="T186" s="1032"/>
      <c r="U186" s="118"/>
      <c r="V186" s="4" t="s">
        <v>209</v>
      </c>
      <c r="W186" s="10" t="s">
        <v>371</v>
      </c>
      <c r="X186" s="172"/>
      <c r="Y186" s="309">
        <v>53</v>
      </c>
    </row>
    <row r="187" spans="1:25" x14ac:dyDescent="0.15">
      <c r="A187" s="1227"/>
      <c r="B187" s="458">
        <v>44815</v>
      </c>
      <c r="C187" s="449" t="str">
        <f t="shared" si="24"/>
        <v>(日)</v>
      </c>
      <c r="D187" s="742" t="s">
        <v>327</v>
      </c>
      <c r="E187" s="673">
        <v>0</v>
      </c>
      <c r="F187" s="674">
        <v>23.6</v>
      </c>
      <c r="G187" s="13">
        <v>27.7</v>
      </c>
      <c r="H187" s="310">
        <v>26.3</v>
      </c>
      <c r="I187" s="14">
        <v>2.4</v>
      </c>
      <c r="J187" s="308">
        <v>1.6</v>
      </c>
      <c r="K187" s="13">
        <v>7.65</v>
      </c>
      <c r="L187" s="500">
        <v>7.67</v>
      </c>
      <c r="M187" s="1029">
        <v>31.3</v>
      </c>
      <c r="N187" s="846"/>
      <c r="O187" s="691"/>
      <c r="P187" s="1029"/>
      <c r="Q187" s="677"/>
      <c r="R187" s="1030"/>
      <c r="S187" s="1031"/>
      <c r="T187" s="1032"/>
      <c r="U187" s="118"/>
      <c r="V187" s="4" t="s">
        <v>210</v>
      </c>
      <c r="W187" s="10" t="s">
        <v>371</v>
      </c>
      <c r="X187" s="172"/>
      <c r="Y187" s="309">
        <v>37</v>
      </c>
    </row>
    <row r="188" spans="1:25" x14ac:dyDescent="0.15">
      <c r="A188" s="1227"/>
      <c r="B188" s="458">
        <v>44816</v>
      </c>
      <c r="C188" s="449" t="str">
        <f t="shared" si="24"/>
        <v>(月)</v>
      </c>
      <c r="D188" s="742" t="s">
        <v>326</v>
      </c>
      <c r="E188" s="673">
        <v>0</v>
      </c>
      <c r="F188" s="674">
        <v>25.8</v>
      </c>
      <c r="G188" s="13">
        <v>27.8</v>
      </c>
      <c r="H188" s="310">
        <v>26.3</v>
      </c>
      <c r="I188" s="14">
        <v>2.4</v>
      </c>
      <c r="J188" s="308">
        <v>1.6</v>
      </c>
      <c r="K188" s="13">
        <v>7.66</v>
      </c>
      <c r="L188" s="500">
        <v>7.65</v>
      </c>
      <c r="M188" s="1029">
        <v>31.6</v>
      </c>
      <c r="N188" s="846">
        <v>68.3</v>
      </c>
      <c r="O188" s="691">
        <v>91.2</v>
      </c>
      <c r="P188" s="1029">
        <v>33.4</v>
      </c>
      <c r="Q188" s="677">
        <v>202</v>
      </c>
      <c r="R188" s="1030">
        <v>0.16</v>
      </c>
      <c r="S188" s="1031"/>
      <c r="T188" s="1032"/>
      <c r="U188" s="118"/>
      <c r="V188" s="4" t="s">
        <v>211</v>
      </c>
      <c r="W188" s="10" t="s">
        <v>371</v>
      </c>
      <c r="X188" s="14"/>
      <c r="Y188" s="310">
        <v>31.5</v>
      </c>
    </row>
    <row r="189" spans="1:25" x14ac:dyDescent="0.15">
      <c r="A189" s="1227"/>
      <c r="B189" s="458">
        <v>44817</v>
      </c>
      <c r="C189" s="449" t="str">
        <f t="shared" si="24"/>
        <v>(火)</v>
      </c>
      <c r="D189" s="742" t="s">
        <v>327</v>
      </c>
      <c r="E189" s="673">
        <v>2.5</v>
      </c>
      <c r="F189" s="674">
        <v>23.6</v>
      </c>
      <c r="G189" s="13">
        <v>27.2</v>
      </c>
      <c r="H189" s="310">
        <v>26</v>
      </c>
      <c r="I189" s="14">
        <v>2.4</v>
      </c>
      <c r="J189" s="308">
        <v>1.6</v>
      </c>
      <c r="K189" s="13">
        <v>7.57</v>
      </c>
      <c r="L189" s="500">
        <v>7.63</v>
      </c>
      <c r="M189" s="1029">
        <v>31.4</v>
      </c>
      <c r="N189" s="846">
        <v>67</v>
      </c>
      <c r="O189" s="691">
        <v>92.6</v>
      </c>
      <c r="P189" s="1029">
        <v>33.299999999999997</v>
      </c>
      <c r="Q189" s="677">
        <v>201</v>
      </c>
      <c r="R189" s="1030">
        <v>0.14000000000000001</v>
      </c>
      <c r="S189" s="1031"/>
      <c r="T189" s="1032"/>
      <c r="U189" s="118"/>
      <c r="V189" s="4" t="s">
        <v>212</v>
      </c>
      <c r="W189" s="10" t="s">
        <v>371</v>
      </c>
      <c r="X189" s="17"/>
      <c r="Y189" s="311">
        <v>213</v>
      </c>
    </row>
    <row r="190" spans="1:25" x14ac:dyDescent="0.15">
      <c r="A190" s="1227"/>
      <c r="B190" s="458">
        <v>44818</v>
      </c>
      <c r="C190" s="449" t="str">
        <f t="shared" si="24"/>
        <v>(水)</v>
      </c>
      <c r="D190" s="742" t="s">
        <v>326</v>
      </c>
      <c r="E190" s="673">
        <v>0</v>
      </c>
      <c r="F190" s="674">
        <v>28.3</v>
      </c>
      <c r="G190" s="13">
        <v>27.4</v>
      </c>
      <c r="H190" s="310">
        <v>26.1</v>
      </c>
      <c r="I190" s="14">
        <v>2.8</v>
      </c>
      <c r="J190" s="308">
        <v>1.7</v>
      </c>
      <c r="K190" s="13">
        <v>7.65</v>
      </c>
      <c r="L190" s="500">
        <v>7.71</v>
      </c>
      <c r="M190" s="1029">
        <v>30.9</v>
      </c>
      <c r="N190" s="846">
        <v>66.900000000000006</v>
      </c>
      <c r="O190" s="691">
        <v>91.4</v>
      </c>
      <c r="P190" s="1029">
        <v>33.799999999999997</v>
      </c>
      <c r="Q190" s="677">
        <v>199</v>
      </c>
      <c r="R190" s="1030">
        <v>0.14000000000000001</v>
      </c>
      <c r="S190" s="1031"/>
      <c r="T190" s="1032"/>
      <c r="U190" s="118"/>
      <c r="V190" s="4" t="s">
        <v>213</v>
      </c>
      <c r="W190" s="10" t="s">
        <v>371</v>
      </c>
      <c r="X190" s="15"/>
      <c r="Y190" s="312">
        <v>0.18</v>
      </c>
    </row>
    <row r="191" spans="1:25" x14ac:dyDescent="0.15">
      <c r="A191" s="1227"/>
      <c r="B191" s="458">
        <v>44819</v>
      </c>
      <c r="C191" s="449" t="str">
        <f t="shared" si="24"/>
        <v>(木)</v>
      </c>
      <c r="D191" s="742" t="s">
        <v>327</v>
      </c>
      <c r="E191" s="673">
        <v>0</v>
      </c>
      <c r="F191" s="674">
        <v>23.6</v>
      </c>
      <c r="G191" s="13">
        <v>27.4</v>
      </c>
      <c r="H191" s="310">
        <v>26</v>
      </c>
      <c r="I191" s="14">
        <v>2.9</v>
      </c>
      <c r="J191" s="308">
        <v>1.9</v>
      </c>
      <c r="K191" s="13">
        <v>7.74</v>
      </c>
      <c r="L191" s="500">
        <v>7.7</v>
      </c>
      <c r="M191" s="1029">
        <v>30.9</v>
      </c>
      <c r="N191" s="846">
        <v>67.400000000000006</v>
      </c>
      <c r="O191" s="691">
        <v>91.2</v>
      </c>
      <c r="P191" s="1029">
        <v>33.4</v>
      </c>
      <c r="Q191" s="677">
        <v>196</v>
      </c>
      <c r="R191" s="1030">
        <v>0.12</v>
      </c>
      <c r="S191" s="1031"/>
      <c r="T191" s="1032"/>
      <c r="U191" s="118"/>
      <c r="V191" s="4" t="s">
        <v>14</v>
      </c>
      <c r="W191" s="10" t="s">
        <v>371</v>
      </c>
      <c r="X191" s="13"/>
      <c r="Y191" s="313">
        <v>2.1</v>
      </c>
    </row>
    <row r="192" spans="1:25" x14ac:dyDescent="0.15">
      <c r="A192" s="1227"/>
      <c r="B192" s="458">
        <v>44820</v>
      </c>
      <c r="C192" s="449" t="str">
        <f t="shared" si="24"/>
        <v>(金)</v>
      </c>
      <c r="D192" s="742" t="s">
        <v>326</v>
      </c>
      <c r="E192" s="673">
        <v>0</v>
      </c>
      <c r="F192" s="674">
        <v>25.4</v>
      </c>
      <c r="G192" s="13">
        <v>27.5</v>
      </c>
      <c r="H192" s="310">
        <v>26</v>
      </c>
      <c r="I192" s="14">
        <v>3</v>
      </c>
      <c r="J192" s="308">
        <v>2.1</v>
      </c>
      <c r="K192" s="13">
        <v>7.7</v>
      </c>
      <c r="L192" s="500">
        <v>7.71</v>
      </c>
      <c r="M192" s="1029">
        <v>30.9</v>
      </c>
      <c r="N192" s="846">
        <v>66.400000000000006</v>
      </c>
      <c r="O192" s="691">
        <v>91.2</v>
      </c>
      <c r="P192" s="1029">
        <v>34.200000000000003</v>
      </c>
      <c r="Q192" s="677">
        <v>212</v>
      </c>
      <c r="R192" s="1030">
        <v>0.15</v>
      </c>
      <c r="S192" s="1031"/>
      <c r="T192" s="1032"/>
      <c r="U192" s="118"/>
      <c r="V192" s="4" t="s">
        <v>15</v>
      </c>
      <c r="W192" s="10" t="s">
        <v>371</v>
      </c>
      <c r="X192" s="13"/>
      <c r="Y192" s="313">
        <v>0.6</v>
      </c>
    </row>
    <row r="193" spans="1:25" x14ac:dyDescent="0.15">
      <c r="A193" s="1227"/>
      <c r="B193" s="458">
        <v>44821</v>
      </c>
      <c r="C193" s="449" t="str">
        <f t="shared" si="24"/>
        <v>(土)</v>
      </c>
      <c r="D193" s="742" t="s">
        <v>326</v>
      </c>
      <c r="E193" s="673">
        <v>0</v>
      </c>
      <c r="F193" s="674">
        <v>27.7</v>
      </c>
      <c r="G193" s="13">
        <v>27.3</v>
      </c>
      <c r="H193" s="310">
        <v>25.9</v>
      </c>
      <c r="I193" s="14">
        <v>2.5</v>
      </c>
      <c r="J193" s="308">
        <v>1.7</v>
      </c>
      <c r="K193" s="13">
        <v>7.54</v>
      </c>
      <c r="L193" s="500">
        <v>7.6</v>
      </c>
      <c r="M193" s="1029">
        <v>31.2</v>
      </c>
      <c r="N193" s="846"/>
      <c r="O193" s="691"/>
      <c r="P193" s="1029"/>
      <c r="Q193" s="677"/>
      <c r="R193" s="1030"/>
      <c r="S193" s="1031"/>
      <c r="T193" s="1032"/>
      <c r="U193" s="118"/>
      <c r="V193" s="4" t="s">
        <v>214</v>
      </c>
      <c r="W193" s="10" t="s">
        <v>371</v>
      </c>
      <c r="X193" s="13"/>
      <c r="Y193" s="313">
        <v>7.6</v>
      </c>
    </row>
    <row r="194" spans="1:25" x14ac:dyDescent="0.15">
      <c r="A194" s="1227"/>
      <c r="B194" s="458">
        <v>44822</v>
      </c>
      <c r="C194" s="449" t="str">
        <f t="shared" si="24"/>
        <v>(日)</v>
      </c>
      <c r="D194" s="742" t="s">
        <v>327</v>
      </c>
      <c r="E194" s="673">
        <v>100.5</v>
      </c>
      <c r="F194" s="674">
        <v>27.1</v>
      </c>
      <c r="G194" s="13">
        <v>27.2</v>
      </c>
      <c r="H194" s="310">
        <v>26</v>
      </c>
      <c r="I194" s="14">
        <v>2.9</v>
      </c>
      <c r="J194" s="308">
        <v>2</v>
      </c>
      <c r="K194" s="13">
        <v>7.53</v>
      </c>
      <c r="L194" s="500">
        <v>7.58</v>
      </c>
      <c r="M194" s="1029">
        <v>31.3</v>
      </c>
      <c r="N194" s="846"/>
      <c r="O194" s="691"/>
      <c r="P194" s="1029"/>
      <c r="Q194" s="677"/>
      <c r="R194" s="1030"/>
      <c r="S194" s="1031"/>
      <c r="T194" s="1032"/>
      <c r="U194" s="118"/>
      <c r="V194" s="4" t="s">
        <v>215</v>
      </c>
      <c r="W194" s="10" t="s">
        <v>371</v>
      </c>
      <c r="X194" s="15"/>
      <c r="Y194" s="314">
        <v>2.8000000000000001E-2</v>
      </c>
    </row>
    <row r="195" spans="1:25" x14ac:dyDescent="0.15">
      <c r="A195" s="1227"/>
      <c r="B195" s="458">
        <v>44823</v>
      </c>
      <c r="C195" s="449" t="str">
        <f t="shared" si="24"/>
        <v>(月)</v>
      </c>
      <c r="D195" s="742" t="s">
        <v>325</v>
      </c>
      <c r="E195" s="673">
        <v>9</v>
      </c>
      <c r="F195" s="674">
        <v>27.9</v>
      </c>
      <c r="G195" s="13">
        <v>27.2</v>
      </c>
      <c r="H195" s="310">
        <v>26</v>
      </c>
      <c r="I195" s="14">
        <v>2.6</v>
      </c>
      <c r="J195" s="308">
        <v>1.7</v>
      </c>
      <c r="K195" s="13">
        <v>7.6</v>
      </c>
      <c r="L195" s="500">
        <v>7.58</v>
      </c>
      <c r="M195" s="1029">
        <v>31.2</v>
      </c>
      <c r="N195" s="846"/>
      <c r="O195" s="691"/>
      <c r="P195" s="1029"/>
      <c r="Q195" s="677"/>
      <c r="R195" s="1030"/>
      <c r="S195" s="1031"/>
      <c r="T195" s="1032"/>
      <c r="U195" s="118"/>
      <c r="V195" s="4" t="s">
        <v>333</v>
      </c>
      <c r="W195" s="10" t="s">
        <v>371</v>
      </c>
      <c r="X195" s="15"/>
      <c r="Y195" s="314">
        <v>1.9</v>
      </c>
    </row>
    <row r="196" spans="1:25" x14ac:dyDescent="0.15">
      <c r="A196" s="1227"/>
      <c r="B196" s="458">
        <v>44824</v>
      </c>
      <c r="C196" s="449" t="str">
        <f t="shared" si="24"/>
        <v>(火)</v>
      </c>
      <c r="D196" s="742" t="s">
        <v>327</v>
      </c>
      <c r="E196" s="673">
        <v>9.5</v>
      </c>
      <c r="F196" s="674">
        <v>28.3</v>
      </c>
      <c r="G196" s="13">
        <v>27.3</v>
      </c>
      <c r="H196" s="310">
        <v>26.3</v>
      </c>
      <c r="I196" s="14">
        <v>2.9</v>
      </c>
      <c r="J196" s="308">
        <v>2</v>
      </c>
      <c r="K196" s="13">
        <v>7.66</v>
      </c>
      <c r="L196" s="500">
        <v>7.67</v>
      </c>
      <c r="M196" s="1029">
        <v>31.3</v>
      </c>
      <c r="N196" s="846">
        <v>67.400000000000006</v>
      </c>
      <c r="O196" s="691">
        <v>91.2</v>
      </c>
      <c r="P196" s="1029">
        <v>32.9</v>
      </c>
      <c r="Q196" s="677">
        <v>217</v>
      </c>
      <c r="R196" s="1030">
        <v>0.14000000000000001</v>
      </c>
      <c r="S196" s="1031"/>
      <c r="T196" s="1032"/>
      <c r="U196" s="118"/>
      <c r="V196" s="4" t="s">
        <v>216</v>
      </c>
      <c r="W196" s="10" t="s">
        <v>371</v>
      </c>
      <c r="X196" s="15"/>
      <c r="Y196" s="314">
        <v>2.42</v>
      </c>
    </row>
    <row r="197" spans="1:25" x14ac:dyDescent="0.15">
      <c r="A197" s="1227"/>
      <c r="B197" s="458">
        <v>44825</v>
      </c>
      <c r="C197" s="449" t="str">
        <f t="shared" si="24"/>
        <v>(水)</v>
      </c>
      <c r="D197" s="742" t="s">
        <v>327</v>
      </c>
      <c r="E197" s="673">
        <v>0</v>
      </c>
      <c r="F197" s="674">
        <v>18</v>
      </c>
      <c r="G197" s="13">
        <v>27.1</v>
      </c>
      <c r="H197" s="310">
        <v>25.7</v>
      </c>
      <c r="I197" s="14">
        <v>2.2000000000000002</v>
      </c>
      <c r="J197" s="308">
        <v>1.9</v>
      </c>
      <c r="K197" s="13">
        <v>7.69</v>
      </c>
      <c r="L197" s="500">
        <v>7.65</v>
      </c>
      <c r="M197" s="1029">
        <v>30.9</v>
      </c>
      <c r="N197" s="846">
        <v>67.099999999999994</v>
      </c>
      <c r="O197" s="691">
        <v>90</v>
      </c>
      <c r="P197" s="1029">
        <v>33.5</v>
      </c>
      <c r="Q197" s="677">
        <v>201</v>
      </c>
      <c r="R197" s="1030">
        <v>0.13</v>
      </c>
      <c r="S197" s="1031"/>
      <c r="T197" s="1032"/>
      <c r="U197" s="118"/>
      <c r="V197" s="4" t="s">
        <v>217</v>
      </c>
      <c r="W197" s="10" t="s">
        <v>371</v>
      </c>
      <c r="X197" s="15"/>
      <c r="Y197" s="314">
        <v>0.128</v>
      </c>
    </row>
    <row r="198" spans="1:25" x14ac:dyDescent="0.15">
      <c r="A198" s="1227"/>
      <c r="B198" s="458">
        <v>44826</v>
      </c>
      <c r="C198" s="449" t="str">
        <f t="shared" si="24"/>
        <v>(木)</v>
      </c>
      <c r="D198" s="742" t="s">
        <v>327</v>
      </c>
      <c r="E198" s="673">
        <v>0</v>
      </c>
      <c r="F198" s="674">
        <v>20.399999999999999</v>
      </c>
      <c r="G198" s="13">
        <v>26.9</v>
      </c>
      <c r="H198" s="310">
        <v>25.5</v>
      </c>
      <c r="I198" s="14">
        <v>1.9</v>
      </c>
      <c r="J198" s="308">
        <v>1.5</v>
      </c>
      <c r="K198" s="13">
        <v>7.74</v>
      </c>
      <c r="L198" s="500">
        <v>7.69</v>
      </c>
      <c r="M198" s="1029">
        <v>30.7</v>
      </c>
      <c r="N198" s="846">
        <v>65.8</v>
      </c>
      <c r="O198" s="691">
        <v>90.2</v>
      </c>
      <c r="P198" s="1029">
        <v>34.1</v>
      </c>
      <c r="Q198" s="677">
        <v>205</v>
      </c>
      <c r="R198" s="1030">
        <v>0.1</v>
      </c>
      <c r="S198" s="1031"/>
      <c r="T198" s="1032"/>
      <c r="U198" s="118"/>
      <c r="V198" s="4" t="s">
        <v>218</v>
      </c>
      <c r="W198" s="10" t="s">
        <v>371</v>
      </c>
      <c r="X198" s="13"/>
      <c r="Y198" s="313">
        <v>20.100000000000001</v>
      </c>
    </row>
    <row r="199" spans="1:25" x14ac:dyDescent="0.15">
      <c r="A199" s="1227"/>
      <c r="B199" s="458">
        <v>44827</v>
      </c>
      <c r="C199" s="449" t="str">
        <f t="shared" si="24"/>
        <v>(金)</v>
      </c>
      <c r="D199" s="742" t="s">
        <v>327</v>
      </c>
      <c r="E199" s="673">
        <v>23.5</v>
      </c>
      <c r="F199" s="674">
        <v>21.2</v>
      </c>
      <c r="G199" s="13">
        <v>26.4</v>
      </c>
      <c r="H199" s="310">
        <v>25.1</v>
      </c>
      <c r="I199" s="14">
        <v>2.2999999999999998</v>
      </c>
      <c r="J199" s="308">
        <v>1.7</v>
      </c>
      <c r="K199" s="13">
        <v>7.62</v>
      </c>
      <c r="L199" s="500">
        <v>7.6</v>
      </c>
      <c r="M199" s="1029">
        <v>30.9</v>
      </c>
      <c r="N199" s="846"/>
      <c r="O199" s="691"/>
      <c r="P199" s="1029"/>
      <c r="Q199" s="677"/>
      <c r="R199" s="1030"/>
      <c r="S199" s="1031"/>
      <c r="T199" s="1032"/>
      <c r="U199" s="118"/>
      <c r="V199" s="4" t="s">
        <v>17</v>
      </c>
      <c r="W199" s="10" t="s">
        <v>371</v>
      </c>
      <c r="X199" s="13"/>
      <c r="Y199" s="313">
        <v>32.4</v>
      </c>
    </row>
    <row r="200" spans="1:25" x14ac:dyDescent="0.15">
      <c r="A200" s="1227"/>
      <c r="B200" s="458">
        <v>44828</v>
      </c>
      <c r="C200" s="449" t="str">
        <f t="shared" si="24"/>
        <v>(土)</v>
      </c>
      <c r="D200" s="742" t="s">
        <v>325</v>
      </c>
      <c r="E200" s="673">
        <v>27</v>
      </c>
      <c r="F200" s="674">
        <v>24.4</v>
      </c>
      <c r="G200" s="13">
        <v>26.1</v>
      </c>
      <c r="H200" s="310">
        <v>25</v>
      </c>
      <c r="I200" s="14">
        <v>2.4</v>
      </c>
      <c r="J200" s="308">
        <v>1.5</v>
      </c>
      <c r="K200" s="13">
        <v>7.55</v>
      </c>
      <c r="L200" s="500">
        <v>7.45</v>
      </c>
      <c r="M200" s="1029">
        <v>30.8</v>
      </c>
      <c r="N200" s="846"/>
      <c r="O200" s="691"/>
      <c r="P200" s="1029"/>
      <c r="Q200" s="677"/>
      <c r="R200" s="1030"/>
      <c r="S200" s="1031"/>
      <c r="T200" s="1032"/>
      <c r="U200" s="118"/>
      <c r="V200" s="4" t="s">
        <v>219</v>
      </c>
      <c r="W200" s="10" t="s">
        <v>205</v>
      </c>
      <c r="X200" s="13"/>
      <c r="Y200" s="396">
        <v>5</v>
      </c>
    </row>
    <row r="201" spans="1:25" x14ac:dyDescent="0.15">
      <c r="A201" s="1227"/>
      <c r="B201" s="458">
        <v>44829</v>
      </c>
      <c r="C201" s="449" t="str">
        <f t="shared" si="24"/>
        <v>(日)</v>
      </c>
      <c r="D201" s="742" t="s">
        <v>327</v>
      </c>
      <c r="E201" s="673">
        <v>0</v>
      </c>
      <c r="F201" s="674">
        <v>23</v>
      </c>
      <c r="G201" s="13">
        <v>25.9</v>
      </c>
      <c r="H201" s="310">
        <v>24.7</v>
      </c>
      <c r="I201" s="14">
        <v>2.9</v>
      </c>
      <c r="J201" s="308">
        <v>1.9</v>
      </c>
      <c r="K201" s="13">
        <v>7.44</v>
      </c>
      <c r="L201" s="500">
        <v>7.5</v>
      </c>
      <c r="M201" s="1029">
        <v>30.4</v>
      </c>
      <c r="N201" s="846"/>
      <c r="O201" s="691"/>
      <c r="P201" s="1029"/>
      <c r="Q201" s="677"/>
      <c r="R201" s="1030"/>
      <c r="S201" s="1031"/>
      <c r="T201" s="1032"/>
      <c r="U201" s="118"/>
      <c r="V201" s="4" t="s">
        <v>220</v>
      </c>
      <c r="W201" s="10" t="s">
        <v>371</v>
      </c>
      <c r="X201" s="172"/>
      <c r="Y201" s="396">
        <v>2</v>
      </c>
    </row>
    <row r="202" spans="1:25" x14ac:dyDescent="0.15">
      <c r="A202" s="1227"/>
      <c r="B202" s="458">
        <v>44830</v>
      </c>
      <c r="C202" s="449" t="str">
        <f t="shared" si="24"/>
        <v>(月)</v>
      </c>
      <c r="D202" s="742" t="s">
        <v>326</v>
      </c>
      <c r="E202" s="673">
        <v>0</v>
      </c>
      <c r="F202" s="674">
        <v>23.7</v>
      </c>
      <c r="G202" s="13">
        <v>26.2</v>
      </c>
      <c r="H202" s="310">
        <v>24.7</v>
      </c>
      <c r="I202" s="14">
        <v>3.7</v>
      </c>
      <c r="J202" s="308">
        <v>2.8</v>
      </c>
      <c r="K202" s="13">
        <v>7.58</v>
      </c>
      <c r="L202" s="500">
        <v>7.54</v>
      </c>
      <c r="M202" s="1029">
        <v>29.1</v>
      </c>
      <c r="N202" s="846">
        <v>62.7</v>
      </c>
      <c r="O202" s="691">
        <v>85.2</v>
      </c>
      <c r="P202" s="1029">
        <v>27.2</v>
      </c>
      <c r="Q202" s="677">
        <v>199</v>
      </c>
      <c r="R202" s="1030">
        <v>0.15</v>
      </c>
      <c r="S202" s="1031"/>
      <c r="T202" s="1032"/>
      <c r="U202" s="118"/>
      <c r="V202" s="397"/>
      <c r="W202" s="398"/>
      <c r="X202" s="399"/>
      <c r="Y202" s="398"/>
    </row>
    <row r="203" spans="1:25" x14ac:dyDescent="0.15">
      <c r="A203" s="1227"/>
      <c r="B203" s="458">
        <v>44831</v>
      </c>
      <c r="C203" s="449" t="str">
        <f t="shared" si="24"/>
        <v>(火)</v>
      </c>
      <c r="D203" s="742" t="s">
        <v>326</v>
      </c>
      <c r="E203" s="673">
        <v>0</v>
      </c>
      <c r="F203" s="674">
        <v>23.5</v>
      </c>
      <c r="G203" s="13">
        <v>26.1</v>
      </c>
      <c r="H203" s="310">
        <v>24.7</v>
      </c>
      <c r="I203" s="14">
        <v>3.3</v>
      </c>
      <c r="J203" s="308">
        <v>2.5</v>
      </c>
      <c r="K203" s="13">
        <v>7.56</v>
      </c>
      <c r="L203" s="500">
        <v>7.53</v>
      </c>
      <c r="M203" s="1029">
        <v>29</v>
      </c>
      <c r="N203" s="846">
        <v>61.3</v>
      </c>
      <c r="O203" s="691">
        <v>84.8</v>
      </c>
      <c r="P203" s="1029">
        <v>27.2</v>
      </c>
      <c r="Q203" s="677">
        <v>190</v>
      </c>
      <c r="R203" s="1030">
        <v>0.19</v>
      </c>
      <c r="S203" s="1031"/>
      <c r="T203" s="1032"/>
      <c r="U203" s="118"/>
      <c r="V203" s="397"/>
      <c r="W203" s="398"/>
      <c r="X203" s="399"/>
      <c r="Y203" s="398"/>
    </row>
    <row r="204" spans="1:25" x14ac:dyDescent="0.15">
      <c r="A204" s="1227"/>
      <c r="B204" s="458">
        <v>44832</v>
      </c>
      <c r="C204" s="449" t="str">
        <f t="shared" si="24"/>
        <v>(水)</v>
      </c>
      <c r="D204" s="742" t="s">
        <v>326</v>
      </c>
      <c r="E204" s="673">
        <v>0</v>
      </c>
      <c r="F204" s="674">
        <v>23.3</v>
      </c>
      <c r="G204" s="13">
        <v>26.1</v>
      </c>
      <c r="H204" s="310">
        <v>24.7</v>
      </c>
      <c r="I204" s="14">
        <v>2.6</v>
      </c>
      <c r="J204" s="308">
        <v>1.7</v>
      </c>
      <c r="K204" s="13">
        <v>7.53</v>
      </c>
      <c r="L204" s="500">
        <v>7.55</v>
      </c>
      <c r="M204" s="1029">
        <v>29.4</v>
      </c>
      <c r="N204" s="846">
        <v>63.3</v>
      </c>
      <c r="O204" s="691">
        <v>86</v>
      </c>
      <c r="P204" s="1029">
        <v>29.6</v>
      </c>
      <c r="Q204" s="677">
        <v>178</v>
      </c>
      <c r="R204" s="1030">
        <v>0.19</v>
      </c>
      <c r="S204" s="1031"/>
      <c r="T204" s="1032"/>
      <c r="U204" s="118"/>
      <c r="V204" s="400"/>
      <c r="W204" s="401"/>
      <c r="X204" s="402"/>
      <c r="Y204" s="401"/>
    </row>
    <row r="205" spans="1:25" x14ac:dyDescent="0.15">
      <c r="A205" s="1227"/>
      <c r="B205" s="458">
        <v>44833</v>
      </c>
      <c r="C205" s="449" t="str">
        <f t="shared" si="24"/>
        <v>(木)</v>
      </c>
      <c r="D205" s="742" t="s">
        <v>327</v>
      </c>
      <c r="E205" s="673">
        <v>0.5</v>
      </c>
      <c r="F205" s="674">
        <v>21.8</v>
      </c>
      <c r="G205" s="13">
        <v>26</v>
      </c>
      <c r="H205" s="310">
        <v>24.6</v>
      </c>
      <c r="I205" s="14">
        <v>2.4</v>
      </c>
      <c r="J205" s="308">
        <v>1.5</v>
      </c>
      <c r="K205" s="13">
        <v>7.58</v>
      </c>
      <c r="L205" s="500">
        <v>7.56</v>
      </c>
      <c r="M205" s="1029">
        <v>30</v>
      </c>
      <c r="N205" s="846">
        <v>64.8</v>
      </c>
      <c r="O205" s="691">
        <v>88.8</v>
      </c>
      <c r="P205" s="1029">
        <v>28.1</v>
      </c>
      <c r="Q205" s="677">
        <v>185</v>
      </c>
      <c r="R205" s="1030">
        <v>0.18</v>
      </c>
      <c r="S205" s="1031"/>
      <c r="T205" s="1032"/>
      <c r="U205" s="118"/>
      <c r="V205" s="11" t="s">
        <v>23</v>
      </c>
      <c r="W205" s="117" t="s">
        <v>24</v>
      </c>
      <c r="X205" s="117" t="s">
        <v>24</v>
      </c>
      <c r="Y205" s="812" t="s">
        <v>24</v>
      </c>
    </row>
    <row r="206" spans="1:25" x14ac:dyDescent="0.15">
      <c r="A206" s="1227"/>
      <c r="B206" s="541">
        <v>44834</v>
      </c>
      <c r="C206" s="449" t="str">
        <f t="shared" si="24"/>
        <v>(金)</v>
      </c>
      <c r="D206" s="745" t="s">
        <v>326</v>
      </c>
      <c r="E206" s="673">
        <v>0.5</v>
      </c>
      <c r="F206" s="674">
        <v>23.4</v>
      </c>
      <c r="G206" s="498">
        <v>26</v>
      </c>
      <c r="H206" s="747">
        <v>24.5</v>
      </c>
      <c r="I206" s="748">
        <v>3</v>
      </c>
      <c r="J206" s="409">
        <v>2.1</v>
      </c>
      <c r="K206" s="498">
        <v>7.6</v>
      </c>
      <c r="L206" s="506">
        <v>7.6</v>
      </c>
      <c r="M206" s="1076">
        <v>30.1</v>
      </c>
      <c r="N206" s="846">
        <v>65.3</v>
      </c>
      <c r="O206" s="691">
        <v>88</v>
      </c>
      <c r="P206" s="1029">
        <v>28.1</v>
      </c>
      <c r="Q206" s="677">
        <v>206</v>
      </c>
      <c r="R206" s="1030">
        <v>0.17</v>
      </c>
      <c r="S206" s="1031"/>
      <c r="T206" s="1032"/>
      <c r="U206" s="118"/>
      <c r="V206" s="1235" t="s">
        <v>472</v>
      </c>
      <c r="W206" s="1236"/>
      <c r="X206" s="1236"/>
      <c r="Y206" s="1237"/>
    </row>
    <row r="207" spans="1:25" s="1" customFormat="1" ht="13.5" customHeight="1" x14ac:dyDescent="0.15">
      <c r="A207" s="1227"/>
      <c r="B207" s="1155" t="s">
        <v>274</v>
      </c>
      <c r="C207" s="1155"/>
      <c r="D207" s="679"/>
      <c r="E207" s="663">
        <f>MAX(E177:E206)</f>
        <v>100.5</v>
      </c>
      <c r="F207" s="680">
        <f t="shared" ref="F207:S207" si="25">IF(COUNT(F177:F206)=0,"",MAX(F177:F206))</f>
        <v>32.200000000000003</v>
      </c>
      <c r="G207" s="12">
        <f t="shared" si="25"/>
        <v>28.2</v>
      </c>
      <c r="H207" s="307">
        <f t="shared" si="25"/>
        <v>26.8</v>
      </c>
      <c r="I207" s="665">
        <f t="shared" si="25"/>
        <v>3.7</v>
      </c>
      <c r="J207" s="666">
        <f t="shared" si="25"/>
        <v>2.8</v>
      </c>
      <c r="K207" s="12">
        <f t="shared" si="25"/>
        <v>7.74</v>
      </c>
      <c r="L207" s="855">
        <f t="shared" si="25"/>
        <v>7.71</v>
      </c>
      <c r="M207" s="1025">
        <f t="shared" si="25"/>
        <v>31.6</v>
      </c>
      <c r="N207" s="681">
        <f t="shared" si="25"/>
        <v>68.3</v>
      </c>
      <c r="O207" s="682">
        <f t="shared" si="25"/>
        <v>92.6</v>
      </c>
      <c r="P207" s="1025">
        <f t="shared" si="25"/>
        <v>35.200000000000003</v>
      </c>
      <c r="Q207" s="684">
        <f t="shared" si="25"/>
        <v>217</v>
      </c>
      <c r="R207" s="1038">
        <f t="shared" si="25"/>
        <v>0.21</v>
      </c>
      <c r="S207" s="1064">
        <f t="shared" si="25"/>
        <v>66</v>
      </c>
      <c r="T207" s="1065">
        <f t="shared" ref="T207" si="26">IF(COUNT(T177:T206)=0,"",MAX(T177:T206))</f>
        <v>50</v>
      </c>
      <c r="U207" s="159"/>
      <c r="V207" s="1238"/>
      <c r="W207" s="1236"/>
      <c r="X207" s="1236"/>
      <c r="Y207" s="1237"/>
    </row>
    <row r="208" spans="1:25" s="1" customFormat="1" ht="13.5" customHeight="1" x14ac:dyDescent="0.15">
      <c r="A208" s="1227"/>
      <c r="B208" s="1156" t="s">
        <v>275</v>
      </c>
      <c r="C208" s="1156"/>
      <c r="D208" s="687"/>
      <c r="E208" s="688"/>
      <c r="F208" s="689">
        <f t="shared" ref="F208:R208" si="27">IF(COUNT(F177:F206)=0,"",MIN(F177:F206))</f>
        <v>18</v>
      </c>
      <c r="G208" s="13">
        <f t="shared" si="27"/>
        <v>25.9</v>
      </c>
      <c r="H208" s="308">
        <f t="shared" si="27"/>
        <v>24.5</v>
      </c>
      <c r="I208" s="14">
        <f t="shared" si="27"/>
        <v>1.9</v>
      </c>
      <c r="J208" s="334">
        <f t="shared" si="27"/>
        <v>1.4</v>
      </c>
      <c r="K208" s="13">
        <f t="shared" si="27"/>
        <v>7.44</v>
      </c>
      <c r="L208" s="847">
        <f t="shared" si="27"/>
        <v>7.45</v>
      </c>
      <c r="M208" s="1029">
        <f t="shared" si="27"/>
        <v>29</v>
      </c>
      <c r="N208" s="690">
        <f t="shared" si="27"/>
        <v>61.3</v>
      </c>
      <c r="O208" s="691">
        <f t="shared" si="27"/>
        <v>84.8</v>
      </c>
      <c r="P208" s="1043">
        <f t="shared" si="27"/>
        <v>27.2</v>
      </c>
      <c r="Q208" s="693">
        <f t="shared" si="27"/>
        <v>178</v>
      </c>
      <c r="R208" s="1044">
        <f t="shared" si="27"/>
        <v>0.1</v>
      </c>
      <c r="S208" s="1066"/>
      <c r="T208" s="1067"/>
      <c r="U208" s="159"/>
      <c r="V208" s="1238"/>
      <c r="W208" s="1236"/>
      <c r="X208" s="1236"/>
      <c r="Y208" s="1237"/>
    </row>
    <row r="209" spans="1:25" s="1" customFormat="1" ht="13.5" customHeight="1" x14ac:dyDescent="0.15">
      <c r="A209" s="1227"/>
      <c r="B209" s="1156" t="s">
        <v>276</v>
      </c>
      <c r="C209" s="1156"/>
      <c r="D209" s="687"/>
      <c r="E209" s="696"/>
      <c r="F209" s="697">
        <f t="shared" ref="F209:R209" si="28">IF(COUNT(F177:F206)=0,"",AVERAGE(F177:F206))</f>
        <v>24.9</v>
      </c>
      <c r="G209" s="13">
        <f t="shared" si="28"/>
        <v>27.209999999999997</v>
      </c>
      <c r="H209" s="689">
        <f t="shared" si="28"/>
        <v>25.890000000000008</v>
      </c>
      <c r="I209" s="14">
        <f t="shared" si="28"/>
        <v>2.5954666666666664</v>
      </c>
      <c r="J209" s="334">
        <f t="shared" si="28"/>
        <v>1.834066666666667</v>
      </c>
      <c r="K209" s="13">
        <f t="shared" si="28"/>
        <v>7.6170000000000018</v>
      </c>
      <c r="L209" s="847">
        <f t="shared" si="28"/>
        <v>7.6103333333333332</v>
      </c>
      <c r="M209" s="1029">
        <f t="shared" si="28"/>
        <v>30.816666666666663</v>
      </c>
      <c r="N209" s="690">
        <f t="shared" si="28"/>
        <v>65.649999999999977</v>
      </c>
      <c r="O209" s="691">
        <f t="shared" si="28"/>
        <v>89.22</v>
      </c>
      <c r="P209" s="1043">
        <f t="shared" si="28"/>
        <v>31.910000000000007</v>
      </c>
      <c r="Q209" s="698">
        <f t="shared" si="28"/>
        <v>201.75</v>
      </c>
      <c r="R209" s="1044">
        <f t="shared" si="28"/>
        <v>0.1605</v>
      </c>
      <c r="S209" s="1066"/>
      <c r="T209" s="1067"/>
      <c r="U209" s="159"/>
      <c r="V209" s="1238"/>
      <c r="W209" s="1236"/>
      <c r="X209" s="1236"/>
      <c r="Y209" s="1237"/>
    </row>
    <row r="210" spans="1:25" s="1" customFormat="1" ht="13.5" customHeight="1" x14ac:dyDescent="0.15">
      <c r="A210" s="1228"/>
      <c r="B210" s="1157" t="s">
        <v>277</v>
      </c>
      <c r="C210" s="1157"/>
      <c r="D210" s="699"/>
      <c r="E210" s="700">
        <f>SUM(E177:E206)</f>
        <v>224.5</v>
      </c>
      <c r="F210" s="701"/>
      <c r="G210" s="702"/>
      <c r="H210" s="703"/>
      <c r="I210" s="702"/>
      <c r="J210" s="703"/>
      <c r="K210" s="704"/>
      <c r="L210" s="705"/>
      <c r="M210" s="1068"/>
      <c r="N210" s="708"/>
      <c r="O210" s="709"/>
      <c r="P210" s="1069"/>
      <c r="Q210" s="711"/>
      <c r="R210" s="1070"/>
      <c r="S210" s="1062">
        <f>SUM(S177:S206)</f>
        <v>66</v>
      </c>
      <c r="T210" s="1063">
        <f>SUM(T177:T206)</f>
        <v>50</v>
      </c>
      <c r="U210" s="159"/>
      <c r="V210" s="1239"/>
      <c r="W210" s="1240"/>
      <c r="X210" s="1240"/>
      <c r="Y210" s="1241"/>
    </row>
    <row r="211" spans="1:25" ht="13.5" customHeight="1" x14ac:dyDescent="0.15">
      <c r="A211" s="1223" t="s">
        <v>267</v>
      </c>
      <c r="B211" s="540">
        <v>44835</v>
      </c>
      <c r="C211" s="448" t="str">
        <f>IF(B211="","",IF(WEEKDAY(B211)=1,"(日)",IF(WEEKDAY(B211)=2,"(月)",IF(WEEKDAY(B211)=3,"(火)",IF(WEEKDAY(B211)=4,"(水)",IF(WEEKDAY(B211)=5,"(木)",IF(WEEKDAY(B211)=6,"(金)","(土)")))))))</f>
        <v>(土)</v>
      </c>
      <c r="D211" s="740" t="s">
        <v>326</v>
      </c>
      <c r="E211" s="663">
        <v>0</v>
      </c>
      <c r="F211" s="664">
        <v>23.9</v>
      </c>
      <c r="G211" s="12">
        <v>25.7</v>
      </c>
      <c r="H211" s="666">
        <v>24.3</v>
      </c>
      <c r="I211" s="665">
        <v>3</v>
      </c>
      <c r="J211" s="307">
        <v>2.1</v>
      </c>
      <c r="K211" s="12">
        <v>7.58</v>
      </c>
      <c r="L211" s="855">
        <v>7.55</v>
      </c>
      <c r="M211" s="1025">
        <v>30.3</v>
      </c>
      <c r="N211" s="838"/>
      <c r="O211" s="682"/>
      <c r="P211" s="1025"/>
      <c r="Q211" s="671"/>
      <c r="R211" s="1026"/>
      <c r="S211" s="1027"/>
      <c r="T211" s="1028"/>
      <c r="U211" s="118"/>
      <c r="V211" s="463" t="s">
        <v>344</v>
      </c>
      <c r="W211" s="479"/>
      <c r="X211" s="465">
        <v>44840</v>
      </c>
      <c r="Y211" s="474"/>
    </row>
    <row r="212" spans="1:25" x14ac:dyDescent="0.15">
      <c r="A212" s="1224"/>
      <c r="B212" s="458">
        <v>44836</v>
      </c>
      <c r="C212" s="449" t="str">
        <f t="shared" ref="C212:C241" si="29">IF(B212="","",IF(WEEKDAY(B212)=1,"(日)",IF(WEEKDAY(B212)=2,"(月)",IF(WEEKDAY(B212)=3,"(火)",IF(WEEKDAY(B212)=4,"(水)",IF(WEEKDAY(B212)=5,"(木)",IF(WEEKDAY(B212)=6,"(金)","(土)")))))))</f>
        <v>(日)</v>
      </c>
      <c r="D212" s="742" t="s">
        <v>326</v>
      </c>
      <c r="E212" s="673">
        <v>0</v>
      </c>
      <c r="F212" s="674">
        <v>23.2</v>
      </c>
      <c r="G212" s="13">
        <v>25.7</v>
      </c>
      <c r="H212" s="310">
        <v>24.2</v>
      </c>
      <c r="I212" s="14">
        <v>2.6</v>
      </c>
      <c r="J212" s="308">
        <v>1.7</v>
      </c>
      <c r="K212" s="13">
        <v>7.54</v>
      </c>
      <c r="L212" s="500">
        <v>7.49</v>
      </c>
      <c r="M212" s="1029">
        <v>30.4</v>
      </c>
      <c r="N212" s="846"/>
      <c r="O212" s="691"/>
      <c r="P212" s="1029"/>
      <c r="Q212" s="677"/>
      <c r="R212" s="1030"/>
      <c r="S212" s="1031"/>
      <c r="T212" s="1032"/>
      <c r="U212" s="118"/>
      <c r="V212" s="468" t="s">
        <v>2</v>
      </c>
      <c r="W212" s="469" t="s">
        <v>363</v>
      </c>
      <c r="X212" s="513">
        <v>14</v>
      </c>
      <c r="Y212" s="473"/>
    </row>
    <row r="213" spans="1:25" x14ac:dyDescent="0.15">
      <c r="A213" s="1224"/>
      <c r="B213" s="458">
        <v>44837</v>
      </c>
      <c r="C213" s="449" t="str">
        <f t="shared" si="29"/>
        <v>(月)</v>
      </c>
      <c r="D213" s="742" t="s">
        <v>327</v>
      </c>
      <c r="E213" s="673">
        <v>0</v>
      </c>
      <c r="F213" s="674">
        <v>22.8</v>
      </c>
      <c r="G213" s="13">
        <v>25.6</v>
      </c>
      <c r="H213" s="310">
        <v>24.2</v>
      </c>
      <c r="I213" s="14">
        <v>3.2</v>
      </c>
      <c r="J213" s="308">
        <v>2.2000000000000002</v>
      </c>
      <c r="K213" s="13">
        <v>7.62</v>
      </c>
      <c r="L213" s="500">
        <v>7.59</v>
      </c>
      <c r="M213" s="1029">
        <v>30.6</v>
      </c>
      <c r="N213" s="846">
        <v>67.400000000000006</v>
      </c>
      <c r="O213" s="691">
        <v>90.2</v>
      </c>
      <c r="P213" s="1029">
        <v>30.6</v>
      </c>
      <c r="Q213" s="677">
        <v>186</v>
      </c>
      <c r="R213" s="1030">
        <v>0.16</v>
      </c>
      <c r="S213" s="1031"/>
      <c r="T213" s="1032"/>
      <c r="U213" s="118"/>
      <c r="V213" s="6" t="s">
        <v>19</v>
      </c>
      <c r="W213" s="7" t="s">
        <v>20</v>
      </c>
      <c r="X213" s="475" t="s">
        <v>21</v>
      </c>
      <c r="Y213" s="7" t="s">
        <v>22</v>
      </c>
    </row>
    <row r="214" spans="1:25" x14ac:dyDescent="0.15">
      <c r="A214" s="1224"/>
      <c r="B214" s="458">
        <v>44838</v>
      </c>
      <c r="C214" s="449" t="str">
        <f t="shared" si="29"/>
        <v>(火)</v>
      </c>
      <c r="D214" s="742" t="s">
        <v>326</v>
      </c>
      <c r="E214" s="673">
        <v>0</v>
      </c>
      <c r="F214" s="674">
        <v>25.4</v>
      </c>
      <c r="G214" s="13">
        <v>25.3</v>
      </c>
      <c r="H214" s="310">
        <v>24.4</v>
      </c>
      <c r="I214" s="14">
        <v>2</v>
      </c>
      <c r="J214" s="308">
        <v>1.5</v>
      </c>
      <c r="K214" s="13">
        <v>7.46</v>
      </c>
      <c r="L214" s="500">
        <v>7.53</v>
      </c>
      <c r="M214" s="1029">
        <v>31</v>
      </c>
      <c r="N214" s="846">
        <v>66.099999999999994</v>
      </c>
      <c r="O214" s="691">
        <v>91</v>
      </c>
      <c r="P214" s="1029">
        <v>32.9</v>
      </c>
      <c r="Q214" s="677">
        <v>187</v>
      </c>
      <c r="R214" s="1030">
        <v>0.18</v>
      </c>
      <c r="S214" s="1031"/>
      <c r="T214" s="1032"/>
      <c r="U214" s="118"/>
      <c r="V214" s="3" t="s">
        <v>203</v>
      </c>
      <c r="W214" s="9" t="s">
        <v>11</v>
      </c>
      <c r="X214" s="12">
        <v>24.8</v>
      </c>
      <c r="Y214" s="307">
        <v>23.4</v>
      </c>
    </row>
    <row r="215" spans="1:25" x14ac:dyDescent="0.15">
      <c r="A215" s="1224"/>
      <c r="B215" s="458">
        <v>44839</v>
      </c>
      <c r="C215" s="449" t="str">
        <f t="shared" si="29"/>
        <v>(水)</v>
      </c>
      <c r="D215" s="742" t="s">
        <v>317</v>
      </c>
      <c r="E215" s="673">
        <v>7</v>
      </c>
      <c r="F215" s="674">
        <v>22</v>
      </c>
      <c r="G215" s="13">
        <v>25.2</v>
      </c>
      <c r="H215" s="310">
        <v>24.4</v>
      </c>
      <c r="I215" s="14">
        <v>2.5</v>
      </c>
      <c r="J215" s="308">
        <v>2</v>
      </c>
      <c r="K215" s="13">
        <v>7.61</v>
      </c>
      <c r="L215" s="500">
        <v>7.7</v>
      </c>
      <c r="M215" s="1029">
        <v>30.9</v>
      </c>
      <c r="N215" s="846">
        <v>66.5</v>
      </c>
      <c r="O215" s="691">
        <v>90.2</v>
      </c>
      <c r="P215" s="1029">
        <v>33.1</v>
      </c>
      <c r="Q215" s="677">
        <v>221</v>
      </c>
      <c r="R215" s="1030">
        <v>0.18</v>
      </c>
      <c r="S215" s="1031"/>
      <c r="T215" s="1032"/>
      <c r="U215" s="118"/>
      <c r="V215" s="4" t="s">
        <v>204</v>
      </c>
      <c r="W215" s="10" t="s">
        <v>205</v>
      </c>
      <c r="X215" s="13">
        <v>2.4</v>
      </c>
      <c r="Y215" s="308">
        <v>2</v>
      </c>
    </row>
    <row r="216" spans="1:25" x14ac:dyDescent="0.15">
      <c r="A216" s="1224"/>
      <c r="B216" s="458">
        <v>44840</v>
      </c>
      <c r="C216" s="449" t="str">
        <f t="shared" si="29"/>
        <v>(木)</v>
      </c>
      <c r="D216" s="742" t="s">
        <v>319</v>
      </c>
      <c r="E216" s="673">
        <v>10.5</v>
      </c>
      <c r="F216" s="674">
        <v>14</v>
      </c>
      <c r="G216" s="13">
        <v>24.8</v>
      </c>
      <c r="H216" s="310">
        <v>23.4</v>
      </c>
      <c r="I216" s="14">
        <v>2.4</v>
      </c>
      <c r="J216" s="308">
        <v>2</v>
      </c>
      <c r="K216" s="13">
        <v>7.68</v>
      </c>
      <c r="L216" s="500">
        <v>7.65</v>
      </c>
      <c r="M216" s="1029">
        <v>30.7</v>
      </c>
      <c r="N216" s="846">
        <v>66.900000000000006</v>
      </c>
      <c r="O216" s="691">
        <v>90.4</v>
      </c>
      <c r="P216" s="1029">
        <v>30.2</v>
      </c>
      <c r="Q216" s="677">
        <v>173</v>
      </c>
      <c r="R216" s="1030">
        <v>0.18</v>
      </c>
      <c r="S216" s="1031"/>
      <c r="T216" s="1032"/>
      <c r="U216" s="118"/>
      <c r="V216" s="4" t="s">
        <v>12</v>
      </c>
      <c r="W216" s="10"/>
      <c r="X216" s="13">
        <v>7.68</v>
      </c>
      <c r="Y216" s="308">
        <v>7.65</v>
      </c>
    </row>
    <row r="217" spans="1:25" x14ac:dyDescent="0.15">
      <c r="A217" s="1224"/>
      <c r="B217" s="458">
        <v>44841</v>
      </c>
      <c r="C217" s="449" t="str">
        <f t="shared" si="29"/>
        <v>(金)</v>
      </c>
      <c r="D217" s="742" t="s">
        <v>325</v>
      </c>
      <c r="E217" s="673">
        <v>54</v>
      </c>
      <c r="F217" s="674">
        <v>12.8</v>
      </c>
      <c r="G217" s="13">
        <v>24.3</v>
      </c>
      <c r="H217" s="310">
        <v>23.4</v>
      </c>
      <c r="I217" s="14">
        <v>2</v>
      </c>
      <c r="J217" s="308">
        <v>1.7</v>
      </c>
      <c r="K217" s="13">
        <v>7.61</v>
      </c>
      <c r="L217" s="500">
        <v>7.61</v>
      </c>
      <c r="M217" s="1029">
        <v>30.7</v>
      </c>
      <c r="N217" s="846">
        <v>66.7</v>
      </c>
      <c r="O217" s="691">
        <v>91</v>
      </c>
      <c r="P217" s="1029">
        <v>30.5</v>
      </c>
      <c r="Q217" s="677">
        <v>199</v>
      </c>
      <c r="R217" s="1030">
        <v>0.18</v>
      </c>
      <c r="S217" s="1031"/>
      <c r="T217" s="1032"/>
      <c r="U217" s="118"/>
      <c r="V217" s="4" t="s">
        <v>206</v>
      </c>
      <c r="W217" s="10" t="s">
        <v>13</v>
      </c>
      <c r="X217" s="13"/>
      <c r="Y217" s="308">
        <v>30.7</v>
      </c>
    </row>
    <row r="218" spans="1:25" x14ac:dyDescent="0.15">
      <c r="A218" s="1224"/>
      <c r="B218" s="458">
        <v>44842</v>
      </c>
      <c r="C218" s="449" t="str">
        <f t="shared" si="29"/>
        <v>(土)</v>
      </c>
      <c r="D218" s="742" t="s">
        <v>327</v>
      </c>
      <c r="E218" s="673">
        <v>0</v>
      </c>
      <c r="F218" s="674">
        <v>16.5</v>
      </c>
      <c r="G218" s="13">
        <v>23.6</v>
      </c>
      <c r="H218" s="310">
        <v>22.8</v>
      </c>
      <c r="I218" s="14">
        <v>1.9</v>
      </c>
      <c r="J218" s="308">
        <v>1.5</v>
      </c>
      <c r="K218" s="13">
        <v>7.52</v>
      </c>
      <c r="L218" s="500">
        <v>7.54</v>
      </c>
      <c r="M218" s="1029">
        <v>30.8</v>
      </c>
      <c r="N218" s="846"/>
      <c r="O218" s="691"/>
      <c r="P218" s="1029"/>
      <c r="Q218" s="677"/>
      <c r="R218" s="1030"/>
      <c r="S218" s="1031"/>
      <c r="T218" s="1032"/>
      <c r="U218" s="118"/>
      <c r="V218" s="4" t="s">
        <v>207</v>
      </c>
      <c r="W218" s="10" t="s">
        <v>371</v>
      </c>
      <c r="X218" s="172"/>
      <c r="Y218" s="309">
        <v>66.900000000000006</v>
      </c>
    </row>
    <row r="219" spans="1:25" x14ac:dyDescent="0.15">
      <c r="A219" s="1224"/>
      <c r="B219" s="458">
        <v>44843</v>
      </c>
      <c r="C219" s="449" t="str">
        <f t="shared" si="29"/>
        <v>(日)</v>
      </c>
      <c r="D219" s="742" t="s">
        <v>327</v>
      </c>
      <c r="E219" s="673">
        <v>8.5</v>
      </c>
      <c r="F219" s="674">
        <v>18</v>
      </c>
      <c r="G219" s="13">
        <v>23</v>
      </c>
      <c r="H219" s="310">
        <v>22.3</v>
      </c>
      <c r="I219" s="14">
        <v>2.6</v>
      </c>
      <c r="J219" s="308">
        <v>2</v>
      </c>
      <c r="K219" s="13">
        <v>7.58</v>
      </c>
      <c r="L219" s="500">
        <v>7.56</v>
      </c>
      <c r="M219" s="1029">
        <v>30.5</v>
      </c>
      <c r="N219" s="846"/>
      <c r="O219" s="691"/>
      <c r="P219" s="1029"/>
      <c r="Q219" s="677"/>
      <c r="R219" s="1030"/>
      <c r="S219" s="1031"/>
      <c r="T219" s="1032"/>
      <c r="U219" s="118"/>
      <c r="V219" s="4" t="s">
        <v>208</v>
      </c>
      <c r="W219" s="10" t="s">
        <v>371</v>
      </c>
      <c r="X219" s="172"/>
      <c r="Y219" s="309">
        <v>90.4</v>
      </c>
    </row>
    <row r="220" spans="1:25" x14ac:dyDescent="0.15">
      <c r="A220" s="1224"/>
      <c r="B220" s="458">
        <v>44844</v>
      </c>
      <c r="C220" s="449" t="str">
        <f t="shared" si="29"/>
        <v>(月)</v>
      </c>
      <c r="D220" s="742" t="s">
        <v>327</v>
      </c>
      <c r="E220" s="673">
        <v>8</v>
      </c>
      <c r="F220" s="674">
        <v>17.399999999999999</v>
      </c>
      <c r="G220" s="13">
        <v>22.8</v>
      </c>
      <c r="H220" s="310">
        <v>22.1</v>
      </c>
      <c r="I220" s="14">
        <v>2.8</v>
      </c>
      <c r="J220" s="308">
        <v>2.2000000000000002</v>
      </c>
      <c r="K220" s="13">
        <v>7.53</v>
      </c>
      <c r="L220" s="500">
        <v>7.43</v>
      </c>
      <c r="M220" s="1029">
        <v>29.3</v>
      </c>
      <c r="N220" s="846"/>
      <c r="O220" s="691"/>
      <c r="P220" s="1029"/>
      <c r="Q220" s="677"/>
      <c r="R220" s="1030"/>
      <c r="S220" s="1031"/>
      <c r="T220" s="1032"/>
      <c r="U220" s="118"/>
      <c r="V220" s="4" t="s">
        <v>209</v>
      </c>
      <c r="W220" s="10" t="s">
        <v>371</v>
      </c>
      <c r="X220" s="172"/>
      <c r="Y220" s="309">
        <v>54.6</v>
      </c>
    </row>
    <row r="221" spans="1:25" x14ac:dyDescent="0.15">
      <c r="A221" s="1224"/>
      <c r="B221" s="458">
        <v>44845</v>
      </c>
      <c r="C221" s="449" t="str">
        <f t="shared" si="29"/>
        <v>(火)</v>
      </c>
      <c r="D221" s="742" t="s">
        <v>327</v>
      </c>
      <c r="E221" s="673">
        <v>0</v>
      </c>
      <c r="F221" s="674">
        <v>21.7</v>
      </c>
      <c r="G221" s="13">
        <v>22.7</v>
      </c>
      <c r="H221" s="310">
        <v>22.2</v>
      </c>
      <c r="I221" s="14">
        <v>3</v>
      </c>
      <c r="J221" s="308">
        <v>2.2999999999999998</v>
      </c>
      <c r="K221" s="13">
        <v>7.51</v>
      </c>
      <c r="L221" s="500">
        <v>7.54</v>
      </c>
      <c r="M221" s="1029">
        <v>30.1</v>
      </c>
      <c r="N221" s="846">
        <v>65.3</v>
      </c>
      <c r="O221" s="691">
        <v>89.6</v>
      </c>
      <c r="P221" s="1029">
        <v>31.2</v>
      </c>
      <c r="Q221" s="677">
        <v>180</v>
      </c>
      <c r="R221" s="1030">
        <v>0.23</v>
      </c>
      <c r="S221" s="1031"/>
      <c r="T221" s="1032"/>
      <c r="U221" s="118"/>
      <c r="V221" s="4" t="s">
        <v>210</v>
      </c>
      <c r="W221" s="10" t="s">
        <v>371</v>
      </c>
      <c r="X221" s="172"/>
      <c r="Y221" s="309">
        <v>35.799999999999997</v>
      </c>
    </row>
    <row r="222" spans="1:25" x14ac:dyDescent="0.15">
      <c r="A222" s="1224"/>
      <c r="B222" s="458">
        <v>44846</v>
      </c>
      <c r="C222" s="449" t="str">
        <f t="shared" si="29"/>
        <v>(水)</v>
      </c>
      <c r="D222" s="742" t="s">
        <v>327</v>
      </c>
      <c r="E222" s="673">
        <v>0</v>
      </c>
      <c r="F222" s="674">
        <v>18.3</v>
      </c>
      <c r="G222" s="13">
        <v>22.6</v>
      </c>
      <c r="H222" s="310">
        <v>22</v>
      </c>
      <c r="I222" s="14">
        <v>3</v>
      </c>
      <c r="J222" s="308">
        <v>2.6</v>
      </c>
      <c r="K222" s="13">
        <v>7.54</v>
      </c>
      <c r="L222" s="500">
        <v>7.6</v>
      </c>
      <c r="M222" s="1029">
        <v>30.7</v>
      </c>
      <c r="N222" s="846">
        <v>66.2</v>
      </c>
      <c r="O222" s="691">
        <v>89.2</v>
      </c>
      <c r="P222" s="1029">
        <v>32.4</v>
      </c>
      <c r="Q222" s="677">
        <v>191</v>
      </c>
      <c r="R222" s="1030">
        <v>0.25</v>
      </c>
      <c r="S222" s="1031"/>
      <c r="T222" s="1032"/>
      <c r="U222" s="118"/>
      <c r="V222" s="4" t="s">
        <v>211</v>
      </c>
      <c r="W222" s="10" t="s">
        <v>371</v>
      </c>
      <c r="X222" s="14"/>
      <c r="Y222" s="310">
        <v>30.2</v>
      </c>
    </row>
    <row r="223" spans="1:25" x14ac:dyDescent="0.15">
      <c r="A223" s="1224"/>
      <c r="B223" s="458">
        <v>44847</v>
      </c>
      <c r="C223" s="449" t="str">
        <f t="shared" si="29"/>
        <v>(木)</v>
      </c>
      <c r="D223" s="742" t="s">
        <v>325</v>
      </c>
      <c r="E223" s="673">
        <v>27.5</v>
      </c>
      <c r="F223" s="674">
        <v>14.5</v>
      </c>
      <c r="G223" s="13">
        <v>22.6</v>
      </c>
      <c r="H223" s="310">
        <v>22</v>
      </c>
      <c r="I223" s="14">
        <v>2.6</v>
      </c>
      <c r="J223" s="308">
        <v>2.4</v>
      </c>
      <c r="K223" s="13">
        <v>7.58</v>
      </c>
      <c r="L223" s="500">
        <v>7.53</v>
      </c>
      <c r="M223" s="1029">
        <v>30.6</v>
      </c>
      <c r="N223" s="846">
        <v>65.8</v>
      </c>
      <c r="O223" s="691">
        <v>90.6</v>
      </c>
      <c r="P223" s="1029">
        <v>32.9</v>
      </c>
      <c r="Q223" s="677">
        <v>185</v>
      </c>
      <c r="R223" s="1030">
        <v>0.23</v>
      </c>
      <c r="S223" s="1031"/>
      <c r="T223" s="1032"/>
      <c r="U223" s="118"/>
      <c r="V223" s="4" t="s">
        <v>212</v>
      </c>
      <c r="W223" s="10" t="s">
        <v>371</v>
      </c>
      <c r="X223" s="17"/>
      <c r="Y223" s="311">
        <v>173</v>
      </c>
    </row>
    <row r="224" spans="1:25" x14ac:dyDescent="0.15">
      <c r="A224" s="1224"/>
      <c r="B224" s="458">
        <v>44848</v>
      </c>
      <c r="C224" s="449" t="str">
        <f t="shared" si="29"/>
        <v>(金)</v>
      </c>
      <c r="D224" s="742" t="s">
        <v>327</v>
      </c>
      <c r="E224" s="673">
        <v>3.5</v>
      </c>
      <c r="F224" s="674">
        <v>15.8</v>
      </c>
      <c r="G224" s="13">
        <v>22.3</v>
      </c>
      <c r="H224" s="310">
        <v>21.7</v>
      </c>
      <c r="I224" s="14">
        <v>2.2000000000000002</v>
      </c>
      <c r="J224" s="308">
        <v>2.1</v>
      </c>
      <c r="K224" s="13">
        <v>7.62</v>
      </c>
      <c r="L224" s="500">
        <v>7.58</v>
      </c>
      <c r="M224" s="1029">
        <v>30.8</v>
      </c>
      <c r="N224" s="846">
        <v>66.8</v>
      </c>
      <c r="O224" s="691">
        <v>91.6</v>
      </c>
      <c r="P224" s="1029">
        <v>32.200000000000003</v>
      </c>
      <c r="Q224" s="677">
        <v>193</v>
      </c>
      <c r="R224" s="1030">
        <v>0.21</v>
      </c>
      <c r="S224" s="1031"/>
      <c r="T224" s="1032"/>
      <c r="U224" s="118"/>
      <c r="V224" s="4" t="s">
        <v>213</v>
      </c>
      <c r="W224" s="10" t="s">
        <v>371</v>
      </c>
      <c r="X224" s="15"/>
      <c r="Y224" s="312">
        <v>0.18</v>
      </c>
    </row>
    <row r="225" spans="1:25" x14ac:dyDescent="0.15">
      <c r="A225" s="1224"/>
      <c r="B225" s="458">
        <v>44849</v>
      </c>
      <c r="C225" s="449" t="str">
        <f t="shared" si="29"/>
        <v>(土)</v>
      </c>
      <c r="D225" s="742" t="s">
        <v>325</v>
      </c>
      <c r="E225" s="673">
        <v>5.5</v>
      </c>
      <c r="F225" s="674">
        <v>18.3</v>
      </c>
      <c r="G225" s="13">
        <v>21.4</v>
      </c>
      <c r="H225" s="310">
        <v>21.9</v>
      </c>
      <c r="I225" s="14">
        <v>2.7</v>
      </c>
      <c r="J225" s="308">
        <v>2.2000000000000002</v>
      </c>
      <c r="K225" s="13">
        <v>7.67</v>
      </c>
      <c r="L225" s="500">
        <v>7.6</v>
      </c>
      <c r="M225" s="1029">
        <v>30.7</v>
      </c>
      <c r="N225" s="846"/>
      <c r="O225" s="691"/>
      <c r="P225" s="1029"/>
      <c r="Q225" s="677"/>
      <c r="R225" s="1030"/>
      <c r="S225" s="1031"/>
      <c r="T225" s="1032"/>
      <c r="U225" s="118"/>
      <c r="V225" s="4" t="s">
        <v>14</v>
      </c>
      <c r="W225" s="10" t="s">
        <v>371</v>
      </c>
      <c r="X225" s="13"/>
      <c r="Y225" s="313">
        <v>1.6</v>
      </c>
    </row>
    <row r="226" spans="1:25" x14ac:dyDescent="0.15">
      <c r="A226" s="1224"/>
      <c r="B226" s="458">
        <v>44850</v>
      </c>
      <c r="C226" s="449" t="str">
        <f t="shared" si="29"/>
        <v>(日)</v>
      </c>
      <c r="D226" s="742" t="s">
        <v>326</v>
      </c>
      <c r="E226" s="673">
        <v>0</v>
      </c>
      <c r="F226" s="674">
        <v>20.6</v>
      </c>
      <c r="G226" s="13">
        <v>21.8</v>
      </c>
      <c r="H226" s="310">
        <v>21.1</v>
      </c>
      <c r="I226" s="14">
        <v>2.8</v>
      </c>
      <c r="J226" s="308">
        <v>2.2999999999999998</v>
      </c>
      <c r="K226" s="13">
        <v>7.42</v>
      </c>
      <c r="L226" s="500">
        <v>7.45</v>
      </c>
      <c r="M226" s="1029">
        <v>28.8</v>
      </c>
      <c r="N226" s="846"/>
      <c r="O226" s="691"/>
      <c r="P226" s="1029"/>
      <c r="Q226" s="677"/>
      <c r="R226" s="1030"/>
      <c r="S226" s="1031"/>
      <c r="T226" s="1032"/>
      <c r="U226" s="118"/>
      <c r="V226" s="4" t="s">
        <v>15</v>
      </c>
      <c r="W226" s="10" t="s">
        <v>371</v>
      </c>
      <c r="X226" s="13"/>
      <c r="Y226" s="313">
        <v>0.6</v>
      </c>
    </row>
    <row r="227" spans="1:25" x14ac:dyDescent="0.15">
      <c r="A227" s="1224"/>
      <c r="B227" s="458">
        <v>44851</v>
      </c>
      <c r="C227" s="449" t="str">
        <f t="shared" si="29"/>
        <v>(月)</v>
      </c>
      <c r="D227" s="742" t="s">
        <v>327</v>
      </c>
      <c r="E227" s="673">
        <v>2.5</v>
      </c>
      <c r="F227" s="674">
        <v>22.2</v>
      </c>
      <c r="G227" s="13">
        <v>21.9</v>
      </c>
      <c r="H227" s="310">
        <v>21.4</v>
      </c>
      <c r="I227" s="14">
        <v>3.3</v>
      </c>
      <c r="J227" s="308">
        <v>2.7</v>
      </c>
      <c r="K227" s="13">
        <v>7.51</v>
      </c>
      <c r="L227" s="500">
        <v>7.46</v>
      </c>
      <c r="M227" s="1029">
        <v>29.7</v>
      </c>
      <c r="N227" s="846">
        <v>64.900000000000006</v>
      </c>
      <c r="O227" s="691">
        <v>89.2</v>
      </c>
      <c r="P227" s="1029">
        <v>29.7</v>
      </c>
      <c r="Q227" s="677">
        <v>183</v>
      </c>
      <c r="R227" s="1030">
        <v>0.27</v>
      </c>
      <c r="S227" s="1031"/>
      <c r="T227" s="1032"/>
      <c r="U227" s="118"/>
      <c r="V227" s="4" t="s">
        <v>214</v>
      </c>
      <c r="W227" s="10" t="s">
        <v>371</v>
      </c>
      <c r="X227" s="13"/>
      <c r="Y227" s="313">
        <v>8</v>
      </c>
    </row>
    <row r="228" spans="1:25" x14ac:dyDescent="0.15">
      <c r="A228" s="1224"/>
      <c r="B228" s="458">
        <v>44852</v>
      </c>
      <c r="C228" s="449" t="str">
        <f t="shared" si="29"/>
        <v>(火)</v>
      </c>
      <c r="D228" s="742" t="s">
        <v>325</v>
      </c>
      <c r="E228" s="673">
        <v>6</v>
      </c>
      <c r="F228" s="674">
        <v>14.8</v>
      </c>
      <c r="G228" s="13">
        <v>21.8</v>
      </c>
      <c r="H228" s="310">
        <v>21.2</v>
      </c>
      <c r="I228" s="14">
        <v>3.2</v>
      </c>
      <c r="J228" s="308">
        <v>2.7</v>
      </c>
      <c r="K228" s="13">
        <v>7.51</v>
      </c>
      <c r="L228" s="500">
        <v>7.44</v>
      </c>
      <c r="M228" s="1029">
        <v>30.5</v>
      </c>
      <c r="N228" s="846">
        <v>66.400000000000006</v>
      </c>
      <c r="O228" s="691">
        <v>90.2</v>
      </c>
      <c r="P228" s="1029">
        <v>30.8</v>
      </c>
      <c r="Q228" s="677">
        <v>179</v>
      </c>
      <c r="R228" s="1030">
        <v>0.24</v>
      </c>
      <c r="S228" s="1031">
        <v>95</v>
      </c>
      <c r="T228" s="1032">
        <v>52</v>
      </c>
      <c r="U228" s="118"/>
      <c r="V228" s="4" t="s">
        <v>215</v>
      </c>
      <c r="W228" s="10" t="s">
        <v>371</v>
      </c>
      <c r="X228" s="15"/>
      <c r="Y228" s="314">
        <v>2.5000000000000001E-2</v>
      </c>
    </row>
    <row r="229" spans="1:25" x14ac:dyDescent="0.15">
      <c r="A229" s="1224"/>
      <c r="B229" s="458">
        <v>44853</v>
      </c>
      <c r="C229" s="449" t="str">
        <f t="shared" si="29"/>
        <v>(水)</v>
      </c>
      <c r="D229" s="742" t="s">
        <v>327</v>
      </c>
      <c r="E229" s="673">
        <v>0.5</v>
      </c>
      <c r="F229" s="674">
        <v>13.2</v>
      </c>
      <c r="G229" s="13">
        <v>21.7</v>
      </c>
      <c r="H229" s="310">
        <v>21.1</v>
      </c>
      <c r="I229" s="14">
        <v>2.7</v>
      </c>
      <c r="J229" s="308">
        <v>2.2000000000000002</v>
      </c>
      <c r="K229" s="13">
        <v>7.62</v>
      </c>
      <c r="L229" s="500">
        <v>7.62</v>
      </c>
      <c r="M229" s="1029">
        <v>30.9</v>
      </c>
      <c r="N229" s="846">
        <v>67.2</v>
      </c>
      <c r="O229" s="691">
        <v>92</v>
      </c>
      <c r="P229" s="1029">
        <v>32.200000000000003</v>
      </c>
      <c r="Q229" s="677">
        <v>192</v>
      </c>
      <c r="R229" s="1030">
        <v>0.23</v>
      </c>
      <c r="S229" s="1031"/>
      <c r="T229" s="1032"/>
      <c r="U229" s="118"/>
      <c r="V229" s="4" t="s">
        <v>333</v>
      </c>
      <c r="W229" s="10" t="s">
        <v>371</v>
      </c>
      <c r="X229" s="15"/>
      <c r="Y229" s="314">
        <v>2.13</v>
      </c>
    </row>
    <row r="230" spans="1:25" x14ac:dyDescent="0.15">
      <c r="A230" s="1224"/>
      <c r="B230" s="458">
        <v>44854</v>
      </c>
      <c r="C230" s="449" t="str">
        <f t="shared" si="29"/>
        <v>(木)</v>
      </c>
      <c r="D230" s="742" t="s">
        <v>326</v>
      </c>
      <c r="E230" s="673">
        <v>0</v>
      </c>
      <c r="F230" s="674">
        <v>13.4</v>
      </c>
      <c r="G230" s="13">
        <v>21.5</v>
      </c>
      <c r="H230" s="310">
        <v>20.7</v>
      </c>
      <c r="I230" s="14">
        <v>2.4</v>
      </c>
      <c r="J230" s="308">
        <v>2.1</v>
      </c>
      <c r="K230" s="13">
        <v>7.67</v>
      </c>
      <c r="L230" s="500">
        <v>7.63</v>
      </c>
      <c r="M230" s="1029">
        <v>30.6</v>
      </c>
      <c r="N230" s="846">
        <v>65.900000000000006</v>
      </c>
      <c r="O230" s="691">
        <v>91.4</v>
      </c>
      <c r="P230" s="1029">
        <v>29.5</v>
      </c>
      <c r="Q230" s="677">
        <v>185</v>
      </c>
      <c r="R230" s="1030">
        <v>0.2</v>
      </c>
      <c r="S230" s="1031">
        <v>49</v>
      </c>
      <c r="T230" s="1032"/>
      <c r="U230" s="118"/>
      <c r="V230" s="4" t="s">
        <v>216</v>
      </c>
      <c r="W230" s="10" t="s">
        <v>371</v>
      </c>
      <c r="X230" s="15"/>
      <c r="Y230" s="314">
        <v>2.57</v>
      </c>
    </row>
    <row r="231" spans="1:25" x14ac:dyDescent="0.15">
      <c r="A231" s="1224"/>
      <c r="B231" s="458">
        <v>44855</v>
      </c>
      <c r="C231" s="449" t="str">
        <f t="shared" si="29"/>
        <v>(金)</v>
      </c>
      <c r="D231" s="742" t="s">
        <v>326</v>
      </c>
      <c r="E231" s="673">
        <v>0</v>
      </c>
      <c r="F231" s="674">
        <v>14.8</v>
      </c>
      <c r="G231" s="13">
        <v>21.1</v>
      </c>
      <c r="H231" s="310">
        <v>20.3</v>
      </c>
      <c r="I231" s="14">
        <v>2.7</v>
      </c>
      <c r="J231" s="308">
        <v>2.4</v>
      </c>
      <c r="K231" s="13">
        <v>7.65</v>
      </c>
      <c r="L231" s="500">
        <v>7.59</v>
      </c>
      <c r="M231" s="1029">
        <v>30.7</v>
      </c>
      <c r="N231" s="846">
        <v>66.8</v>
      </c>
      <c r="O231" s="691">
        <v>92.4</v>
      </c>
      <c r="P231" s="1029">
        <v>32.1</v>
      </c>
      <c r="Q231" s="677">
        <v>201</v>
      </c>
      <c r="R231" s="1030">
        <v>0.16</v>
      </c>
      <c r="S231" s="1031"/>
      <c r="T231" s="1032"/>
      <c r="U231" s="118"/>
      <c r="V231" s="4" t="s">
        <v>217</v>
      </c>
      <c r="W231" s="10" t="s">
        <v>371</v>
      </c>
      <c r="X231" s="15"/>
      <c r="Y231" s="314">
        <v>0.13900000000000001</v>
      </c>
    </row>
    <row r="232" spans="1:25" x14ac:dyDescent="0.15">
      <c r="A232" s="1224"/>
      <c r="B232" s="458">
        <v>44856</v>
      </c>
      <c r="C232" s="449" t="str">
        <f t="shared" si="29"/>
        <v>(土)</v>
      </c>
      <c r="D232" s="742" t="s">
        <v>326</v>
      </c>
      <c r="E232" s="673">
        <v>0</v>
      </c>
      <c r="F232" s="674">
        <v>18.3</v>
      </c>
      <c r="G232" s="13">
        <v>20.8</v>
      </c>
      <c r="H232" s="310">
        <v>20.2</v>
      </c>
      <c r="I232" s="14">
        <v>2.2000000000000002</v>
      </c>
      <c r="J232" s="308">
        <v>1.7</v>
      </c>
      <c r="K232" s="13">
        <v>7.53</v>
      </c>
      <c r="L232" s="500">
        <v>7.35</v>
      </c>
      <c r="M232" s="1029">
        <v>31.2</v>
      </c>
      <c r="N232" s="846"/>
      <c r="O232" s="691"/>
      <c r="P232" s="1029"/>
      <c r="Q232" s="677"/>
      <c r="R232" s="1030"/>
      <c r="S232" s="1031"/>
      <c r="T232" s="1032"/>
      <c r="U232" s="118"/>
      <c r="V232" s="4" t="s">
        <v>218</v>
      </c>
      <c r="W232" s="10" t="s">
        <v>371</v>
      </c>
      <c r="X232" s="13"/>
      <c r="Y232" s="313">
        <v>19.7</v>
      </c>
    </row>
    <row r="233" spans="1:25" x14ac:dyDescent="0.15">
      <c r="A233" s="1224"/>
      <c r="B233" s="458">
        <v>44857</v>
      </c>
      <c r="C233" s="449" t="str">
        <f t="shared" si="29"/>
        <v>(日)</v>
      </c>
      <c r="D233" s="742" t="s">
        <v>327</v>
      </c>
      <c r="E233" s="673">
        <v>0</v>
      </c>
      <c r="F233" s="674">
        <v>16.2</v>
      </c>
      <c r="G233" s="13">
        <v>20.7</v>
      </c>
      <c r="H233" s="310">
        <v>20.100000000000001</v>
      </c>
      <c r="I233" s="14">
        <v>2.8</v>
      </c>
      <c r="J233" s="308">
        <v>2.2999999999999998</v>
      </c>
      <c r="K233" s="13">
        <v>7.46</v>
      </c>
      <c r="L233" s="500">
        <v>7.57</v>
      </c>
      <c r="M233" s="1029">
        <v>31.6</v>
      </c>
      <c r="N233" s="846"/>
      <c r="O233" s="691"/>
      <c r="P233" s="1029"/>
      <c r="Q233" s="677"/>
      <c r="R233" s="1030"/>
      <c r="S233" s="1031"/>
      <c r="T233" s="1032"/>
      <c r="U233" s="118"/>
      <c r="V233" s="4" t="s">
        <v>17</v>
      </c>
      <c r="W233" s="10" t="s">
        <v>371</v>
      </c>
      <c r="X233" s="13"/>
      <c r="Y233" s="313">
        <v>33.200000000000003</v>
      </c>
    </row>
    <row r="234" spans="1:25" x14ac:dyDescent="0.15">
      <c r="A234" s="1224"/>
      <c r="B234" s="458">
        <v>44858</v>
      </c>
      <c r="C234" s="449" t="str">
        <f t="shared" si="29"/>
        <v>(月)</v>
      </c>
      <c r="D234" s="742" t="s">
        <v>327</v>
      </c>
      <c r="E234" s="673">
        <v>0</v>
      </c>
      <c r="F234" s="674">
        <v>14</v>
      </c>
      <c r="G234" s="13">
        <v>20.6</v>
      </c>
      <c r="H234" s="310">
        <v>20.100000000000001</v>
      </c>
      <c r="I234" s="14">
        <v>3</v>
      </c>
      <c r="J234" s="308">
        <v>2.5</v>
      </c>
      <c r="K234" s="13">
        <v>7.66</v>
      </c>
      <c r="L234" s="500">
        <v>7.72</v>
      </c>
      <c r="M234" s="1029">
        <v>31.9</v>
      </c>
      <c r="N234" s="846">
        <v>68.3</v>
      </c>
      <c r="O234" s="691">
        <v>95</v>
      </c>
      <c r="P234" s="1029">
        <v>36.5</v>
      </c>
      <c r="Q234" s="677">
        <v>205</v>
      </c>
      <c r="R234" s="1030">
        <v>0.18</v>
      </c>
      <c r="S234" s="1031"/>
      <c r="T234" s="1032"/>
      <c r="U234" s="118"/>
      <c r="V234" s="4" t="s">
        <v>219</v>
      </c>
      <c r="W234" s="10" t="s">
        <v>205</v>
      </c>
      <c r="X234" s="13"/>
      <c r="Y234" s="396">
        <v>5</v>
      </c>
    </row>
    <row r="235" spans="1:25" x14ac:dyDescent="0.15">
      <c r="A235" s="1224"/>
      <c r="B235" s="458">
        <v>44859</v>
      </c>
      <c r="C235" s="449" t="str">
        <f t="shared" si="29"/>
        <v>(火)</v>
      </c>
      <c r="D235" s="742" t="s">
        <v>327</v>
      </c>
      <c r="E235" s="673">
        <v>2.5</v>
      </c>
      <c r="F235" s="674">
        <v>12.2</v>
      </c>
      <c r="G235" s="13">
        <v>20.6</v>
      </c>
      <c r="H235" s="310">
        <v>20.2</v>
      </c>
      <c r="I235" s="14">
        <v>2</v>
      </c>
      <c r="J235" s="308">
        <v>1.9</v>
      </c>
      <c r="K235" s="13">
        <v>7.76</v>
      </c>
      <c r="L235" s="500">
        <v>7.69</v>
      </c>
      <c r="M235" s="1029">
        <v>31</v>
      </c>
      <c r="N235" s="846">
        <v>67.8</v>
      </c>
      <c r="O235" s="691">
        <v>94.2</v>
      </c>
      <c r="P235" s="1029">
        <v>32.9</v>
      </c>
      <c r="Q235" s="677">
        <v>175</v>
      </c>
      <c r="R235" s="1030">
        <v>0.15</v>
      </c>
      <c r="S235" s="1031"/>
      <c r="T235" s="1032"/>
      <c r="U235" s="118"/>
      <c r="V235" s="4" t="s">
        <v>220</v>
      </c>
      <c r="W235" s="10" t="s">
        <v>371</v>
      </c>
      <c r="X235" s="172"/>
      <c r="Y235" s="396">
        <v>2</v>
      </c>
    </row>
    <row r="236" spans="1:25" x14ac:dyDescent="0.15">
      <c r="A236" s="1224"/>
      <c r="B236" s="458">
        <v>44860</v>
      </c>
      <c r="C236" s="449" t="str">
        <f t="shared" si="29"/>
        <v>(水)</v>
      </c>
      <c r="D236" s="742" t="s">
        <v>326</v>
      </c>
      <c r="E236" s="673">
        <v>0.5</v>
      </c>
      <c r="F236" s="674">
        <v>14.4</v>
      </c>
      <c r="G236" s="13">
        <v>20.2</v>
      </c>
      <c r="H236" s="310">
        <v>19.600000000000001</v>
      </c>
      <c r="I236" s="14">
        <v>2</v>
      </c>
      <c r="J236" s="308">
        <v>1.7</v>
      </c>
      <c r="K236" s="13">
        <v>7.67</v>
      </c>
      <c r="L236" s="500">
        <v>7.63</v>
      </c>
      <c r="M236" s="1029">
        <v>31.4</v>
      </c>
      <c r="N236" s="846">
        <v>68.2</v>
      </c>
      <c r="O236" s="691">
        <v>93</v>
      </c>
      <c r="P236" s="1029">
        <v>31.9</v>
      </c>
      <c r="Q236" s="677">
        <v>213</v>
      </c>
      <c r="R236" s="1030">
        <v>0.13</v>
      </c>
      <c r="S236" s="1031"/>
      <c r="T236" s="1032"/>
      <c r="U236" s="118"/>
      <c r="V236" s="397"/>
      <c r="W236" s="398"/>
      <c r="X236" s="399"/>
      <c r="Y236" s="398"/>
    </row>
    <row r="237" spans="1:25" x14ac:dyDescent="0.15">
      <c r="A237" s="1224"/>
      <c r="B237" s="458">
        <v>44861</v>
      </c>
      <c r="C237" s="449" t="str">
        <f t="shared" si="29"/>
        <v>(木)</v>
      </c>
      <c r="D237" s="742" t="s">
        <v>326</v>
      </c>
      <c r="E237" s="673">
        <v>0</v>
      </c>
      <c r="F237" s="674">
        <v>13.4</v>
      </c>
      <c r="G237" s="13">
        <v>19.600000000000001</v>
      </c>
      <c r="H237" s="310">
        <v>18.899999999999999</v>
      </c>
      <c r="I237" s="14">
        <v>2.6</v>
      </c>
      <c r="J237" s="308">
        <v>2</v>
      </c>
      <c r="K237" s="13">
        <v>7.68</v>
      </c>
      <c r="L237" s="500">
        <v>7.66</v>
      </c>
      <c r="M237" s="1029">
        <v>31.8</v>
      </c>
      <c r="N237" s="846">
        <v>69.7</v>
      </c>
      <c r="O237" s="691">
        <v>94.2</v>
      </c>
      <c r="P237" s="1029">
        <v>29.3</v>
      </c>
      <c r="Q237" s="677">
        <v>169</v>
      </c>
      <c r="R237" s="1030">
        <v>0.15</v>
      </c>
      <c r="S237" s="1031"/>
      <c r="T237" s="1032"/>
      <c r="U237" s="118"/>
      <c r="V237" s="397"/>
      <c r="W237" s="398"/>
      <c r="X237" s="399"/>
      <c r="Y237" s="398"/>
    </row>
    <row r="238" spans="1:25" x14ac:dyDescent="0.15">
      <c r="A238" s="1224"/>
      <c r="B238" s="458">
        <v>44862</v>
      </c>
      <c r="C238" s="449" t="str">
        <f t="shared" si="29"/>
        <v>(金)</v>
      </c>
      <c r="D238" s="742" t="s">
        <v>327</v>
      </c>
      <c r="E238" s="673">
        <v>0</v>
      </c>
      <c r="F238" s="674">
        <v>13.8</v>
      </c>
      <c r="G238" s="13">
        <v>18.899999999999999</v>
      </c>
      <c r="H238" s="310">
        <v>18.5</v>
      </c>
      <c r="I238" s="14">
        <v>2.8</v>
      </c>
      <c r="J238" s="308">
        <v>2.2000000000000002</v>
      </c>
      <c r="K238" s="13">
        <v>7.7</v>
      </c>
      <c r="L238" s="500">
        <v>7.65</v>
      </c>
      <c r="M238" s="1029">
        <v>32.4</v>
      </c>
      <c r="N238" s="846">
        <v>69.900000000000006</v>
      </c>
      <c r="O238" s="691">
        <v>97</v>
      </c>
      <c r="P238" s="1029">
        <v>31.7</v>
      </c>
      <c r="Q238" s="677">
        <v>167</v>
      </c>
      <c r="R238" s="1030">
        <v>0.16</v>
      </c>
      <c r="S238" s="1031"/>
      <c r="T238" s="1032"/>
      <c r="U238" s="118"/>
      <c r="V238" s="400"/>
      <c r="W238" s="401"/>
      <c r="X238" s="402"/>
      <c r="Y238" s="401"/>
    </row>
    <row r="239" spans="1:25" x14ac:dyDescent="0.15">
      <c r="A239" s="1224"/>
      <c r="B239" s="458">
        <v>44863</v>
      </c>
      <c r="C239" s="449" t="str">
        <f t="shared" si="29"/>
        <v>(土)</v>
      </c>
      <c r="D239" s="742" t="s">
        <v>326</v>
      </c>
      <c r="E239" s="673">
        <v>0</v>
      </c>
      <c r="F239" s="674">
        <v>15.7</v>
      </c>
      <c r="G239" s="13">
        <v>18.7</v>
      </c>
      <c r="H239" s="310">
        <v>18.3</v>
      </c>
      <c r="I239" s="14">
        <v>2.5</v>
      </c>
      <c r="J239" s="308">
        <v>2.1</v>
      </c>
      <c r="K239" s="13">
        <v>7.57</v>
      </c>
      <c r="L239" s="500">
        <v>7.42</v>
      </c>
      <c r="M239" s="1029">
        <v>32.200000000000003</v>
      </c>
      <c r="N239" s="846"/>
      <c r="O239" s="691"/>
      <c r="P239" s="1029"/>
      <c r="Q239" s="677"/>
      <c r="R239" s="1030"/>
      <c r="S239" s="1031"/>
      <c r="T239" s="1032"/>
      <c r="U239" s="118"/>
      <c r="V239" s="11" t="s">
        <v>23</v>
      </c>
      <c r="W239" s="117" t="s">
        <v>24</v>
      </c>
      <c r="X239" s="117" t="s">
        <v>24</v>
      </c>
      <c r="Y239" s="812" t="s">
        <v>24</v>
      </c>
    </row>
    <row r="240" spans="1:25" x14ac:dyDescent="0.15">
      <c r="A240" s="1224"/>
      <c r="B240" s="458">
        <v>44864</v>
      </c>
      <c r="C240" s="449" t="str">
        <f t="shared" si="29"/>
        <v>(日)</v>
      </c>
      <c r="D240" s="742" t="s">
        <v>326</v>
      </c>
      <c r="E240" s="673">
        <v>0</v>
      </c>
      <c r="F240" s="674">
        <v>15</v>
      </c>
      <c r="G240" s="13">
        <v>18.600000000000001</v>
      </c>
      <c r="H240" s="310">
        <v>18.2</v>
      </c>
      <c r="I240" s="14">
        <v>2.6</v>
      </c>
      <c r="J240" s="308">
        <v>2.1</v>
      </c>
      <c r="K240" s="13">
        <v>7.61</v>
      </c>
      <c r="L240" s="500">
        <v>7.6</v>
      </c>
      <c r="M240" s="1029">
        <v>33</v>
      </c>
      <c r="N240" s="846"/>
      <c r="O240" s="691"/>
      <c r="P240" s="1029"/>
      <c r="Q240" s="677"/>
      <c r="R240" s="1030"/>
      <c r="S240" s="1031"/>
      <c r="T240" s="1032"/>
      <c r="U240" s="118"/>
      <c r="V240" s="1235" t="s">
        <v>473</v>
      </c>
      <c r="W240" s="1236"/>
      <c r="X240" s="1236"/>
      <c r="Y240" s="1237"/>
    </row>
    <row r="241" spans="1:25" x14ac:dyDescent="0.15">
      <c r="A241" s="1224"/>
      <c r="B241" s="458">
        <v>44865</v>
      </c>
      <c r="C241" s="449" t="str">
        <f t="shared" si="29"/>
        <v>(月)</v>
      </c>
      <c r="D241" s="761" t="s">
        <v>326</v>
      </c>
      <c r="E241" s="700">
        <v>0</v>
      </c>
      <c r="F241" s="746">
        <v>14.7</v>
      </c>
      <c r="G241" s="498">
        <v>18.899999999999999</v>
      </c>
      <c r="H241" s="409">
        <v>18.3</v>
      </c>
      <c r="I241" s="748">
        <v>2.6</v>
      </c>
      <c r="J241" s="747">
        <v>2.2000000000000002</v>
      </c>
      <c r="K241" s="498">
        <v>7.65</v>
      </c>
      <c r="L241" s="506">
        <v>7.61</v>
      </c>
      <c r="M241" s="1076">
        <v>32.799999999999997</v>
      </c>
      <c r="N241" s="900">
        <v>70.599999999999994</v>
      </c>
      <c r="O241" s="1009">
        <v>97.8</v>
      </c>
      <c r="P241" s="1076">
        <v>33.200000000000003</v>
      </c>
      <c r="Q241" s="751">
        <v>142</v>
      </c>
      <c r="R241" s="1077">
        <v>0.17</v>
      </c>
      <c r="S241" s="1071"/>
      <c r="T241" s="1072"/>
      <c r="U241" s="118"/>
      <c r="V241" s="1238"/>
      <c r="W241" s="1236"/>
      <c r="X241" s="1236"/>
      <c r="Y241" s="1237"/>
    </row>
    <row r="242" spans="1:25" s="1" customFormat="1" ht="13.5" customHeight="1" x14ac:dyDescent="0.15">
      <c r="A242" s="1224"/>
      <c r="B242" s="1155" t="s">
        <v>274</v>
      </c>
      <c r="C242" s="1155"/>
      <c r="D242" s="679"/>
      <c r="E242" s="663">
        <f>MAX(E211:E241)</f>
        <v>54</v>
      </c>
      <c r="F242" s="680">
        <f t="shared" ref="F242:S242" si="30">IF(COUNT(F211:F241)=0,"",MAX(F211:F241))</f>
        <v>25.4</v>
      </c>
      <c r="G242" s="12">
        <f t="shared" si="30"/>
        <v>25.7</v>
      </c>
      <c r="H242" s="307">
        <f t="shared" si="30"/>
        <v>24.4</v>
      </c>
      <c r="I242" s="665">
        <f t="shared" si="30"/>
        <v>3.3</v>
      </c>
      <c r="J242" s="666">
        <f t="shared" si="30"/>
        <v>2.7</v>
      </c>
      <c r="K242" s="12">
        <f t="shared" si="30"/>
        <v>7.76</v>
      </c>
      <c r="L242" s="855">
        <f t="shared" si="30"/>
        <v>7.72</v>
      </c>
      <c r="M242" s="1025">
        <f t="shared" si="30"/>
        <v>33</v>
      </c>
      <c r="N242" s="838">
        <f t="shared" si="30"/>
        <v>70.599999999999994</v>
      </c>
      <c r="O242" s="682">
        <f t="shared" si="30"/>
        <v>97.8</v>
      </c>
      <c r="P242" s="1025">
        <f t="shared" si="30"/>
        <v>36.5</v>
      </c>
      <c r="Q242" s="684">
        <f t="shared" si="30"/>
        <v>221</v>
      </c>
      <c r="R242" s="1038">
        <f t="shared" si="30"/>
        <v>0.27</v>
      </c>
      <c r="S242" s="1064">
        <f t="shared" si="30"/>
        <v>95</v>
      </c>
      <c r="T242" s="1065">
        <f t="shared" ref="T242" si="31">IF(COUNT(T211:T241)=0,"",MAX(T211:T241))</f>
        <v>52</v>
      </c>
      <c r="U242" s="159"/>
      <c r="V242" s="1238"/>
      <c r="W242" s="1236"/>
      <c r="X242" s="1236"/>
      <c r="Y242" s="1237"/>
    </row>
    <row r="243" spans="1:25" s="1" customFormat="1" ht="13.5" customHeight="1" x14ac:dyDescent="0.15">
      <c r="A243" s="1224"/>
      <c r="B243" s="1156" t="s">
        <v>275</v>
      </c>
      <c r="C243" s="1156"/>
      <c r="D243" s="687"/>
      <c r="E243" s="688"/>
      <c r="F243" s="689">
        <f t="shared" ref="F243:R243" si="32">IF(COUNT(F211:F241)=0,"",MIN(F211:F241))</f>
        <v>12.2</v>
      </c>
      <c r="G243" s="13">
        <f t="shared" si="32"/>
        <v>18.600000000000001</v>
      </c>
      <c r="H243" s="308">
        <f t="shared" si="32"/>
        <v>18.2</v>
      </c>
      <c r="I243" s="14">
        <f t="shared" si="32"/>
        <v>1.9</v>
      </c>
      <c r="J243" s="310">
        <f t="shared" si="32"/>
        <v>1.5</v>
      </c>
      <c r="K243" s="13">
        <f t="shared" si="32"/>
        <v>7.42</v>
      </c>
      <c r="L243" s="500">
        <f t="shared" si="32"/>
        <v>7.35</v>
      </c>
      <c r="M243" s="1029">
        <f t="shared" si="32"/>
        <v>28.8</v>
      </c>
      <c r="N243" s="846">
        <f t="shared" si="32"/>
        <v>64.900000000000006</v>
      </c>
      <c r="O243" s="691">
        <f t="shared" si="32"/>
        <v>89.2</v>
      </c>
      <c r="P243" s="1043">
        <f t="shared" si="32"/>
        <v>29.3</v>
      </c>
      <c r="Q243" s="693">
        <f t="shared" si="32"/>
        <v>142</v>
      </c>
      <c r="R243" s="1044">
        <f t="shared" si="32"/>
        <v>0.13</v>
      </c>
      <c r="S243" s="1066"/>
      <c r="T243" s="1067"/>
      <c r="U243" s="159"/>
      <c r="V243" s="1238"/>
      <c r="W243" s="1236"/>
      <c r="X243" s="1236"/>
      <c r="Y243" s="1237"/>
    </row>
    <row r="244" spans="1:25" s="1" customFormat="1" ht="13.5" customHeight="1" x14ac:dyDescent="0.15">
      <c r="A244" s="1224"/>
      <c r="B244" s="1156" t="s">
        <v>276</v>
      </c>
      <c r="C244" s="1156"/>
      <c r="D244" s="687"/>
      <c r="E244" s="696"/>
      <c r="F244" s="697">
        <f t="shared" ref="F244:R244" si="33">IF(COUNT(F211:F241)=0,"",AVERAGE(F211:F241))</f>
        <v>17.138709677419353</v>
      </c>
      <c r="G244" s="418">
        <f t="shared" si="33"/>
        <v>22.096774193548395</v>
      </c>
      <c r="H244" s="719">
        <f t="shared" si="33"/>
        <v>21.403225806451612</v>
      </c>
      <c r="I244" s="720">
        <f t="shared" si="33"/>
        <v>2.6032258064516127</v>
      </c>
      <c r="J244" s="721">
        <f t="shared" si="33"/>
        <v>2.1161290322580646</v>
      </c>
      <c r="K244" s="418">
        <f t="shared" si="33"/>
        <v>7.5909677419354837</v>
      </c>
      <c r="L244" s="886">
        <f t="shared" si="33"/>
        <v>7.5674193548387088</v>
      </c>
      <c r="M244" s="1033">
        <f t="shared" si="33"/>
        <v>30.92258064516129</v>
      </c>
      <c r="N244" s="888">
        <f t="shared" si="33"/>
        <v>67.169999999999987</v>
      </c>
      <c r="O244" s="1007">
        <f t="shared" si="33"/>
        <v>92.010000000000019</v>
      </c>
      <c r="P244" s="1043">
        <f t="shared" si="33"/>
        <v>31.790000000000003</v>
      </c>
      <c r="Q244" s="731">
        <f t="shared" si="33"/>
        <v>186.3</v>
      </c>
      <c r="R244" s="1073">
        <f t="shared" si="33"/>
        <v>0.192</v>
      </c>
      <c r="S244" s="1080"/>
      <c r="T244" s="1081"/>
      <c r="U244" s="159"/>
      <c r="V244" s="1238"/>
      <c r="W244" s="1236"/>
      <c r="X244" s="1236"/>
      <c r="Y244" s="1237"/>
    </row>
    <row r="245" spans="1:25" s="1" customFormat="1" ht="13.5" customHeight="1" x14ac:dyDescent="0.15">
      <c r="A245" s="1225"/>
      <c r="B245" s="1157" t="s">
        <v>277</v>
      </c>
      <c r="C245" s="1157"/>
      <c r="D245" s="699"/>
      <c r="E245" s="700">
        <f>SUM(E211:E241)</f>
        <v>136.5</v>
      </c>
      <c r="F245" s="701"/>
      <c r="G245" s="701"/>
      <c r="H245" s="734"/>
      <c r="I245" s="701"/>
      <c r="J245" s="734"/>
      <c r="K245" s="704"/>
      <c r="L245" s="705"/>
      <c r="M245" s="1068"/>
      <c r="N245" s="873"/>
      <c r="O245" s="709"/>
      <c r="P245" s="1069"/>
      <c r="Q245" s="711"/>
      <c r="R245" s="1070"/>
      <c r="S245" s="1074">
        <f>SUM(S211:S241)</f>
        <v>144</v>
      </c>
      <c r="T245" s="1075">
        <f>SUM(T211:T241)</f>
        <v>52</v>
      </c>
      <c r="U245" s="159"/>
      <c r="V245" s="1239"/>
      <c r="W245" s="1240"/>
      <c r="X245" s="1240"/>
      <c r="Y245" s="1241"/>
    </row>
    <row r="246" spans="1:25" ht="13.5" customHeight="1" x14ac:dyDescent="0.15">
      <c r="A246" s="1223" t="s">
        <v>268</v>
      </c>
      <c r="B246" s="540">
        <v>44866</v>
      </c>
      <c r="C246" s="448" t="str">
        <f>IF(B246="","",IF(WEEKDAY(B246)=1,"(日)",IF(WEEKDAY(B246)=2,"(月)",IF(WEEKDAY(B246)=3,"(火)",IF(WEEKDAY(B246)=4,"(水)",IF(WEEKDAY(B246)=5,"(木)",IF(WEEKDAY(B246)=6,"(金)","(土)")))))))</f>
        <v>(火)</v>
      </c>
      <c r="D246" s="740" t="s">
        <v>318</v>
      </c>
      <c r="E246" s="663"/>
      <c r="F246" s="664">
        <v>13.7</v>
      </c>
      <c r="G246" s="12">
        <v>18.7</v>
      </c>
      <c r="H246" s="666">
        <v>18.2</v>
      </c>
      <c r="I246" s="665">
        <v>2.4</v>
      </c>
      <c r="J246" s="307">
        <v>2</v>
      </c>
      <c r="K246" s="12">
        <v>7.58</v>
      </c>
      <c r="L246" s="855">
        <v>7.64</v>
      </c>
      <c r="M246" s="1025">
        <v>33</v>
      </c>
      <c r="N246" s="838">
        <v>69.900000000000006</v>
      </c>
      <c r="O246" s="682">
        <v>98</v>
      </c>
      <c r="P246" s="1025">
        <v>34.200000000000003</v>
      </c>
      <c r="Q246" s="671">
        <v>181</v>
      </c>
      <c r="R246" s="1026">
        <v>0.15</v>
      </c>
      <c r="S246" s="1027"/>
      <c r="T246" s="1028"/>
      <c r="U246" s="122" t="s">
        <v>24</v>
      </c>
      <c r="V246" s="463" t="s">
        <v>344</v>
      </c>
      <c r="W246" s="479"/>
      <c r="X246" s="465">
        <v>44867</v>
      </c>
      <c r="Y246" s="474"/>
    </row>
    <row r="247" spans="1:25" x14ac:dyDescent="0.15">
      <c r="A247" s="1224"/>
      <c r="B247" s="458">
        <v>44867</v>
      </c>
      <c r="C247" s="449" t="str">
        <f t="shared" ref="C247:C275" si="34">IF(B247="","",IF(WEEKDAY(B247)=1,"(日)",IF(WEEKDAY(B247)=2,"(月)",IF(WEEKDAY(B247)=3,"(火)",IF(WEEKDAY(B247)=4,"(水)",IF(WEEKDAY(B247)=5,"(木)",IF(WEEKDAY(B247)=6,"(金)","(土)")))))))</f>
        <v>(水)</v>
      </c>
      <c r="D247" s="742" t="s">
        <v>318</v>
      </c>
      <c r="E247" s="673"/>
      <c r="F247" s="674">
        <v>18</v>
      </c>
      <c r="G247" s="13">
        <v>19.2</v>
      </c>
      <c r="H247" s="310">
        <v>18.600000000000001</v>
      </c>
      <c r="I247" s="14">
        <v>2.4</v>
      </c>
      <c r="J247" s="308">
        <v>2</v>
      </c>
      <c r="K247" s="13">
        <v>7.72</v>
      </c>
      <c r="L247" s="500">
        <v>7.81</v>
      </c>
      <c r="M247" s="1029">
        <v>32.799999999999997</v>
      </c>
      <c r="N247" s="846">
        <v>70.2</v>
      </c>
      <c r="O247" s="691">
        <v>97</v>
      </c>
      <c r="P247" s="1029">
        <v>31.6</v>
      </c>
      <c r="Q247" s="677">
        <v>166</v>
      </c>
      <c r="R247" s="1030">
        <v>0.17</v>
      </c>
      <c r="S247" s="1031"/>
      <c r="T247" s="1032"/>
      <c r="U247" s="122" t="s">
        <v>24</v>
      </c>
      <c r="V247" s="468" t="s">
        <v>2</v>
      </c>
      <c r="W247" s="469" t="s">
        <v>363</v>
      </c>
      <c r="X247" s="513">
        <v>18</v>
      </c>
      <c r="Y247" s="473"/>
    </row>
    <row r="248" spans="1:25" x14ac:dyDescent="0.15">
      <c r="A248" s="1224"/>
      <c r="B248" s="458">
        <v>44868</v>
      </c>
      <c r="C248" s="449" t="str">
        <f t="shared" si="34"/>
        <v>(木)</v>
      </c>
      <c r="D248" s="742" t="s">
        <v>326</v>
      </c>
      <c r="E248" s="673"/>
      <c r="F248" s="674">
        <v>17.3</v>
      </c>
      <c r="G248" s="13">
        <v>18.8</v>
      </c>
      <c r="H248" s="310">
        <v>18</v>
      </c>
      <c r="I248" s="14">
        <v>2.6</v>
      </c>
      <c r="J248" s="308">
        <v>2.1</v>
      </c>
      <c r="K248" s="13">
        <v>7.71</v>
      </c>
      <c r="L248" s="500">
        <v>7.62</v>
      </c>
      <c r="M248" s="1029">
        <v>33.200000000000003</v>
      </c>
      <c r="N248" s="846"/>
      <c r="O248" s="691"/>
      <c r="P248" s="1029"/>
      <c r="Q248" s="677"/>
      <c r="R248" s="1030"/>
      <c r="S248" s="1031"/>
      <c r="T248" s="1032"/>
      <c r="U248" s="122" t="s">
        <v>24</v>
      </c>
      <c r="V248" s="6" t="s">
        <v>19</v>
      </c>
      <c r="W248" s="7" t="s">
        <v>20</v>
      </c>
      <c r="X248" s="475" t="s">
        <v>21</v>
      </c>
      <c r="Y248" s="7" t="s">
        <v>22</v>
      </c>
    </row>
    <row r="249" spans="1:25" x14ac:dyDescent="0.15">
      <c r="A249" s="1224"/>
      <c r="B249" s="458">
        <v>44869</v>
      </c>
      <c r="C249" s="449" t="str">
        <f t="shared" si="34"/>
        <v>(金)</v>
      </c>
      <c r="D249" s="742" t="s">
        <v>326</v>
      </c>
      <c r="E249" s="673"/>
      <c r="F249" s="674">
        <v>18.7</v>
      </c>
      <c r="G249" s="13">
        <v>19.2</v>
      </c>
      <c r="H249" s="310">
        <v>18.2</v>
      </c>
      <c r="I249" s="14">
        <v>2.4</v>
      </c>
      <c r="J249" s="308">
        <v>2.2000000000000002</v>
      </c>
      <c r="K249" s="13">
        <v>7.68</v>
      </c>
      <c r="L249" s="500">
        <v>7.67</v>
      </c>
      <c r="M249" s="1029">
        <v>33.200000000000003</v>
      </c>
      <c r="N249" s="846">
        <v>71</v>
      </c>
      <c r="O249" s="691">
        <v>98.6</v>
      </c>
      <c r="P249" s="1029">
        <v>31.7</v>
      </c>
      <c r="Q249" s="677">
        <v>214</v>
      </c>
      <c r="R249" s="1030">
        <v>0.17</v>
      </c>
      <c r="S249" s="1031"/>
      <c r="T249" s="1032"/>
      <c r="U249" s="122" t="s">
        <v>24</v>
      </c>
      <c r="V249" s="3" t="s">
        <v>203</v>
      </c>
      <c r="W249" s="9" t="s">
        <v>11</v>
      </c>
      <c r="X249" s="12">
        <v>19.2</v>
      </c>
      <c r="Y249" s="307">
        <v>18.600000000000001</v>
      </c>
    </row>
    <row r="250" spans="1:25" x14ac:dyDescent="0.15">
      <c r="A250" s="1224"/>
      <c r="B250" s="458">
        <v>44870</v>
      </c>
      <c r="C250" s="449" t="str">
        <f t="shared" si="34"/>
        <v>(土)</v>
      </c>
      <c r="D250" s="742" t="s">
        <v>327</v>
      </c>
      <c r="E250" s="673"/>
      <c r="F250" s="674">
        <v>13.7</v>
      </c>
      <c r="G250" s="13">
        <v>19</v>
      </c>
      <c r="H250" s="310">
        <v>18</v>
      </c>
      <c r="I250" s="14">
        <v>2.2999999999999998</v>
      </c>
      <c r="J250" s="308">
        <v>1.9</v>
      </c>
      <c r="K250" s="13">
        <v>7.66</v>
      </c>
      <c r="L250" s="500">
        <v>7.7</v>
      </c>
      <c r="M250" s="1029">
        <v>33.299999999999997</v>
      </c>
      <c r="N250" s="846"/>
      <c r="O250" s="691"/>
      <c r="P250" s="1029"/>
      <c r="Q250" s="677"/>
      <c r="R250" s="1030"/>
      <c r="S250" s="1031"/>
      <c r="T250" s="1032"/>
      <c r="U250" s="122" t="s">
        <v>24</v>
      </c>
      <c r="V250" s="4" t="s">
        <v>204</v>
      </c>
      <c r="W250" s="10" t="s">
        <v>205</v>
      </c>
      <c r="X250" s="13">
        <v>2.4</v>
      </c>
      <c r="Y250" s="308">
        <v>18.3</v>
      </c>
    </row>
    <row r="251" spans="1:25" x14ac:dyDescent="0.15">
      <c r="A251" s="1224"/>
      <c r="B251" s="458">
        <v>44871</v>
      </c>
      <c r="C251" s="449" t="str">
        <f t="shared" si="34"/>
        <v>(日)</v>
      </c>
      <c r="D251" s="742" t="s">
        <v>326</v>
      </c>
      <c r="E251" s="673"/>
      <c r="F251" s="674">
        <v>12.7</v>
      </c>
      <c r="G251" s="13">
        <v>19</v>
      </c>
      <c r="H251" s="310">
        <v>18</v>
      </c>
      <c r="I251" s="14">
        <v>1.7</v>
      </c>
      <c r="J251" s="308">
        <v>1.4</v>
      </c>
      <c r="K251" s="13">
        <v>7.6</v>
      </c>
      <c r="L251" s="500">
        <v>7.48</v>
      </c>
      <c r="M251" s="1029">
        <v>32.799999999999997</v>
      </c>
      <c r="N251" s="846"/>
      <c r="O251" s="691"/>
      <c r="P251" s="1029"/>
      <c r="Q251" s="677"/>
      <c r="R251" s="1030"/>
      <c r="S251" s="1031"/>
      <c r="T251" s="1032"/>
      <c r="U251" s="122" t="s">
        <v>24</v>
      </c>
      <c r="V251" s="4" t="s">
        <v>12</v>
      </c>
      <c r="W251" s="10"/>
      <c r="X251" s="13">
        <v>7.72</v>
      </c>
      <c r="Y251" s="308">
        <v>7.81</v>
      </c>
    </row>
    <row r="252" spans="1:25" x14ac:dyDescent="0.15">
      <c r="A252" s="1224"/>
      <c r="B252" s="458">
        <v>44872</v>
      </c>
      <c r="C252" s="449" t="str">
        <f t="shared" si="34"/>
        <v>(月)</v>
      </c>
      <c r="D252" s="742" t="s">
        <v>327</v>
      </c>
      <c r="E252" s="673"/>
      <c r="F252" s="674">
        <v>12.3</v>
      </c>
      <c r="G252" s="13">
        <v>18.7</v>
      </c>
      <c r="H252" s="310">
        <v>17.7</v>
      </c>
      <c r="I252" s="14">
        <v>2.1</v>
      </c>
      <c r="J252" s="308">
        <v>1.8</v>
      </c>
      <c r="K252" s="13">
        <v>7.8</v>
      </c>
      <c r="L252" s="500">
        <v>7.8</v>
      </c>
      <c r="M252" s="1029">
        <v>33.4</v>
      </c>
      <c r="N252" s="846">
        <v>71.3</v>
      </c>
      <c r="O252" s="691">
        <v>98.2</v>
      </c>
      <c r="P252" s="1029">
        <v>31.9</v>
      </c>
      <c r="Q252" s="677">
        <v>211</v>
      </c>
      <c r="R252" s="1030">
        <v>0.14000000000000001</v>
      </c>
      <c r="S252" s="1031"/>
      <c r="T252" s="1032"/>
      <c r="U252" s="122" t="s">
        <v>24</v>
      </c>
      <c r="V252" s="4" t="s">
        <v>206</v>
      </c>
      <c r="W252" s="10" t="s">
        <v>13</v>
      </c>
      <c r="X252" s="13"/>
      <c r="Y252" s="308">
        <v>32.799999999999997</v>
      </c>
    </row>
    <row r="253" spans="1:25" x14ac:dyDescent="0.15">
      <c r="A253" s="1224"/>
      <c r="B253" s="458">
        <v>44873</v>
      </c>
      <c r="C253" s="449" t="str">
        <f t="shared" si="34"/>
        <v>(火)</v>
      </c>
      <c r="D253" s="742" t="s">
        <v>326</v>
      </c>
      <c r="E253" s="673"/>
      <c r="F253" s="674">
        <v>14.9</v>
      </c>
      <c r="G253" s="13">
        <v>18.5</v>
      </c>
      <c r="H253" s="310">
        <v>17.7</v>
      </c>
      <c r="I253" s="14">
        <v>2</v>
      </c>
      <c r="J253" s="308">
        <v>1.6</v>
      </c>
      <c r="K253" s="13">
        <v>7.7</v>
      </c>
      <c r="L253" s="500">
        <v>7.68</v>
      </c>
      <c r="M253" s="1029">
        <v>33.1</v>
      </c>
      <c r="N253" s="846">
        <v>70.5</v>
      </c>
      <c r="O253" s="691">
        <v>98.2</v>
      </c>
      <c r="P253" s="1029">
        <v>32.6</v>
      </c>
      <c r="Q253" s="677">
        <v>223</v>
      </c>
      <c r="R253" s="1030">
        <v>0.12</v>
      </c>
      <c r="S253" s="1031"/>
      <c r="T253" s="1032"/>
      <c r="U253" s="122" t="s">
        <v>24</v>
      </c>
      <c r="V253" s="4" t="s">
        <v>207</v>
      </c>
      <c r="W253" s="10" t="s">
        <v>371</v>
      </c>
      <c r="X253" s="172"/>
      <c r="Y253" s="309">
        <v>70.2</v>
      </c>
    </row>
    <row r="254" spans="1:25" x14ac:dyDescent="0.15">
      <c r="A254" s="1224"/>
      <c r="B254" s="458">
        <v>44874</v>
      </c>
      <c r="C254" s="449" t="str">
        <f t="shared" si="34"/>
        <v>(水)</v>
      </c>
      <c r="D254" s="742" t="s">
        <v>326</v>
      </c>
      <c r="E254" s="673"/>
      <c r="F254" s="674">
        <v>13.7</v>
      </c>
      <c r="G254" s="13">
        <v>18.2</v>
      </c>
      <c r="H254" s="310">
        <v>17.2</v>
      </c>
      <c r="I254" s="14">
        <v>1.8</v>
      </c>
      <c r="J254" s="308">
        <v>1.4</v>
      </c>
      <c r="K254" s="13">
        <v>7.84</v>
      </c>
      <c r="L254" s="500">
        <v>7.9</v>
      </c>
      <c r="M254" s="1029">
        <v>33.1</v>
      </c>
      <c r="N254" s="846">
        <v>70.5</v>
      </c>
      <c r="O254" s="691">
        <v>100.1</v>
      </c>
      <c r="P254" s="1029">
        <v>34.5</v>
      </c>
      <c r="Q254" s="677">
        <v>227</v>
      </c>
      <c r="R254" s="1030">
        <v>0.11</v>
      </c>
      <c r="S254" s="1031"/>
      <c r="T254" s="1032"/>
      <c r="U254" s="122" t="s">
        <v>24</v>
      </c>
      <c r="V254" s="4" t="s">
        <v>208</v>
      </c>
      <c r="W254" s="10" t="s">
        <v>371</v>
      </c>
      <c r="X254" s="172"/>
      <c r="Y254" s="309">
        <v>97</v>
      </c>
    </row>
    <row r="255" spans="1:25" x14ac:dyDescent="0.15">
      <c r="A255" s="1224"/>
      <c r="B255" s="458">
        <v>44875</v>
      </c>
      <c r="C255" s="449" t="str">
        <f t="shared" si="34"/>
        <v>(木)</v>
      </c>
      <c r="D255" s="742" t="s">
        <v>326</v>
      </c>
      <c r="E255" s="673"/>
      <c r="F255" s="674">
        <v>14.6</v>
      </c>
      <c r="G255" s="13">
        <v>18.2</v>
      </c>
      <c r="H255" s="310">
        <v>17.2</v>
      </c>
      <c r="I255" s="14">
        <v>2</v>
      </c>
      <c r="J255" s="308">
        <v>1.5</v>
      </c>
      <c r="K255" s="13">
        <v>7.79</v>
      </c>
      <c r="L255" s="500">
        <v>7.76</v>
      </c>
      <c r="M255" s="1029">
        <v>33.9</v>
      </c>
      <c r="N255" s="846">
        <v>70.8</v>
      </c>
      <c r="O255" s="691">
        <v>101.1</v>
      </c>
      <c r="P255" s="1029">
        <v>34.799999999999997</v>
      </c>
      <c r="Q255" s="677">
        <v>194</v>
      </c>
      <c r="R255" s="1030">
        <v>0.12</v>
      </c>
      <c r="S255" s="1031"/>
      <c r="T255" s="1032"/>
      <c r="U255" s="122" t="s">
        <v>24</v>
      </c>
      <c r="V255" s="4" t="s">
        <v>209</v>
      </c>
      <c r="W255" s="10" t="s">
        <v>371</v>
      </c>
      <c r="X255" s="172"/>
      <c r="Y255" s="309">
        <v>58.4</v>
      </c>
    </row>
    <row r="256" spans="1:25" x14ac:dyDescent="0.15">
      <c r="A256" s="1224"/>
      <c r="B256" s="458">
        <v>44876</v>
      </c>
      <c r="C256" s="449" t="str">
        <f t="shared" si="34"/>
        <v>(金)</v>
      </c>
      <c r="D256" s="742" t="s">
        <v>326</v>
      </c>
      <c r="E256" s="673"/>
      <c r="F256" s="674">
        <v>15.9</v>
      </c>
      <c r="G256" s="13">
        <v>18.100000000000001</v>
      </c>
      <c r="H256" s="310">
        <v>17.3</v>
      </c>
      <c r="I256" s="14">
        <v>2.1</v>
      </c>
      <c r="J256" s="308">
        <v>1.7</v>
      </c>
      <c r="K256" s="13">
        <v>7.73</v>
      </c>
      <c r="L256" s="500">
        <v>7.68</v>
      </c>
      <c r="M256" s="1029">
        <v>33.799999999999997</v>
      </c>
      <c r="N256" s="846">
        <v>71.3</v>
      </c>
      <c r="O256" s="691">
        <v>98.4</v>
      </c>
      <c r="P256" s="1029">
        <v>33.9</v>
      </c>
      <c r="Q256" s="677">
        <v>195</v>
      </c>
      <c r="R256" s="1030">
        <v>0.12</v>
      </c>
      <c r="S256" s="1031"/>
      <c r="T256" s="1032"/>
      <c r="U256" s="122" t="s">
        <v>24</v>
      </c>
      <c r="V256" s="4" t="s">
        <v>210</v>
      </c>
      <c r="W256" s="10" t="s">
        <v>371</v>
      </c>
      <c r="X256" s="172"/>
      <c r="Y256" s="309">
        <v>38.6</v>
      </c>
    </row>
    <row r="257" spans="1:25" x14ac:dyDescent="0.15">
      <c r="A257" s="1224"/>
      <c r="B257" s="458">
        <v>44877</v>
      </c>
      <c r="C257" s="449" t="str">
        <f t="shared" si="34"/>
        <v>(土)</v>
      </c>
      <c r="D257" s="742" t="s">
        <v>326</v>
      </c>
      <c r="E257" s="673"/>
      <c r="F257" s="674">
        <v>16.2</v>
      </c>
      <c r="G257" s="13">
        <v>18.2</v>
      </c>
      <c r="H257" s="310">
        <v>17.399999999999999</v>
      </c>
      <c r="I257" s="14">
        <v>1.8</v>
      </c>
      <c r="J257" s="308">
        <v>1.4</v>
      </c>
      <c r="K257" s="13">
        <v>7.65</v>
      </c>
      <c r="L257" s="500">
        <v>7.64</v>
      </c>
      <c r="M257" s="1029">
        <v>33.6</v>
      </c>
      <c r="N257" s="846"/>
      <c r="O257" s="691"/>
      <c r="P257" s="1029"/>
      <c r="Q257" s="677"/>
      <c r="R257" s="1030"/>
      <c r="S257" s="1031"/>
      <c r="T257" s="1032"/>
      <c r="U257" s="122" t="s">
        <v>24</v>
      </c>
      <c r="V257" s="4" t="s">
        <v>211</v>
      </c>
      <c r="W257" s="10" t="s">
        <v>371</v>
      </c>
      <c r="X257" s="14"/>
      <c r="Y257" s="310">
        <v>31.6</v>
      </c>
    </row>
    <row r="258" spans="1:25" x14ac:dyDescent="0.15">
      <c r="A258" s="1224"/>
      <c r="B258" s="458">
        <v>44878</v>
      </c>
      <c r="C258" s="449" t="str">
        <f t="shared" si="34"/>
        <v>(日)</v>
      </c>
      <c r="D258" s="742" t="s">
        <v>326</v>
      </c>
      <c r="E258" s="673">
        <v>1</v>
      </c>
      <c r="F258" s="674">
        <v>20</v>
      </c>
      <c r="G258" s="13">
        <v>18.2</v>
      </c>
      <c r="H258" s="310">
        <v>17.5</v>
      </c>
      <c r="I258" s="14">
        <v>1.5</v>
      </c>
      <c r="J258" s="308">
        <v>0.9</v>
      </c>
      <c r="K258" s="13">
        <v>7.67</v>
      </c>
      <c r="L258" s="500">
        <v>7.57</v>
      </c>
      <c r="M258" s="1029">
        <v>33.5</v>
      </c>
      <c r="N258" s="846"/>
      <c r="O258" s="691"/>
      <c r="P258" s="1029"/>
      <c r="Q258" s="677"/>
      <c r="R258" s="1030"/>
      <c r="S258" s="1031"/>
      <c r="T258" s="1032"/>
      <c r="U258" s="122" t="s">
        <v>24</v>
      </c>
      <c r="V258" s="4" t="s">
        <v>212</v>
      </c>
      <c r="W258" s="10" t="s">
        <v>371</v>
      </c>
      <c r="X258" s="17"/>
      <c r="Y258" s="311">
        <v>166</v>
      </c>
    </row>
    <row r="259" spans="1:25" x14ac:dyDescent="0.15">
      <c r="A259" s="1224"/>
      <c r="B259" s="458">
        <v>44879</v>
      </c>
      <c r="C259" s="449" t="str">
        <f t="shared" si="34"/>
        <v>(月)</v>
      </c>
      <c r="D259" s="742" t="s">
        <v>326</v>
      </c>
      <c r="E259" s="673"/>
      <c r="F259" s="674">
        <v>14.6</v>
      </c>
      <c r="G259" s="13">
        <v>18.2</v>
      </c>
      <c r="H259" s="310">
        <v>17.5</v>
      </c>
      <c r="I259" s="14">
        <v>1.8</v>
      </c>
      <c r="J259" s="308">
        <v>1.4</v>
      </c>
      <c r="K259" s="13">
        <v>7.6</v>
      </c>
      <c r="L259" s="500">
        <v>7.65</v>
      </c>
      <c r="M259" s="1029">
        <v>33.6</v>
      </c>
      <c r="N259" s="846">
        <v>69.7</v>
      </c>
      <c r="O259" s="691">
        <v>99.2</v>
      </c>
      <c r="P259" s="1029">
        <v>35</v>
      </c>
      <c r="Q259" s="677">
        <v>181</v>
      </c>
      <c r="R259" s="1030">
        <v>0.09</v>
      </c>
      <c r="S259" s="1031"/>
      <c r="T259" s="1032"/>
      <c r="U259" s="122" t="s">
        <v>24</v>
      </c>
      <c r="V259" s="4" t="s">
        <v>213</v>
      </c>
      <c r="W259" s="10" t="s">
        <v>371</v>
      </c>
      <c r="X259" s="15"/>
      <c r="Y259" s="312">
        <v>0.17</v>
      </c>
    </row>
    <row r="260" spans="1:25" x14ac:dyDescent="0.15">
      <c r="A260" s="1224"/>
      <c r="B260" s="458">
        <v>44880</v>
      </c>
      <c r="C260" s="449" t="str">
        <f t="shared" si="34"/>
        <v>(火)</v>
      </c>
      <c r="D260" s="742" t="s">
        <v>325</v>
      </c>
      <c r="E260" s="673">
        <v>6</v>
      </c>
      <c r="F260" s="674">
        <v>11.2</v>
      </c>
      <c r="G260" s="13">
        <v>18.2</v>
      </c>
      <c r="H260" s="310">
        <v>17.399999999999999</v>
      </c>
      <c r="I260" s="14">
        <v>1.9</v>
      </c>
      <c r="J260" s="308">
        <v>1.4</v>
      </c>
      <c r="K260" s="13">
        <v>7.72</v>
      </c>
      <c r="L260" s="500">
        <v>7.7</v>
      </c>
      <c r="M260" s="1029">
        <v>33.6</v>
      </c>
      <c r="N260" s="846">
        <v>71</v>
      </c>
      <c r="O260" s="691">
        <v>100.1</v>
      </c>
      <c r="P260" s="1029">
        <v>31.7</v>
      </c>
      <c r="Q260" s="677">
        <v>190</v>
      </c>
      <c r="R260" s="1030">
        <v>0.08</v>
      </c>
      <c r="S260" s="1031"/>
      <c r="T260" s="1032"/>
      <c r="U260" s="122" t="s">
        <v>24</v>
      </c>
      <c r="V260" s="4" t="s">
        <v>14</v>
      </c>
      <c r="W260" s="10" t="s">
        <v>371</v>
      </c>
      <c r="X260" s="13"/>
      <c r="Y260" s="313">
        <v>1.7</v>
      </c>
    </row>
    <row r="261" spans="1:25" x14ac:dyDescent="0.15">
      <c r="A261" s="1224"/>
      <c r="B261" s="458">
        <v>44881</v>
      </c>
      <c r="C261" s="449" t="str">
        <f t="shared" si="34"/>
        <v>(水)</v>
      </c>
      <c r="D261" s="742" t="s">
        <v>326</v>
      </c>
      <c r="E261" s="673">
        <v>0.5</v>
      </c>
      <c r="F261" s="674">
        <v>11.9</v>
      </c>
      <c r="G261" s="13">
        <v>18.2</v>
      </c>
      <c r="H261" s="310">
        <v>17.3</v>
      </c>
      <c r="I261" s="14">
        <v>1.7</v>
      </c>
      <c r="J261" s="308">
        <v>1.2</v>
      </c>
      <c r="K261" s="13">
        <v>7.74</v>
      </c>
      <c r="L261" s="500">
        <v>7.71</v>
      </c>
      <c r="M261" s="1029">
        <v>33.4</v>
      </c>
      <c r="N261" s="846">
        <v>70.7</v>
      </c>
      <c r="O261" s="691">
        <v>98.2</v>
      </c>
      <c r="P261" s="1029">
        <v>32.9</v>
      </c>
      <c r="Q261" s="677">
        <v>168</v>
      </c>
      <c r="R261" s="1030">
        <v>0.08</v>
      </c>
      <c r="S261" s="1031"/>
      <c r="T261" s="1032"/>
      <c r="U261" s="122" t="s">
        <v>24</v>
      </c>
      <c r="V261" s="4" t="s">
        <v>15</v>
      </c>
      <c r="W261" s="10" t="s">
        <v>371</v>
      </c>
      <c r="X261" s="13"/>
      <c r="Y261" s="313">
        <v>0.6</v>
      </c>
    </row>
    <row r="262" spans="1:25" x14ac:dyDescent="0.15">
      <c r="A262" s="1224"/>
      <c r="B262" s="458">
        <v>44882</v>
      </c>
      <c r="C262" s="449" t="str">
        <f t="shared" si="34"/>
        <v>(木)</v>
      </c>
      <c r="D262" s="742" t="s">
        <v>326</v>
      </c>
      <c r="E262" s="673"/>
      <c r="F262" s="674">
        <v>12.1</v>
      </c>
      <c r="G262" s="13">
        <v>18</v>
      </c>
      <c r="H262" s="310">
        <v>17</v>
      </c>
      <c r="I262" s="14">
        <v>1.9</v>
      </c>
      <c r="J262" s="308">
        <v>1.3</v>
      </c>
      <c r="K262" s="13">
        <v>7.77</v>
      </c>
      <c r="L262" s="500">
        <v>7.72</v>
      </c>
      <c r="M262" s="1029">
        <v>33.5</v>
      </c>
      <c r="N262" s="846">
        <v>69.8</v>
      </c>
      <c r="O262" s="691">
        <v>97.6</v>
      </c>
      <c r="P262" s="1029">
        <v>33.299999999999997</v>
      </c>
      <c r="Q262" s="677">
        <v>109</v>
      </c>
      <c r="R262" s="1030">
        <v>0.09</v>
      </c>
      <c r="S262" s="1031"/>
      <c r="T262" s="1032"/>
      <c r="U262" s="122" t="s">
        <v>24</v>
      </c>
      <c r="V262" s="4" t="s">
        <v>214</v>
      </c>
      <c r="W262" s="10" t="s">
        <v>371</v>
      </c>
      <c r="X262" s="13"/>
      <c r="Y262" s="313">
        <v>8.9</v>
      </c>
    </row>
    <row r="263" spans="1:25" x14ac:dyDescent="0.15">
      <c r="A263" s="1224"/>
      <c r="B263" s="458">
        <v>44883</v>
      </c>
      <c r="C263" s="449" t="str">
        <f t="shared" si="34"/>
        <v>(金)</v>
      </c>
      <c r="D263" s="742" t="s">
        <v>326</v>
      </c>
      <c r="E263" s="673"/>
      <c r="F263" s="674">
        <v>12.4</v>
      </c>
      <c r="G263" s="13">
        <v>17.8</v>
      </c>
      <c r="H263" s="310">
        <v>16.8</v>
      </c>
      <c r="I263" s="14">
        <v>1.966</v>
      </c>
      <c r="J263" s="308">
        <v>1.506</v>
      </c>
      <c r="K263" s="13">
        <v>7.77</v>
      </c>
      <c r="L263" s="500">
        <v>7.7</v>
      </c>
      <c r="M263" s="1029">
        <v>33.4</v>
      </c>
      <c r="N263" s="846">
        <v>70.5</v>
      </c>
      <c r="O263" s="691">
        <v>99</v>
      </c>
      <c r="P263" s="1029">
        <v>32.299999999999997</v>
      </c>
      <c r="Q263" s="677">
        <v>210</v>
      </c>
      <c r="R263" s="1030">
        <v>0.12</v>
      </c>
      <c r="S263" s="1031"/>
      <c r="T263" s="1032"/>
      <c r="U263" s="122" t="s">
        <v>24</v>
      </c>
      <c r="V263" s="4" t="s">
        <v>215</v>
      </c>
      <c r="W263" s="10" t="s">
        <v>371</v>
      </c>
      <c r="X263" s="15"/>
      <c r="Y263" s="314">
        <v>1.7000000000000001E-2</v>
      </c>
    </row>
    <row r="264" spans="1:25" x14ac:dyDescent="0.15">
      <c r="A264" s="1224"/>
      <c r="B264" s="458">
        <v>44884</v>
      </c>
      <c r="C264" s="449" t="str">
        <f t="shared" si="34"/>
        <v>(土)</v>
      </c>
      <c r="D264" s="742" t="s">
        <v>326</v>
      </c>
      <c r="E264" s="673"/>
      <c r="F264" s="674">
        <v>13.8</v>
      </c>
      <c r="G264" s="13">
        <v>17.399999999999999</v>
      </c>
      <c r="H264" s="310">
        <v>16.5</v>
      </c>
      <c r="I264" s="14">
        <v>1.4</v>
      </c>
      <c r="J264" s="308">
        <v>0.9</v>
      </c>
      <c r="K264" s="13">
        <v>7.71</v>
      </c>
      <c r="L264" s="500">
        <v>7.7</v>
      </c>
      <c r="M264" s="1029">
        <v>33.5</v>
      </c>
      <c r="N264" s="846"/>
      <c r="O264" s="691"/>
      <c r="P264" s="1029"/>
      <c r="Q264" s="677"/>
      <c r="R264" s="1030"/>
      <c r="S264" s="1031"/>
      <c r="T264" s="1032"/>
      <c r="U264" s="122" t="s">
        <v>24</v>
      </c>
      <c r="V264" s="4" t="s">
        <v>333</v>
      </c>
      <c r="W264" s="10" t="s">
        <v>371</v>
      </c>
      <c r="X264" s="15"/>
      <c r="Y264" s="314">
        <v>2.56</v>
      </c>
    </row>
    <row r="265" spans="1:25" x14ac:dyDescent="0.15">
      <c r="A265" s="1224"/>
      <c r="B265" s="458">
        <v>44885</v>
      </c>
      <c r="C265" s="449" t="str">
        <f t="shared" si="34"/>
        <v>(日)</v>
      </c>
      <c r="D265" s="742" t="s">
        <v>327</v>
      </c>
      <c r="E265" s="673">
        <v>9.5</v>
      </c>
      <c r="F265" s="674">
        <v>12.2</v>
      </c>
      <c r="G265" s="13">
        <v>17.3</v>
      </c>
      <c r="H265" s="310">
        <v>16.399999999999999</v>
      </c>
      <c r="I265" s="14">
        <v>1.6</v>
      </c>
      <c r="J265" s="308">
        <v>1.1000000000000001</v>
      </c>
      <c r="K265" s="13">
        <v>7.68</v>
      </c>
      <c r="L265" s="500">
        <v>7.68</v>
      </c>
      <c r="M265" s="1029">
        <v>33.700000000000003</v>
      </c>
      <c r="N265" s="846"/>
      <c r="O265" s="691"/>
      <c r="P265" s="1029"/>
      <c r="Q265" s="677"/>
      <c r="R265" s="1030"/>
      <c r="S265" s="1031"/>
      <c r="T265" s="1032"/>
      <c r="U265" s="122" t="s">
        <v>24</v>
      </c>
      <c r="V265" s="4" t="s">
        <v>216</v>
      </c>
      <c r="W265" s="10" t="s">
        <v>371</v>
      </c>
      <c r="X265" s="15"/>
      <c r="Y265" s="314">
        <v>3.2</v>
      </c>
    </row>
    <row r="266" spans="1:25" x14ac:dyDescent="0.15">
      <c r="A266" s="1224"/>
      <c r="B266" s="458">
        <v>44886</v>
      </c>
      <c r="C266" s="449" t="str">
        <f t="shared" si="34"/>
        <v>(月)</v>
      </c>
      <c r="D266" s="742" t="s">
        <v>325</v>
      </c>
      <c r="E266" s="673">
        <v>9</v>
      </c>
      <c r="F266" s="674">
        <v>12.1</v>
      </c>
      <c r="G266" s="13">
        <v>17.2</v>
      </c>
      <c r="H266" s="310">
        <v>16.399999999999999</v>
      </c>
      <c r="I266" s="14">
        <v>1.1000000000000001</v>
      </c>
      <c r="J266" s="308">
        <v>0.6</v>
      </c>
      <c r="K266" s="13">
        <v>7.75</v>
      </c>
      <c r="L266" s="500">
        <v>7.77</v>
      </c>
      <c r="M266" s="1029">
        <v>34.1</v>
      </c>
      <c r="N266" s="846">
        <v>71.5</v>
      </c>
      <c r="O266" s="691">
        <v>102.1</v>
      </c>
      <c r="P266" s="1029">
        <v>36.5</v>
      </c>
      <c r="Q266" s="677">
        <v>193</v>
      </c>
      <c r="R266" s="1030">
        <v>0.11</v>
      </c>
      <c r="S266" s="1031"/>
      <c r="T266" s="1032"/>
      <c r="U266" s="122" t="s">
        <v>24</v>
      </c>
      <c r="V266" s="4" t="s">
        <v>217</v>
      </c>
      <c r="W266" s="10" t="s">
        <v>371</v>
      </c>
      <c r="X266" s="15"/>
      <c r="Y266" s="314">
        <v>0.151</v>
      </c>
    </row>
    <row r="267" spans="1:25" x14ac:dyDescent="0.15">
      <c r="A267" s="1224"/>
      <c r="B267" s="458">
        <v>44887</v>
      </c>
      <c r="C267" s="449" t="str">
        <f t="shared" si="34"/>
        <v>(火)</v>
      </c>
      <c r="D267" s="742" t="s">
        <v>326</v>
      </c>
      <c r="E267" s="673"/>
      <c r="F267" s="674">
        <v>13.2</v>
      </c>
      <c r="G267" s="13">
        <v>17.100000000000001</v>
      </c>
      <c r="H267" s="310">
        <v>16.2</v>
      </c>
      <c r="I267" s="14">
        <v>1.7</v>
      </c>
      <c r="J267" s="308">
        <v>1.2</v>
      </c>
      <c r="K267" s="13">
        <v>7.72</v>
      </c>
      <c r="L267" s="500">
        <v>7.72</v>
      </c>
      <c r="M267" s="1029">
        <v>34.299999999999997</v>
      </c>
      <c r="N267" s="846">
        <v>72.3</v>
      </c>
      <c r="O267" s="691">
        <v>101.3</v>
      </c>
      <c r="P267" s="1029">
        <v>35.299999999999997</v>
      </c>
      <c r="Q267" s="677">
        <v>213</v>
      </c>
      <c r="R267" s="1030">
        <v>0.11</v>
      </c>
      <c r="S267" s="1031"/>
      <c r="T267" s="1032"/>
      <c r="U267" s="122" t="s">
        <v>24</v>
      </c>
      <c r="V267" s="4" t="s">
        <v>218</v>
      </c>
      <c r="W267" s="10" t="s">
        <v>371</v>
      </c>
      <c r="X267" s="13"/>
      <c r="Y267" s="313">
        <v>20.7</v>
      </c>
    </row>
    <row r="268" spans="1:25" x14ac:dyDescent="0.15">
      <c r="A268" s="1224"/>
      <c r="B268" s="458">
        <v>44888</v>
      </c>
      <c r="C268" s="449" t="str">
        <f t="shared" si="34"/>
        <v>(水)</v>
      </c>
      <c r="D268" s="742" t="s">
        <v>325</v>
      </c>
      <c r="E268" s="673">
        <v>40.5</v>
      </c>
      <c r="F268" s="674">
        <v>12.4</v>
      </c>
      <c r="G268" s="13">
        <v>16.899999999999999</v>
      </c>
      <c r="H268" s="310">
        <v>16.100000000000001</v>
      </c>
      <c r="I268" s="14">
        <v>1.2</v>
      </c>
      <c r="J268" s="308">
        <v>0.7</v>
      </c>
      <c r="K268" s="13">
        <v>7.72</v>
      </c>
      <c r="L268" s="500">
        <v>7.67</v>
      </c>
      <c r="M268" s="1029">
        <v>34.1</v>
      </c>
      <c r="N268" s="846"/>
      <c r="O268" s="691"/>
      <c r="P268" s="1029"/>
      <c r="Q268" s="677"/>
      <c r="R268" s="1030"/>
      <c r="S268" s="1031"/>
      <c r="T268" s="1032"/>
      <c r="U268" s="122" t="s">
        <v>24</v>
      </c>
      <c r="V268" s="4" t="s">
        <v>17</v>
      </c>
      <c r="W268" s="10" t="s">
        <v>371</v>
      </c>
      <c r="X268" s="13"/>
      <c r="Y268" s="313">
        <v>31.8</v>
      </c>
    </row>
    <row r="269" spans="1:25" x14ac:dyDescent="0.15">
      <c r="A269" s="1224"/>
      <c r="B269" s="458">
        <v>44889</v>
      </c>
      <c r="C269" s="449" t="str">
        <f t="shared" si="34"/>
        <v>(木)</v>
      </c>
      <c r="D269" s="742" t="s">
        <v>326</v>
      </c>
      <c r="E269" s="673"/>
      <c r="F269" s="674">
        <v>16.399999999999999</v>
      </c>
      <c r="G269" s="13">
        <v>17.100000000000001</v>
      </c>
      <c r="H269" s="310">
        <v>16.2</v>
      </c>
      <c r="I269" s="14">
        <v>1.7</v>
      </c>
      <c r="J269" s="308">
        <v>1.2</v>
      </c>
      <c r="K269" s="13">
        <v>7.65</v>
      </c>
      <c r="L269" s="500">
        <v>7.75</v>
      </c>
      <c r="M269" s="1029">
        <v>33.9</v>
      </c>
      <c r="N269" s="846">
        <v>71.3</v>
      </c>
      <c r="O269" s="691">
        <v>102.9</v>
      </c>
      <c r="P269" s="1029">
        <v>34.4</v>
      </c>
      <c r="Q269" s="677">
        <v>207</v>
      </c>
      <c r="R269" s="1030">
        <v>0.11</v>
      </c>
      <c r="S269" s="1031"/>
      <c r="T269" s="1032">
        <v>2</v>
      </c>
      <c r="U269" s="122" t="s">
        <v>24</v>
      </c>
      <c r="V269" s="4" t="s">
        <v>219</v>
      </c>
      <c r="W269" s="10" t="s">
        <v>205</v>
      </c>
      <c r="X269" s="13"/>
      <c r="Y269" s="396">
        <v>3</v>
      </c>
    </row>
    <row r="270" spans="1:25" x14ac:dyDescent="0.15">
      <c r="A270" s="1224"/>
      <c r="B270" s="458">
        <v>44890</v>
      </c>
      <c r="C270" s="449" t="str">
        <f t="shared" si="34"/>
        <v>(金)</v>
      </c>
      <c r="D270" s="742" t="s">
        <v>326</v>
      </c>
      <c r="E270" s="673"/>
      <c r="F270" s="674">
        <v>14.3</v>
      </c>
      <c r="G270" s="13">
        <v>17</v>
      </c>
      <c r="H270" s="310">
        <v>16.2</v>
      </c>
      <c r="I270" s="14">
        <v>2.1</v>
      </c>
      <c r="J270" s="308">
        <v>1.4</v>
      </c>
      <c r="K270" s="13">
        <v>7.68</v>
      </c>
      <c r="L270" s="500">
        <v>7.76</v>
      </c>
      <c r="M270" s="1029">
        <v>33.200000000000003</v>
      </c>
      <c r="N270" s="846">
        <v>70.599999999999994</v>
      </c>
      <c r="O270" s="691">
        <v>100.5</v>
      </c>
      <c r="P270" s="1029">
        <v>35</v>
      </c>
      <c r="Q270" s="677">
        <v>177</v>
      </c>
      <c r="R270" s="1030">
        <v>7.0000000000000007E-2</v>
      </c>
      <c r="S270" s="1031"/>
      <c r="T270" s="1032">
        <v>3</v>
      </c>
      <c r="U270" s="122" t="s">
        <v>24</v>
      </c>
      <c r="V270" s="4" t="s">
        <v>220</v>
      </c>
      <c r="W270" s="10" t="s">
        <v>371</v>
      </c>
      <c r="X270" s="172"/>
      <c r="Y270" s="396">
        <v>1.4</v>
      </c>
    </row>
    <row r="271" spans="1:25" x14ac:dyDescent="0.15">
      <c r="A271" s="1224"/>
      <c r="B271" s="458">
        <v>44891</v>
      </c>
      <c r="C271" s="449" t="str">
        <f t="shared" si="34"/>
        <v>(土)</v>
      </c>
      <c r="D271" s="742" t="s">
        <v>327</v>
      </c>
      <c r="E271" s="673">
        <v>4</v>
      </c>
      <c r="F271" s="674">
        <v>11.8</v>
      </c>
      <c r="G271" s="13">
        <v>16.899999999999999</v>
      </c>
      <c r="H271" s="310">
        <v>16</v>
      </c>
      <c r="I271" s="14">
        <v>2.1</v>
      </c>
      <c r="J271" s="308">
        <v>1.5</v>
      </c>
      <c r="K271" s="13">
        <v>7.59</v>
      </c>
      <c r="L271" s="500">
        <v>7.75</v>
      </c>
      <c r="M271" s="1029">
        <v>31.8</v>
      </c>
      <c r="N271" s="846"/>
      <c r="O271" s="691"/>
      <c r="P271" s="1029"/>
      <c r="Q271" s="677"/>
      <c r="R271" s="1030"/>
      <c r="S271" s="1031"/>
      <c r="T271" s="1032"/>
      <c r="U271" s="122" t="s">
        <v>24</v>
      </c>
      <c r="V271" s="397"/>
      <c r="W271" s="398"/>
      <c r="X271" s="399"/>
      <c r="Y271" s="398"/>
    </row>
    <row r="272" spans="1:25" x14ac:dyDescent="0.15">
      <c r="A272" s="1224"/>
      <c r="B272" s="458">
        <v>44892</v>
      </c>
      <c r="C272" s="449" t="str">
        <f t="shared" si="34"/>
        <v>(日)</v>
      </c>
      <c r="D272" s="742" t="s">
        <v>326</v>
      </c>
      <c r="E272" s="673"/>
      <c r="F272" s="674">
        <v>13.8</v>
      </c>
      <c r="G272" s="13">
        <v>16.8</v>
      </c>
      <c r="H272" s="310">
        <v>16</v>
      </c>
      <c r="I272" s="14">
        <v>1.7</v>
      </c>
      <c r="J272" s="308">
        <v>1.1000000000000001</v>
      </c>
      <c r="K272" s="13">
        <v>7.75</v>
      </c>
      <c r="L272" s="500">
        <v>7.67</v>
      </c>
      <c r="M272" s="1029">
        <v>31.8</v>
      </c>
      <c r="N272" s="846"/>
      <c r="O272" s="691"/>
      <c r="P272" s="1029"/>
      <c r="Q272" s="677"/>
      <c r="R272" s="1030"/>
      <c r="S272" s="1031"/>
      <c r="T272" s="1032"/>
      <c r="U272" s="122" t="s">
        <v>24</v>
      </c>
      <c r="V272" s="397"/>
      <c r="W272" s="398"/>
      <c r="X272" s="399"/>
      <c r="Y272" s="398"/>
    </row>
    <row r="273" spans="1:25" x14ac:dyDescent="0.15">
      <c r="A273" s="1224"/>
      <c r="B273" s="458">
        <v>44893</v>
      </c>
      <c r="C273" s="449" t="str">
        <f t="shared" si="34"/>
        <v>(月)</v>
      </c>
      <c r="D273" s="742" t="s">
        <v>327</v>
      </c>
      <c r="E273" s="673"/>
      <c r="F273" s="674">
        <v>11</v>
      </c>
      <c r="G273" s="13">
        <v>16.600000000000001</v>
      </c>
      <c r="H273" s="310">
        <v>16</v>
      </c>
      <c r="I273" s="14">
        <v>2</v>
      </c>
      <c r="J273" s="308">
        <v>1.4</v>
      </c>
      <c r="K273" s="13">
        <v>7.7</v>
      </c>
      <c r="L273" s="500">
        <v>7.69</v>
      </c>
      <c r="M273" s="1029">
        <v>33.1</v>
      </c>
      <c r="N273" s="846">
        <v>69.900000000000006</v>
      </c>
      <c r="O273" s="691">
        <v>99.2</v>
      </c>
      <c r="P273" s="1029">
        <v>34.5</v>
      </c>
      <c r="Q273" s="677">
        <v>211</v>
      </c>
      <c r="R273" s="1030">
        <v>0.12</v>
      </c>
      <c r="S273" s="1031">
        <v>56</v>
      </c>
      <c r="T273" s="1032">
        <v>58</v>
      </c>
      <c r="U273" s="122" t="s">
        <v>24</v>
      </c>
      <c r="V273" s="400"/>
      <c r="W273" s="401"/>
      <c r="X273" s="402"/>
      <c r="Y273" s="401"/>
    </row>
    <row r="274" spans="1:25" x14ac:dyDescent="0.15">
      <c r="A274" s="1224"/>
      <c r="B274" s="458">
        <v>44894</v>
      </c>
      <c r="C274" s="449" t="str">
        <f t="shared" si="34"/>
        <v>(火)</v>
      </c>
      <c r="D274" s="742" t="s">
        <v>327</v>
      </c>
      <c r="E274" s="673">
        <v>4</v>
      </c>
      <c r="F274" s="674">
        <v>19.7</v>
      </c>
      <c r="G274" s="13">
        <v>16.600000000000001</v>
      </c>
      <c r="H274" s="310">
        <v>16</v>
      </c>
      <c r="I274" s="14">
        <v>1.7</v>
      </c>
      <c r="J274" s="308">
        <v>1.2</v>
      </c>
      <c r="K274" s="13">
        <v>7.67</v>
      </c>
      <c r="L274" s="500">
        <v>7.73</v>
      </c>
      <c r="M274" s="1029">
        <v>33.799999999999997</v>
      </c>
      <c r="N274" s="846">
        <v>71.5</v>
      </c>
      <c r="O274" s="691">
        <v>101.3</v>
      </c>
      <c r="P274" s="1029">
        <v>35.9</v>
      </c>
      <c r="Q274" s="677">
        <v>196</v>
      </c>
      <c r="R274" s="1030">
        <v>0.14000000000000001</v>
      </c>
      <c r="S274" s="1031"/>
      <c r="T274" s="1032"/>
      <c r="U274" s="122" t="s">
        <v>24</v>
      </c>
      <c r="V274" s="11" t="s">
        <v>23</v>
      </c>
      <c r="W274" s="117" t="s">
        <v>24</v>
      </c>
      <c r="X274" s="117" t="s">
        <v>24</v>
      </c>
      <c r="Y274" s="812" t="s">
        <v>24</v>
      </c>
    </row>
    <row r="275" spans="1:25" x14ac:dyDescent="0.15">
      <c r="A275" s="1224"/>
      <c r="B275" s="458">
        <v>44895</v>
      </c>
      <c r="C275" s="449" t="str">
        <f t="shared" si="34"/>
        <v>(水)</v>
      </c>
      <c r="D275" s="745" t="s">
        <v>326</v>
      </c>
      <c r="E275" s="700">
        <v>23.5</v>
      </c>
      <c r="F275" s="746">
        <v>17.5</v>
      </c>
      <c r="G275" s="498">
        <v>16.600000000000001</v>
      </c>
      <c r="H275" s="747">
        <v>16</v>
      </c>
      <c r="I275" s="748">
        <v>1.7</v>
      </c>
      <c r="J275" s="409">
        <v>1.2</v>
      </c>
      <c r="K275" s="498">
        <v>7.68</v>
      </c>
      <c r="L275" s="506">
        <v>7.72</v>
      </c>
      <c r="M275" s="1076">
        <v>33.6</v>
      </c>
      <c r="N275" s="900">
        <v>72.3</v>
      </c>
      <c r="O275" s="1009">
        <v>101.1</v>
      </c>
      <c r="P275" s="1076">
        <v>33.299999999999997</v>
      </c>
      <c r="Q275" s="751">
        <v>210</v>
      </c>
      <c r="R275" s="1077">
        <v>0.13</v>
      </c>
      <c r="S275" s="1078"/>
      <c r="T275" s="1079"/>
      <c r="U275" s="122" t="s">
        <v>24</v>
      </c>
      <c r="V275" s="1235" t="s">
        <v>474</v>
      </c>
      <c r="W275" s="1236"/>
      <c r="X275" s="1236"/>
      <c r="Y275" s="1237"/>
    </row>
    <row r="276" spans="1:25" s="1" customFormat="1" ht="13.5" customHeight="1" x14ac:dyDescent="0.15">
      <c r="A276" s="1224"/>
      <c r="B276" s="1155" t="s">
        <v>274</v>
      </c>
      <c r="C276" s="1155"/>
      <c r="D276" s="679"/>
      <c r="E276" s="663">
        <f>MAX(E246:E275)</f>
        <v>40.5</v>
      </c>
      <c r="F276" s="680">
        <f t="shared" ref="F276:S276" si="35">IF(COUNT(F246:F275)=0,"",MAX(F246:F275))</f>
        <v>20</v>
      </c>
      <c r="G276" s="12">
        <f t="shared" si="35"/>
        <v>19.2</v>
      </c>
      <c r="H276" s="307">
        <f t="shared" si="35"/>
        <v>18.600000000000001</v>
      </c>
      <c r="I276" s="665">
        <f t="shared" si="35"/>
        <v>2.6</v>
      </c>
      <c r="J276" s="666">
        <f t="shared" si="35"/>
        <v>2.2000000000000002</v>
      </c>
      <c r="K276" s="12">
        <f t="shared" si="35"/>
        <v>7.84</v>
      </c>
      <c r="L276" s="855">
        <f t="shared" si="35"/>
        <v>7.9</v>
      </c>
      <c r="M276" s="1025">
        <f t="shared" si="35"/>
        <v>34.299999999999997</v>
      </c>
      <c r="N276" s="681">
        <f t="shared" si="35"/>
        <v>72.3</v>
      </c>
      <c r="O276" s="682">
        <f t="shared" si="35"/>
        <v>102.9</v>
      </c>
      <c r="P276" s="1025">
        <f t="shared" si="35"/>
        <v>36.5</v>
      </c>
      <c r="Q276" s="684">
        <f t="shared" si="35"/>
        <v>227</v>
      </c>
      <c r="R276" s="1038">
        <f t="shared" si="35"/>
        <v>0.17</v>
      </c>
      <c r="S276" s="1064">
        <f t="shared" si="35"/>
        <v>56</v>
      </c>
      <c r="T276" s="1065">
        <f t="shared" ref="T276" si="36">IF(COUNT(T246:T275)=0,"",MAX(T246:T275))</f>
        <v>58</v>
      </c>
      <c r="U276" s="159"/>
      <c r="V276" s="1238"/>
      <c r="W276" s="1236"/>
      <c r="X276" s="1236"/>
      <c r="Y276" s="1237"/>
    </row>
    <row r="277" spans="1:25" s="1" customFormat="1" ht="13.5" customHeight="1" x14ac:dyDescent="0.15">
      <c r="A277" s="1224"/>
      <c r="B277" s="1156" t="s">
        <v>275</v>
      </c>
      <c r="C277" s="1156"/>
      <c r="D277" s="687"/>
      <c r="E277" s="688"/>
      <c r="F277" s="689">
        <f t="shared" ref="F277:R277" si="37">IF(COUNT(F246:F275)=0,"",MIN(F246:F275))</f>
        <v>11</v>
      </c>
      <c r="G277" s="13">
        <f t="shared" si="37"/>
        <v>16.600000000000001</v>
      </c>
      <c r="H277" s="308">
        <f t="shared" si="37"/>
        <v>16</v>
      </c>
      <c r="I277" s="14">
        <f t="shared" si="37"/>
        <v>1.1000000000000001</v>
      </c>
      <c r="J277" s="334">
        <f t="shared" si="37"/>
        <v>0.6</v>
      </c>
      <c r="K277" s="13">
        <f t="shared" si="37"/>
        <v>7.58</v>
      </c>
      <c r="L277" s="847">
        <f t="shared" si="37"/>
        <v>7.48</v>
      </c>
      <c r="M277" s="1029">
        <f t="shared" si="37"/>
        <v>31.8</v>
      </c>
      <c r="N277" s="690">
        <f t="shared" si="37"/>
        <v>69.7</v>
      </c>
      <c r="O277" s="691">
        <f t="shared" si="37"/>
        <v>97</v>
      </c>
      <c r="P277" s="1043">
        <f t="shared" si="37"/>
        <v>31.6</v>
      </c>
      <c r="Q277" s="693">
        <f t="shared" si="37"/>
        <v>109</v>
      </c>
      <c r="R277" s="1044">
        <f t="shared" si="37"/>
        <v>7.0000000000000007E-2</v>
      </c>
      <c r="S277" s="1066"/>
      <c r="T277" s="1067"/>
      <c r="U277" s="159"/>
      <c r="V277" s="1238"/>
      <c r="W277" s="1236"/>
      <c r="X277" s="1236"/>
      <c r="Y277" s="1237"/>
    </row>
    <row r="278" spans="1:25" s="1" customFormat="1" ht="13.5" customHeight="1" x14ac:dyDescent="0.15">
      <c r="A278" s="1224"/>
      <c r="B278" s="1156" t="s">
        <v>276</v>
      </c>
      <c r="C278" s="1156"/>
      <c r="D278" s="687"/>
      <c r="E278" s="696"/>
      <c r="F278" s="697">
        <f t="shared" ref="F278:R278" si="38">IF(COUNT(F246:F275)=0,"",AVERAGE(F246:F275))</f>
        <v>14.403333333333332</v>
      </c>
      <c r="G278" s="13">
        <f t="shared" si="38"/>
        <v>17.863333333333333</v>
      </c>
      <c r="H278" s="689">
        <f t="shared" si="38"/>
        <v>17.033333333333331</v>
      </c>
      <c r="I278" s="14">
        <f t="shared" si="38"/>
        <v>1.8788666666666674</v>
      </c>
      <c r="J278" s="334">
        <f t="shared" si="38"/>
        <v>1.4068666666666669</v>
      </c>
      <c r="K278" s="13">
        <f t="shared" si="38"/>
        <v>7.7010000000000014</v>
      </c>
      <c r="L278" s="847">
        <f t="shared" si="38"/>
        <v>7.7013333333333325</v>
      </c>
      <c r="M278" s="1029">
        <f t="shared" si="38"/>
        <v>33.369999999999997</v>
      </c>
      <c r="N278" s="690">
        <f t="shared" si="38"/>
        <v>70.83</v>
      </c>
      <c r="O278" s="691">
        <f t="shared" si="38"/>
        <v>99.60499999999999</v>
      </c>
      <c r="P278" s="1043">
        <f t="shared" si="38"/>
        <v>33.765000000000001</v>
      </c>
      <c r="Q278" s="698">
        <f t="shared" si="38"/>
        <v>193.8</v>
      </c>
      <c r="R278" s="1044">
        <f t="shared" si="38"/>
        <v>0.11750000000000005</v>
      </c>
      <c r="S278" s="1066"/>
      <c r="T278" s="1067"/>
      <c r="U278" s="159"/>
      <c r="V278" s="1238"/>
      <c r="W278" s="1236"/>
      <c r="X278" s="1236"/>
      <c r="Y278" s="1237"/>
    </row>
    <row r="279" spans="1:25" s="1" customFormat="1" ht="13.5" customHeight="1" x14ac:dyDescent="0.15">
      <c r="A279" s="1225"/>
      <c r="B279" s="1157" t="s">
        <v>277</v>
      </c>
      <c r="C279" s="1157"/>
      <c r="D279" s="699"/>
      <c r="E279" s="700">
        <f>SUM(E246:E275)</f>
        <v>98</v>
      </c>
      <c r="F279" s="701"/>
      <c r="G279" s="702"/>
      <c r="H279" s="703"/>
      <c r="I279" s="702"/>
      <c r="J279" s="703"/>
      <c r="K279" s="704"/>
      <c r="L279" s="705"/>
      <c r="M279" s="1068"/>
      <c r="N279" s="708"/>
      <c r="O279" s="709"/>
      <c r="P279" s="1069"/>
      <c r="Q279" s="711"/>
      <c r="R279" s="1070"/>
      <c r="S279" s="1062">
        <f>SUM(S246:S275)</f>
        <v>56</v>
      </c>
      <c r="T279" s="1063">
        <f>SUM(T246:T275)</f>
        <v>63</v>
      </c>
      <c r="U279" s="159"/>
      <c r="V279" s="1239"/>
      <c r="W279" s="1240"/>
      <c r="X279" s="1240"/>
      <c r="Y279" s="1241"/>
    </row>
    <row r="280" spans="1:25" ht="13.5" customHeight="1" x14ac:dyDescent="0.15">
      <c r="A280" s="1223" t="s">
        <v>269</v>
      </c>
      <c r="B280" s="540">
        <v>44896</v>
      </c>
      <c r="C280" s="448" t="str">
        <f>IF(B280="","",IF(WEEKDAY(B280)=1,"(日)",IF(WEEKDAY(B280)=2,"(月)",IF(WEEKDAY(B280)=3,"(火)",IF(WEEKDAY(B280)=4,"(水)",IF(WEEKDAY(B280)=5,"(木)",IF(WEEKDAY(B280)=6,"(金)","(土)")))))))</f>
        <v>(木)</v>
      </c>
      <c r="D280" s="740" t="s">
        <v>327</v>
      </c>
      <c r="E280" s="663">
        <v>0</v>
      </c>
      <c r="F280" s="664">
        <v>11.1</v>
      </c>
      <c r="G280" s="12">
        <v>16.399999999999999</v>
      </c>
      <c r="H280" s="666">
        <v>15.8</v>
      </c>
      <c r="I280" s="665">
        <v>1.1000000000000001</v>
      </c>
      <c r="J280" s="307">
        <v>0.6</v>
      </c>
      <c r="K280" s="12">
        <v>7.66</v>
      </c>
      <c r="L280" s="855">
        <v>7.77</v>
      </c>
      <c r="M280" s="1025">
        <v>33.700000000000003</v>
      </c>
      <c r="N280" s="838">
        <v>71</v>
      </c>
      <c r="O280" s="682">
        <v>101.1</v>
      </c>
      <c r="P280" s="1025">
        <v>34.799999999999997</v>
      </c>
      <c r="Q280" s="671">
        <v>205</v>
      </c>
      <c r="R280" s="1026">
        <v>0.13</v>
      </c>
      <c r="S280" s="1027"/>
      <c r="T280" s="1028"/>
      <c r="U280" s="122"/>
      <c r="V280" s="463" t="s">
        <v>344</v>
      </c>
      <c r="W280" s="479"/>
      <c r="X280" s="465">
        <v>44903</v>
      </c>
      <c r="Y280" s="474"/>
    </row>
    <row r="281" spans="1:25" x14ac:dyDescent="0.15">
      <c r="A281" s="1224"/>
      <c r="B281" s="539">
        <v>44897</v>
      </c>
      <c r="C281" s="449" t="str">
        <f t="shared" ref="C281:C310" si="39">IF(B281="","",IF(WEEKDAY(B281)=1,"(日)",IF(WEEKDAY(B281)=2,"(月)",IF(WEEKDAY(B281)=3,"(火)",IF(WEEKDAY(B281)=4,"(水)",IF(WEEKDAY(B281)=5,"(木)",IF(WEEKDAY(B281)=6,"(金)","(土)")))))))</f>
        <v>(金)</v>
      </c>
      <c r="D281" s="742" t="s">
        <v>327</v>
      </c>
      <c r="E281" s="673">
        <v>0</v>
      </c>
      <c r="F281" s="674">
        <v>9.1999999999999993</v>
      </c>
      <c r="G281" s="13">
        <v>16</v>
      </c>
      <c r="H281" s="310">
        <v>15.7</v>
      </c>
      <c r="I281" s="14">
        <v>1.8</v>
      </c>
      <c r="J281" s="308">
        <v>1</v>
      </c>
      <c r="K281" s="13">
        <v>7.8</v>
      </c>
      <c r="L281" s="500">
        <v>7.8</v>
      </c>
      <c r="M281" s="1029">
        <v>33</v>
      </c>
      <c r="N281" s="846">
        <v>69.900000000000006</v>
      </c>
      <c r="O281" s="691">
        <v>100.1</v>
      </c>
      <c r="P281" s="1029">
        <v>34</v>
      </c>
      <c r="Q281" s="677">
        <v>219</v>
      </c>
      <c r="R281" s="1030">
        <v>0.09</v>
      </c>
      <c r="S281" s="1082"/>
      <c r="T281" s="1083"/>
      <c r="U281" s="122"/>
      <c r="V281" s="468" t="s">
        <v>2</v>
      </c>
      <c r="W281" s="469" t="s">
        <v>363</v>
      </c>
      <c r="X281" s="480">
        <v>12.1</v>
      </c>
      <c r="Y281" s="473"/>
    </row>
    <row r="282" spans="1:25" x14ac:dyDescent="0.15">
      <c r="A282" s="1224"/>
      <c r="B282" s="539">
        <v>44898</v>
      </c>
      <c r="C282" s="449" t="str">
        <f t="shared" si="39"/>
        <v>(土)</v>
      </c>
      <c r="D282" s="742" t="s">
        <v>326</v>
      </c>
      <c r="E282" s="673">
        <v>0</v>
      </c>
      <c r="F282" s="674">
        <v>7.6</v>
      </c>
      <c r="G282" s="13">
        <v>15.8</v>
      </c>
      <c r="H282" s="310">
        <v>15.5</v>
      </c>
      <c r="I282" s="14">
        <v>1</v>
      </c>
      <c r="J282" s="308">
        <v>0.4</v>
      </c>
      <c r="K282" s="13">
        <v>7.7</v>
      </c>
      <c r="L282" s="500">
        <v>7.64</v>
      </c>
      <c r="M282" s="1029">
        <v>32.6</v>
      </c>
      <c r="N282" s="846"/>
      <c r="O282" s="691"/>
      <c r="P282" s="1029"/>
      <c r="Q282" s="677"/>
      <c r="R282" s="1030"/>
      <c r="S282" s="1031"/>
      <c r="T282" s="1032"/>
      <c r="U282" s="122"/>
      <c r="V282" s="6" t="s">
        <v>19</v>
      </c>
      <c r="W282" s="7" t="s">
        <v>20</v>
      </c>
      <c r="X282" s="475" t="s">
        <v>21</v>
      </c>
      <c r="Y282" s="7" t="s">
        <v>22</v>
      </c>
    </row>
    <row r="283" spans="1:25" x14ac:dyDescent="0.15">
      <c r="A283" s="1224"/>
      <c r="B283" s="539">
        <v>44899</v>
      </c>
      <c r="C283" s="449" t="str">
        <f t="shared" si="39"/>
        <v>(日)</v>
      </c>
      <c r="D283" s="742" t="s">
        <v>326</v>
      </c>
      <c r="E283" s="673">
        <v>0</v>
      </c>
      <c r="F283" s="674">
        <v>8.6</v>
      </c>
      <c r="G283" s="13">
        <v>15.4</v>
      </c>
      <c r="H283" s="310">
        <v>15.1</v>
      </c>
      <c r="I283" s="14">
        <v>1.5</v>
      </c>
      <c r="J283" s="308">
        <v>0.9</v>
      </c>
      <c r="K283" s="13">
        <v>7.85</v>
      </c>
      <c r="L283" s="500">
        <v>7.72</v>
      </c>
      <c r="M283" s="1029">
        <v>32.700000000000003</v>
      </c>
      <c r="N283" s="846"/>
      <c r="O283" s="691"/>
      <c r="P283" s="1029"/>
      <c r="Q283" s="677"/>
      <c r="R283" s="1030"/>
      <c r="S283" s="1031"/>
      <c r="T283" s="1032"/>
      <c r="U283" s="122"/>
      <c r="V283" s="3" t="s">
        <v>203</v>
      </c>
      <c r="W283" s="9" t="s">
        <v>11</v>
      </c>
      <c r="X283" s="12">
        <v>14.3</v>
      </c>
      <c r="Y283" s="307">
        <v>14.4</v>
      </c>
    </row>
    <row r="284" spans="1:25" x14ac:dyDescent="0.15">
      <c r="A284" s="1224"/>
      <c r="B284" s="539">
        <v>44900</v>
      </c>
      <c r="C284" s="449" t="str">
        <f t="shared" si="39"/>
        <v>(月)</v>
      </c>
      <c r="D284" s="742" t="s">
        <v>327</v>
      </c>
      <c r="E284" s="673">
        <v>19.5</v>
      </c>
      <c r="F284" s="674">
        <v>8.9</v>
      </c>
      <c r="G284" s="13">
        <v>15.2</v>
      </c>
      <c r="H284" s="310">
        <v>15</v>
      </c>
      <c r="I284" s="14">
        <v>1.8</v>
      </c>
      <c r="J284" s="308">
        <v>1.3</v>
      </c>
      <c r="K284" s="13">
        <v>7.66</v>
      </c>
      <c r="L284" s="500">
        <v>7.65</v>
      </c>
      <c r="M284" s="1029">
        <v>33.5</v>
      </c>
      <c r="N284" s="846">
        <v>70.5</v>
      </c>
      <c r="O284" s="691">
        <v>101.3</v>
      </c>
      <c r="P284" s="1029">
        <v>34.799999999999997</v>
      </c>
      <c r="Q284" s="677">
        <v>226</v>
      </c>
      <c r="R284" s="1030">
        <v>0.15</v>
      </c>
      <c r="S284" s="1031"/>
      <c r="T284" s="1032"/>
      <c r="U284" s="122"/>
      <c r="V284" s="4" t="s">
        <v>204</v>
      </c>
      <c r="W284" s="10" t="s">
        <v>205</v>
      </c>
      <c r="X284" s="13">
        <v>2.1</v>
      </c>
      <c r="Y284" s="308">
        <v>1.5</v>
      </c>
    </row>
    <row r="285" spans="1:25" x14ac:dyDescent="0.15">
      <c r="A285" s="1224"/>
      <c r="B285" s="539">
        <v>44901</v>
      </c>
      <c r="C285" s="449" t="str">
        <f t="shared" si="39"/>
        <v>(火)</v>
      </c>
      <c r="D285" s="742" t="s">
        <v>325</v>
      </c>
      <c r="E285" s="673">
        <v>22.5</v>
      </c>
      <c r="F285" s="674">
        <v>5.6</v>
      </c>
      <c r="G285" s="13">
        <v>14.7</v>
      </c>
      <c r="H285" s="310">
        <v>14.4</v>
      </c>
      <c r="I285" s="14">
        <v>1.75</v>
      </c>
      <c r="J285" s="308">
        <v>1.3</v>
      </c>
      <c r="K285" s="13">
        <v>7.71</v>
      </c>
      <c r="L285" s="500">
        <v>7.74</v>
      </c>
      <c r="M285" s="1029">
        <v>34.4</v>
      </c>
      <c r="N285" s="846">
        <v>71.099999999999994</v>
      </c>
      <c r="O285" s="691">
        <v>101.5</v>
      </c>
      <c r="P285" s="1029">
        <v>37.200000000000003</v>
      </c>
      <c r="Q285" s="677">
        <v>226</v>
      </c>
      <c r="R285" s="1030">
        <v>0.16</v>
      </c>
      <c r="S285" s="1031">
        <v>64</v>
      </c>
      <c r="T285" s="1032">
        <v>48</v>
      </c>
      <c r="U285" s="122"/>
      <c r="V285" s="4" t="s">
        <v>12</v>
      </c>
      <c r="W285" s="10"/>
      <c r="X285" s="13">
        <v>7.67</v>
      </c>
      <c r="Y285" s="308">
        <v>7.65</v>
      </c>
    </row>
    <row r="286" spans="1:25" x14ac:dyDescent="0.15">
      <c r="A286" s="1224"/>
      <c r="B286" s="539">
        <v>44902</v>
      </c>
      <c r="C286" s="449" t="str">
        <f t="shared" si="39"/>
        <v>(水)</v>
      </c>
      <c r="D286" s="742" t="s">
        <v>318</v>
      </c>
      <c r="E286" s="673">
        <v>0</v>
      </c>
      <c r="F286" s="674">
        <v>7.5</v>
      </c>
      <c r="G286" s="13">
        <v>14.6</v>
      </c>
      <c r="H286" s="310">
        <v>14.2</v>
      </c>
      <c r="I286" s="14">
        <v>1.7</v>
      </c>
      <c r="J286" s="308">
        <v>1.3</v>
      </c>
      <c r="K286" s="13">
        <v>7.68</v>
      </c>
      <c r="L286" s="500">
        <v>7.74</v>
      </c>
      <c r="M286" s="1029">
        <v>34.5</v>
      </c>
      <c r="N286" s="846">
        <v>73.400000000000006</v>
      </c>
      <c r="O286" s="691">
        <v>102.7</v>
      </c>
      <c r="P286" s="1029">
        <v>35.6</v>
      </c>
      <c r="Q286" s="677">
        <v>219</v>
      </c>
      <c r="R286" s="1030">
        <v>0.15</v>
      </c>
      <c r="S286" s="1031"/>
      <c r="T286" s="1032"/>
      <c r="U286" s="122"/>
      <c r="V286" s="4" t="s">
        <v>206</v>
      </c>
      <c r="W286" s="10" t="s">
        <v>13</v>
      </c>
      <c r="X286" s="13"/>
      <c r="Y286" s="308">
        <v>33.4</v>
      </c>
    </row>
    <row r="287" spans="1:25" x14ac:dyDescent="0.15">
      <c r="A287" s="1224"/>
      <c r="B287" s="539">
        <v>44903</v>
      </c>
      <c r="C287" s="449" t="str">
        <f t="shared" si="39"/>
        <v>(木)</v>
      </c>
      <c r="D287" s="742" t="s">
        <v>318</v>
      </c>
      <c r="E287" s="673">
        <v>0</v>
      </c>
      <c r="F287" s="674">
        <v>12.1</v>
      </c>
      <c r="G287" s="13">
        <v>14.3</v>
      </c>
      <c r="H287" s="310">
        <v>14.4</v>
      </c>
      <c r="I287" s="14">
        <v>2.0510000000000002</v>
      </c>
      <c r="J287" s="308">
        <v>1.5</v>
      </c>
      <c r="K287" s="13">
        <v>7.67</v>
      </c>
      <c r="L287" s="500">
        <v>7.65</v>
      </c>
      <c r="M287" s="1029">
        <v>33.4</v>
      </c>
      <c r="N287" s="846">
        <v>70.5</v>
      </c>
      <c r="O287" s="691">
        <v>101.9</v>
      </c>
      <c r="P287" s="1029">
        <v>34.6</v>
      </c>
      <c r="Q287" s="677">
        <v>204</v>
      </c>
      <c r="R287" s="1030">
        <v>0.18</v>
      </c>
      <c r="S287" s="1031"/>
      <c r="T287" s="1032"/>
      <c r="U287" s="122"/>
      <c r="V287" s="4" t="s">
        <v>207</v>
      </c>
      <c r="W287" s="10" t="s">
        <v>371</v>
      </c>
      <c r="X287" s="172"/>
      <c r="Y287" s="309">
        <v>70.5</v>
      </c>
    </row>
    <row r="288" spans="1:25" x14ac:dyDescent="0.15">
      <c r="A288" s="1224"/>
      <c r="B288" s="539">
        <v>44904</v>
      </c>
      <c r="C288" s="449" t="str">
        <f t="shared" si="39"/>
        <v>(金)</v>
      </c>
      <c r="D288" s="742" t="s">
        <v>327</v>
      </c>
      <c r="E288" s="673">
        <v>0</v>
      </c>
      <c r="F288" s="674">
        <v>8.6</v>
      </c>
      <c r="G288" s="13">
        <v>14.1</v>
      </c>
      <c r="H288" s="310">
        <v>13.9</v>
      </c>
      <c r="I288" s="14">
        <v>1.2</v>
      </c>
      <c r="J288" s="308">
        <v>0.8</v>
      </c>
      <c r="K288" s="13">
        <v>7.59</v>
      </c>
      <c r="L288" s="500">
        <v>7.67</v>
      </c>
      <c r="M288" s="1029">
        <v>32.4</v>
      </c>
      <c r="N288" s="846">
        <v>69.400000000000006</v>
      </c>
      <c r="O288" s="691">
        <v>97.2</v>
      </c>
      <c r="P288" s="1029">
        <v>33.5</v>
      </c>
      <c r="Q288" s="677">
        <v>198</v>
      </c>
      <c r="R288" s="1030">
        <v>0.19</v>
      </c>
      <c r="S288" s="1031"/>
      <c r="T288" s="1032"/>
      <c r="U288" s="122"/>
      <c r="V288" s="4" t="s">
        <v>208</v>
      </c>
      <c r="W288" s="10" t="s">
        <v>371</v>
      </c>
      <c r="X288" s="172"/>
      <c r="Y288" s="309">
        <v>101.9</v>
      </c>
    </row>
    <row r="289" spans="1:25" x14ac:dyDescent="0.15">
      <c r="A289" s="1224"/>
      <c r="B289" s="539">
        <v>44905</v>
      </c>
      <c r="C289" s="449" t="str">
        <f t="shared" si="39"/>
        <v>(土)</v>
      </c>
      <c r="D289" s="742" t="s">
        <v>326</v>
      </c>
      <c r="E289" s="673">
        <v>0</v>
      </c>
      <c r="F289" s="674">
        <v>8.1</v>
      </c>
      <c r="G289" s="13">
        <v>14</v>
      </c>
      <c r="H289" s="310">
        <v>13.8</v>
      </c>
      <c r="I289" s="14">
        <v>1.7</v>
      </c>
      <c r="J289" s="308">
        <v>1.4</v>
      </c>
      <c r="K289" s="13">
        <v>7.58</v>
      </c>
      <c r="L289" s="500">
        <v>7.57</v>
      </c>
      <c r="M289" s="1029">
        <v>33.5</v>
      </c>
      <c r="N289" s="846"/>
      <c r="O289" s="691"/>
      <c r="P289" s="1029"/>
      <c r="Q289" s="677"/>
      <c r="R289" s="1030"/>
      <c r="S289" s="1031"/>
      <c r="T289" s="1032"/>
      <c r="U289" s="122"/>
      <c r="V289" s="4" t="s">
        <v>209</v>
      </c>
      <c r="W289" s="10" t="s">
        <v>371</v>
      </c>
      <c r="X289" s="172"/>
      <c r="Y289" s="309">
        <v>59.6</v>
      </c>
    </row>
    <row r="290" spans="1:25" x14ac:dyDescent="0.15">
      <c r="A290" s="1224"/>
      <c r="B290" s="539">
        <v>44906</v>
      </c>
      <c r="C290" s="449" t="str">
        <f t="shared" si="39"/>
        <v>(日)</v>
      </c>
      <c r="D290" s="742" t="s">
        <v>327</v>
      </c>
      <c r="E290" s="673">
        <v>0</v>
      </c>
      <c r="F290" s="674">
        <v>8.9</v>
      </c>
      <c r="G290" s="13">
        <v>13.9</v>
      </c>
      <c r="H290" s="310">
        <v>13.6</v>
      </c>
      <c r="I290" s="14">
        <v>1.8</v>
      </c>
      <c r="J290" s="308">
        <v>1.5</v>
      </c>
      <c r="K290" s="13">
        <v>7.83</v>
      </c>
      <c r="L290" s="500">
        <v>7.68</v>
      </c>
      <c r="M290" s="1029">
        <v>34.5</v>
      </c>
      <c r="N290" s="846"/>
      <c r="O290" s="691"/>
      <c r="P290" s="1029"/>
      <c r="Q290" s="677"/>
      <c r="R290" s="1030"/>
      <c r="S290" s="1031"/>
      <c r="T290" s="1032"/>
      <c r="U290" s="122"/>
      <c r="V290" s="4" t="s">
        <v>210</v>
      </c>
      <c r="W290" s="10" t="s">
        <v>371</v>
      </c>
      <c r="X290" s="172"/>
      <c r="Y290" s="309">
        <v>42.3</v>
      </c>
    </row>
    <row r="291" spans="1:25" x14ac:dyDescent="0.15">
      <c r="A291" s="1224"/>
      <c r="B291" s="539">
        <v>44907</v>
      </c>
      <c r="C291" s="449" t="str">
        <f t="shared" si="39"/>
        <v>(月)</v>
      </c>
      <c r="D291" s="742" t="s">
        <v>326</v>
      </c>
      <c r="E291" s="673">
        <v>0</v>
      </c>
      <c r="F291" s="674">
        <v>8.4</v>
      </c>
      <c r="G291" s="13">
        <v>13.9</v>
      </c>
      <c r="H291" s="310">
        <v>13.6</v>
      </c>
      <c r="I291" s="14">
        <v>1.8</v>
      </c>
      <c r="J291" s="308">
        <v>1.4</v>
      </c>
      <c r="K291" s="13">
        <v>7.64</v>
      </c>
      <c r="L291" s="500">
        <v>7.64</v>
      </c>
      <c r="M291" s="1029">
        <v>35.4</v>
      </c>
      <c r="N291" s="846">
        <v>73.099999999999994</v>
      </c>
      <c r="O291" s="691">
        <v>103.1</v>
      </c>
      <c r="P291" s="1029">
        <v>37.1</v>
      </c>
      <c r="Q291" s="677">
        <v>233</v>
      </c>
      <c r="R291" s="1030">
        <v>0.16</v>
      </c>
      <c r="S291" s="1031"/>
      <c r="T291" s="1032"/>
      <c r="U291" s="122"/>
      <c r="V291" s="4" t="s">
        <v>211</v>
      </c>
      <c r="W291" s="10" t="s">
        <v>371</v>
      </c>
      <c r="X291" s="14"/>
      <c r="Y291" s="310">
        <v>34.6</v>
      </c>
    </row>
    <row r="292" spans="1:25" x14ac:dyDescent="0.15">
      <c r="A292" s="1224"/>
      <c r="B292" s="539">
        <v>44908</v>
      </c>
      <c r="C292" s="449" t="str">
        <f t="shared" si="39"/>
        <v>(火)</v>
      </c>
      <c r="D292" s="742" t="s">
        <v>325</v>
      </c>
      <c r="E292" s="673">
        <v>3.5</v>
      </c>
      <c r="F292" s="674">
        <v>6.2</v>
      </c>
      <c r="G292" s="13">
        <v>13.8</v>
      </c>
      <c r="H292" s="310">
        <v>13.5</v>
      </c>
      <c r="I292" s="14">
        <v>1.4</v>
      </c>
      <c r="J292" s="308">
        <v>1.1000000000000001</v>
      </c>
      <c r="K292" s="13">
        <v>7.81</v>
      </c>
      <c r="L292" s="500">
        <v>7.83</v>
      </c>
      <c r="M292" s="1029">
        <v>34.1</v>
      </c>
      <c r="N292" s="846">
        <v>74.099999999999994</v>
      </c>
      <c r="O292" s="691">
        <v>102.5</v>
      </c>
      <c r="P292" s="1029">
        <v>37.700000000000003</v>
      </c>
      <c r="Q292" s="677">
        <v>217</v>
      </c>
      <c r="R292" s="1030">
        <v>0.15</v>
      </c>
      <c r="S292" s="1031"/>
      <c r="T292" s="1032"/>
      <c r="U292" s="122"/>
      <c r="V292" s="4" t="s">
        <v>212</v>
      </c>
      <c r="W292" s="10" t="s">
        <v>371</v>
      </c>
      <c r="X292" s="17"/>
      <c r="Y292" s="311">
        <v>204</v>
      </c>
    </row>
    <row r="293" spans="1:25" x14ac:dyDescent="0.15">
      <c r="A293" s="1224"/>
      <c r="B293" s="539">
        <v>44909</v>
      </c>
      <c r="C293" s="449" t="str">
        <f t="shared" si="39"/>
        <v>(水)</v>
      </c>
      <c r="D293" s="742" t="s">
        <v>326</v>
      </c>
      <c r="E293" s="673">
        <v>0</v>
      </c>
      <c r="F293" s="674">
        <v>12.7</v>
      </c>
      <c r="G293" s="13">
        <v>13.7</v>
      </c>
      <c r="H293" s="310">
        <v>13.5</v>
      </c>
      <c r="I293" s="14">
        <v>1.9</v>
      </c>
      <c r="J293" s="308">
        <v>1.5</v>
      </c>
      <c r="K293" s="13">
        <v>7.66</v>
      </c>
      <c r="L293" s="500">
        <v>7.74</v>
      </c>
      <c r="M293" s="1029">
        <v>34.799999999999997</v>
      </c>
      <c r="N293" s="846">
        <v>74.099999999999994</v>
      </c>
      <c r="O293" s="691">
        <v>104.1</v>
      </c>
      <c r="P293" s="1029">
        <v>36.6</v>
      </c>
      <c r="Q293" s="677">
        <v>223</v>
      </c>
      <c r="R293" s="1030">
        <v>0.16</v>
      </c>
      <c r="S293" s="1031"/>
      <c r="T293" s="1032"/>
      <c r="U293" s="122"/>
      <c r="V293" s="4" t="s">
        <v>213</v>
      </c>
      <c r="W293" s="10" t="s">
        <v>371</v>
      </c>
      <c r="X293" s="15"/>
      <c r="Y293" s="312">
        <v>0.18</v>
      </c>
    </row>
    <row r="294" spans="1:25" x14ac:dyDescent="0.15">
      <c r="A294" s="1224"/>
      <c r="B294" s="539">
        <v>44910</v>
      </c>
      <c r="C294" s="449" t="str">
        <f t="shared" si="39"/>
        <v>(木)</v>
      </c>
      <c r="D294" s="742" t="s">
        <v>326</v>
      </c>
      <c r="E294" s="673">
        <v>0</v>
      </c>
      <c r="F294" s="674">
        <v>7.2</v>
      </c>
      <c r="G294" s="13">
        <v>13.4</v>
      </c>
      <c r="H294" s="310">
        <v>13.2</v>
      </c>
      <c r="I294" s="14">
        <v>1.7</v>
      </c>
      <c r="J294" s="308">
        <v>1.4</v>
      </c>
      <c r="K294" s="13">
        <v>7.7</v>
      </c>
      <c r="L294" s="500">
        <v>7.75</v>
      </c>
      <c r="M294" s="1029">
        <v>34.4</v>
      </c>
      <c r="N294" s="846">
        <v>73.8</v>
      </c>
      <c r="O294" s="691">
        <v>101.3</v>
      </c>
      <c r="P294" s="1029">
        <v>36.1</v>
      </c>
      <c r="Q294" s="677">
        <v>204</v>
      </c>
      <c r="R294" s="1030">
        <v>0.14000000000000001</v>
      </c>
      <c r="S294" s="1031"/>
      <c r="T294" s="1032"/>
      <c r="U294" s="122"/>
      <c r="V294" s="4" t="s">
        <v>14</v>
      </c>
      <c r="W294" s="10" t="s">
        <v>371</v>
      </c>
      <c r="X294" s="13"/>
      <c r="Y294" s="313">
        <v>2</v>
      </c>
    </row>
    <row r="295" spans="1:25" x14ac:dyDescent="0.15">
      <c r="A295" s="1224"/>
      <c r="B295" s="539">
        <v>44911</v>
      </c>
      <c r="C295" s="449" t="str">
        <f t="shared" si="39"/>
        <v>(金)</v>
      </c>
      <c r="D295" s="742" t="s">
        <v>326</v>
      </c>
      <c r="E295" s="673">
        <v>0</v>
      </c>
      <c r="F295" s="674">
        <v>8.9</v>
      </c>
      <c r="G295" s="13">
        <v>13</v>
      </c>
      <c r="H295" s="310">
        <v>12.8</v>
      </c>
      <c r="I295" s="14">
        <v>1.7</v>
      </c>
      <c r="J295" s="308">
        <v>1.4</v>
      </c>
      <c r="K295" s="13">
        <v>7.74</v>
      </c>
      <c r="L295" s="500">
        <v>7.72</v>
      </c>
      <c r="M295" s="1029">
        <v>34.299999999999997</v>
      </c>
      <c r="N295" s="846">
        <v>73.099999999999994</v>
      </c>
      <c r="O295" s="691">
        <v>102.1</v>
      </c>
      <c r="P295" s="1029">
        <v>34.9</v>
      </c>
      <c r="Q295" s="677">
        <v>211</v>
      </c>
      <c r="R295" s="1030">
        <v>0.16</v>
      </c>
      <c r="S295" s="1031">
        <v>269</v>
      </c>
      <c r="T295" s="1032">
        <v>392</v>
      </c>
      <c r="U295" s="122"/>
      <c r="V295" s="4" t="s">
        <v>15</v>
      </c>
      <c r="W295" s="10" t="s">
        <v>371</v>
      </c>
      <c r="X295" s="13"/>
      <c r="Y295" s="313">
        <v>0.7</v>
      </c>
    </row>
    <row r="296" spans="1:25" x14ac:dyDescent="0.15">
      <c r="A296" s="1224"/>
      <c r="B296" s="539">
        <v>44912</v>
      </c>
      <c r="C296" s="449" t="str">
        <f t="shared" si="39"/>
        <v>(土)</v>
      </c>
      <c r="D296" s="742" t="s">
        <v>327</v>
      </c>
      <c r="E296" s="673">
        <v>4.5</v>
      </c>
      <c r="F296" s="674">
        <v>6</v>
      </c>
      <c r="G296" s="13">
        <v>12.8</v>
      </c>
      <c r="H296" s="310">
        <v>12.6</v>
      </c>
      <c r="I296" s="14">
        <v>1.7</v>
      </c>
      <c r="J296" s="308">
        <v>1</v>
      </c>
      <c r="K296" s="13">
        <v>7.76</v>
      </c>
      <c r="L296" s="500">
        <v>7.72</v>
      </c>
      <c r="M296" s="1029">
        <v>33.700000000000003</v>
      </c>
      <c r="N296" s="846"/>
      <c r="O296" s="691"/>
      <c r="P296" s="1029"/>
      <c r="Q296" s="677"/>
      <c r="R296" s="1030"/>
      <c r="S296" s="1031">
        <v>365</v>
      </c>
      <c r="T296" s="1032">
        <v>127</v>
      </c>
      <c r="U296" s="122"/>
      <c r="V296" s="4" t="s">
        <v>214</v>
      </c>
      <c r="W296" s="10" t="s">
        <v>371</v>
      </c>
      <c r="X296" s="13"/>
      <c r="Y296" s="313">
        <v>10.9</v>
      </c>
    </row>
    <row r="297" spans="1:25" x14ac:dyDescent="0.15">
      <c r="A297" s="1224"/>
      <c r="B297" s="539">
        <v>44913</v>
      </c>
      <c r="C297" s="449" t="str">
        <f t="shared" si="39"/>
        <v>(日)</v>
      </c>
      <c r="D297" s="742" t="s">
        <v>327</v>
      </c>
      <c r="E297" s="673">
        <v>1</v>
      </c>
      <c r="F297" s="674">
        <v>5.2</v>
      </c>
      <c r="G297" s="13">
        <v>12.6</v>
      </c>
      <c r="H297" s="310">
        <v>12.4</v>
      </c>
      <c r="I297" s="14">
        <v>1.6</v>
      </c>
      <c r="J297" s="308">
        <v>1.3</v>
      </c>
      <c r="K297" s="13">
        <v>7.72</v>
      </c>
      <c r="L297" s="500">
        <v>7.64</v>
      </c>
      <c r="M297" s="1029">
        <v>35.1</v>
      </c>
      <c r="N297" s="846"/>
      <c r="O297" s="691"/>
      <c r="P297" s="1029"/>
      <c r="Q297" s="677"/>
      <c r="R297" s="1030"/>
      <c r="S297" s="1031"/>
      <c r="T297" s="1032"/>
      <c r="U297" s="122"/>
      <c r="V297" s="4" t="s">
        <v>215</v>
      </c>
      <c r="W297" s="10" t="s">
        <v>371</v>
      </c>
      <c r="X297" s="15"/>
      <c r="Y297" s="314">
        <v>1.2999999999999999E-2</v>
      </c>
    </row>
    <row r="298" spans="1:25" x14ac:dyDescent="0.15">
      <c r="A298" s="1224"/>
      <c r="B298" s="539">
        <v>44914</v>
      </c>
      <c r="C298" s="449" t="str">
        <f t="shared" si="39"/>
        <v>(月)</v>
      </c>
      <c r="D298" s="742" t="s">
        <v>326</v>
      </c>
      <c r="E298" s="673">
        <v>0</v>
      </c>
      <c r="F298" s="674">
        <v>6.2</v>
      </c>
      <c r="G298" s="13">
        <v>12.3</v>
      </c>
      <c r="H298" s="310">
        <v>12.2</v>
      </c>
      <c r="I298" s="14">
        <v>1.6</v>
      </c>
      <c r="J298" s="308">
        <v>1.3</v>
      </c>
      <c r="K298" s="13">
        <v>7.67</v>
      </c>
      <c r="L298" s="500">
        <v>7.68</v>
      </c>
      <c r="M298" s="1029">
        <v>35.5</v>
      </c>
      <c r="N298" s="846">
        <v>73.7</v>
      </c>
      <c r="O298" s="691">
        <v>105.3</v>
      </c>
      <c r="P298" s="1029">
        <v>37.799999999999997</v>
      </c>
      <c r="Q298" s="677">
        <v>199</v>
      </c>
      <c r="R298" s="1030">
        <v>0.16</v>
      </c>
      <c r="S298" s="1031"/>
      <c r="T298" s="1032"/>
      <c r="U298" s="122"/>
      <c r="V298" s="4" t="s">
        <v>333</v>
      </c>
      <c r="W298" s="10" t="s">
        <v>371</v>
      </c>
      <c r="X298" s="15"/>
      <c r="Y298" s="314">
        <v>2.63</v>
      </c>
    </row>
    <row r="299" spans="1:25" x14ac:dyDescent="0.15">
      <c r="A299" s="1224"/>
      <c r="B299" s="539">
        <v>44915</v>
      </c>
      <c r="C299" s="449" t="str">
        <f t="shared" si="39"/>
        <v>(火)</v>
      </c>
      <c r="D299" s="742" t="s">
        <v>326</v>
      </c>
      <c r="E299" s="673">
        <v>0</v>
      </c>
      <c r="F299" s="674">
        <v>3.8</v>
      </c>
      <c r="G299" s="13">
        <v>12.2</v>
      </c>
      <c r="H299" s="310">
        <v>12</v>
      </c>
      <c r="I299" s="14">
        <v>2.1</v>
      </c>
      <c r="J299" s="308">
        <v>1.7</v>
      </c>
      <c r="K299" s="13">
        <v>7.69</v>
      </c>
      <c r="L299" s="500">
        <v>7.67</v>
      </c>
      <c r="M299" s="1029">
        <v>35.200000000000003</v>
      </c>
      <c r="N299" s="846">
        <v>73.099999999999994</v>
      </c>
      <c r="O299" s="691">
        <v>103.1</v>
      </c>
      <c r="P299" s="1029">
        <v>37.1</v>
      </c>
      <c r="Q299" s="677">
        <v>247</v>
      </c>
      <c r="R299" s="1030">
        <v>0.18</v>
      </c>
      <c r="S299" s="1031"/>
      <c r="T299" s="1032"/>
      <c r="U299" s="122"/>
      <c r="V299" s="4" t="s">
        <v>216</v>
      </c>
      <c r="W299" s="10" t="s">
        <v>371</v>
      </c>
      <c r="X299" s="15"/>
      <c r="Y299" s="314">
        <v>3.12</v>
      </c>
    </row>
    <row r="300" spans="1:25" x14ac:dyDescent="0.15">
      <c r="A300" s="1224"/>
      <c r="B300" s="539">
        <v>44916</v>
      </c>
      <c r="C300" s="449" t="str">
        <f t="shared" si="39"/>
        <v>(水)</v>
      </c>
      <c r="D300" s="742" t="s">
        <v>327</v>
      </c>
      <c r="E300" s="673">
        <v>0.5</v>
      </c>
      <c r="F300" s="674">
        <v>6.5</v>
      </c>
      <c r="G300" s="13">
        <v>11.9</v>
      </c>
      <c r="H300" s="310">
        <v>11.8</v>
      </c>
      <c r="I300" s="14">
        <v>2.4449999999999998</v>
      </c>
      <c r="J300" s="308">
        <v>2.0779999999999998</v>
      </c>
      <c r="K300" s="13">
        <v>7.76</v>
      </c>
      <c r="L300" s="500">
        <v>7.75</v>
      </c>
      <c r="M300" s="1029">
        <v>35.5</v>
      </c>
      <c r="N300" s="846">
        <v>73.099999999999994</v>
      </c>
      <c r="O300" s="691">
        <v>106.1</v>
      </c>
      <c r="P300" s="1029">
        <v>37.799999999999997</v>
      </c>
      <c r="Q300" s="677">
        <v>216</v>
      </c>
      <c r="R300" s="1030">
        <v>0.2</v>
      </c>
      <c r="S300" s="1031"/>
      <c r="T300" s="1032"/>
      <c r="U300" s="122"/>
      <c r="V300" s="4" t="s">
        <v>217</v>
      </c>
      <c r="W300" s="10" t="s">
        <v>371</v>
      </c>
      <c r="X300" s="15"/>
      <c r="Y300" s="314">
        <v>0.159</v>
      </c>
    </row>
    <row r="301" spans="1:25" x14ac:dyDescent="0.15">
      <c r="A301" s="1224"/>
      <c r="B301" s="539">
        <v>44917</v>
      </c>
      <c r="C301" s="449" t="str">
        <f t="shared" si="39"/>
        <v>(木)</v>
      </c>
      <c r="D301" s="742" t="s">
        <v>325</v>
      </c>
      <c r="E301" s="673">
        <v>16.5</v>
      </c>
      <c r="F301" s="674">
        <v>6.4</v>
      </c>
      <c r="G301" s="13">
        <v>11.7</v>
      </c>
      <c r="H301" s="310">
        <v>11.5</v>
      </c>
      <c r="I301" s="14">
        <v>2.5</v>
      </c>
      <c r="J301" s="308">
        <v>2</v>
      </c>
      <c r="K301" s="13">
        <v>7.63</v>
      </c>
      <c r="L301" s="500">
        <v>7.68</v>
      </c>
      <c r="M301" s="1029">
        <v>35.700000000000003</v>
      </c>
      <c r="N301" s="846">
        <v>72.8</v>
      </c>
      <c r="O301" s="691">
        <v>105.5</v>
      </c>
      <c r="P301" s="1029">
        <v>38.1</v>
      </c>
      <c r="Q301" s="677">
        <v>221</v>
      </c>
      <c r="R301" s="1030">
        <v>0.24</v>
      </c>
      <c r="S301" s="1031"/>
      <c r="T301" s="1032"/>
      <c r="U301" s="122"/>
      <c r="V301" s="4" t="s">
        <v>218</v>
      </c>
      <c r="W301" s="10" t="s">
        <v>371</v>
      </c>
      <c r="X301" s="13"/>
      <c r="Y301" s="313">
        <v>20.9</v>
      </c>
    </row>
    <row r="302" spans="1:25" x14ac:dyDescent="0.15">
      <c r="A302" s="1224"/>
      <c r="B302" s="539">
        <v>44918</v>
      </c>
      <c r="C302" s="449" t="str">
        <f t="shared" si="39"/>
        <v>(金)</v>
      </c>
      <c r="D302" s="742" t="s">
        <v>326</v>
      </c>
      <c r="E302" s="673">
        <v>0</v>
      </c>
      <c r="F302" s="674">
        <v>6</v>
      </c>
      <c r="G302" s="13">
        <v>11.4</v>
      </c>
      <c r="H302" s="310">
        <v>11.3</v>
      </c>
      <c r="I302" s="14">
        <v>2.8</v>
      </c>
      <c r="J302" s="308">
        <v>2.4</v>
      </c>
      <c r="K302" s="13">
        <v>7.64</v>
      </c>
      <c r="L302" s="500">
        <v>7.7</v>
      </c>
      <c r="M302" s="1029">
        <v>35.6</v>
      </c>
      <c r="N302" s="846">
        <v>74</v>
      </c>
      <c r="O302" s="691">
        <v>106.3</v>
      </c>
      <c r="P302" s="1029">
        <v>37.299999999999997</v>
      </c>
      <c r="Q302" s="677">
        <v>237</v>
      </c>
      <c r="R302" s="1030">
        <v>0.24</v>
      </c>
      <c r="S302" s="1031"/>
      <c r="T302" s="1032"/>
      <c r="U302" s="122"/>
      <c r="V302" s="4" t="s">
        <v>17</v>
      </c>
      <c r="W302" s="10" t="s">
        <v>371</v>
      </c>
      <c r="X302" s="13"/>
      <c r="Y302" s="313">
        <v>31.1</v>
      </c>
    </row>
    <row r="303" spans="1:25" x14ac:dyDescent="0.15">
      <c r="A303" s="1224"/>
      <c r="B303" s="539">
        <v>44919</v>
      </c>
      <c r="C303" s="449" t="str">
        <f t="shared" si="39"/>
        <v>(土)</v>
      </c>
      <c r="D303" s="742" t="s">
        <v>326</v>
      </c>
      <c r="E303" s="673">
        <v>0</v>
      </c>
      <c r="F303" s="674">
        <v>7.3</v>
      </c>
      <c r="G303" s="13">
        <v>11.4</v>
      </c>
      <c r="H303" s="310">
        <v>11.3</v>
      </c>
      <c r="I303" s="14">
        <v>2.4</v>
      </c>
      <c r="J303" s="308">
        <v>2.2000000000000002</v>
      </c>
      <c r="K303" s="13">
        <v>7.62</v>
      </c>
      <c r="L303" s="500">
        <v>7.67</v>
      </c>
      <c r="M303" s="1029">
        <v>34.299999999999997</v>
      </c>
      <c r="N303" s="846"/>
      <c r="O303" s="691"/>
      <c r="P303" s="1029"/>
      <c r="Q303" s="677"/>
      <c r="R303" s="1030"/>
      <c r="S303" s="1031"/>
      <c r="T303" s="1032"/>
      <c r="U303" s="122"/>
      <c r="V303" s="4" t="s">
        <v>219</v>
      </c>
      <c r="W303" s="10" t="s">
        <v>205</v>
      </c>
      <c r="X303" s="13"/>
      <c r="Y303" s="396">
        <v>4</v>
      </c>
    </row>
    <row r="304" spans="1:25" x14ac:dyDescent="0.15">
      <c r="A304" s="1224"/>
      <c r="B304" s="539">
        <v>44920</v>
      </c>
      <c r="C304" s="449" t="str">
        <f t="shared" si="39"/>
        <v>(日)</v>
      </c>
      <c r="D304" s="742" t="s">
        <v>326</v>
      </c>
      <c r="E304" s="673">
        <v>0</v>
      </c>
      <c r="F304" s="674">
        <v>8.4</v>
      </c>
      <c r="G304" s="13">
        <v>11</v>
      </c>
      <c r="H304" s="310">
        <v>10.9</v>
      </c>
      <c r="I304" s="14">
        <v>2.2999999999999998</v>
      </c>
      <c r="J304" s="308">
        <v>2.1</v>
      </c>
      <c r="K304" s="13">
        <v>7.7</v>
      </c>
      <c r="L304" s="500">
        <v>7.73</v>
      </c>
      <c r="M304" s="1029">
        <v>34</v>
      </c>
      <c r="N304" s="846"/>
      <c r="O304" s="691"/>
      <c r="P304" s="1029"/>
      <c r="Q304" s="677"/>
      <c r="R304" s="1030"/>
      <c r="S304" s="1031"/>
      <c r="T304" s="1032"/>
      <c r="U304" s="122"/>
      <c r="V304" s="4" t="s">
        <v>220</v>
      </c>
      <c r="W304" s="10" t="s">
        <v>371</v>
      </c>
      <c r="X304" s="172"/>
      <c r="Y304" s="396">
        <v>1</v>
      </c>
    </row>
    <row r="305" spans="1:25" x14ac:dyDescent="0.15">
      <c r="A305" s="1224"/>
      <c r="B305" s="539">
        <v>44921</v>
      </c>
      <c r="C305" s="449" t="str">
        <f t="shared" si="39"/>
        <v>(月)</v>
      </c>
      <c r="D305" s="742" t="s">
        <v>326</v>
      </c>
      <c r="E305" s="673">
        <v>0</v>
      </c>
      <c r="F305" s="674">
        <v>7.7</v>
      </c>
      <c r="G305" s="13">
        <v>10.8</v>
      </c>
      <c r="H305" s="310">
        <v>10.8</v>
      </c>
      <c r="I305" s="14">
        <v>2.5</v>
      </c>
      <c r="J305" s="308">
        <v>2.2000000000000002</v>
      </c>
      <c r="K305" s="13">
        <v>7.65</v>
      </c>
      <c r="L305" s="500">
        <v>7.63</v>
      </c>
      <c r="M305" s="1029">
        <v>34.799999999999997</v>
      </c>
      <c r="N305" s="846">
        <v>72.3</v>
      </c>
      <c r="O305" s="691">
        <v>103.1</v>
      </c>
      <c r="P305" s="1029">
        <v>36.799999999999997</v>
      </c>
      <c r="Q305" s="677">
        <v>224</v>
      </c>
      <c r="R305" s="1030">
        <v>0.26</v>
      </c>
      <c r="S305" s="1031"/>
      <c r="T305" s="1032"/>
      <c r="U305" s="122"/>
      <c r="V305" s="397"/>
      <c r="W305" s="398"/>
      <c r="X305" s="399"/>
      <c r="Y305" s="398"/>
    </row>
    <row r="306" spans="1:25" x14ac:dyDescent="0.15">
      <c r="A306" s="1224"/>
      <c r="B306" s="539">
        <v>44922</v>
      </c>
      <c r="C306" s="449" t="str">
        <f t="shared" si="39"/>
        <v>(火)</v>
      </c>
      <c r="D306" s="742" t="s">
        <v>326</v>
      </c>
      <c r="E306" s="673">
        <v>0</v>
      </c>
      <c r="F306" s="674">
        <v>6.7</v>
      </c>
      <c r="G306" s="13">
        <v>10.7</v>
      </c>
      <c r="H306" s="310">
        <v>10.6</v>
      </c>
      <c r="I306" s="14">
        <v>2.2000000000000002</v>
      </c>
      <c r="J306" s="308">
        <v>1.9</v>
      </c>
      <c r="K306" s="13">
        <v>7.68</v>
      </c>
      <c r="L306" s="500">
        <v>7.66</v>
      </c>
      <c r="M306" s="1029">
        <v>35.200000000000003</v>
      </c>
      <c r="N306" s="846">
        <v>73.400000000000006</v>
      </c>
      <c r="O306" s="691">
        <v>103.3</v>
      </c>
      <c r="P306" s="1029">
        <v>37.5</v>
      </c>
      <c r="Q306" s="677">
        <v>227</v>
      </c>
      <c r="R306" s="1030">
        <v>0.23</v>
      </c>
      <c r="S306" s="1031"/>
      <c r="T306" s="1032"/>
      <c r="U306" s="122"/>
      <c r="V306" s="397"/>
      <c r="W306" s="398"/>
      <c r="X306" s="399"/>
      <c r="Y306" s="398"/>
    </row>
    <row r="307" spans="1:25" x14ac:dyDescent="0.15">
      <c r="A307" s="1224"/>
      <c r="B307" s="539">
        <v>44923</v>
      </c>
      <c r="C307" s="449" t="str">
        <f t="shared" si="39"/>
        <v>(水)</v>
      </c>
      <c r="D307" s="742" t="s">
        <v>326</v>
      </c>
      <c r="E307" s="673">
        <v>0</v>
      </c>
      <c r="F307" s="674">
        <v>5.7</v>
      </c>
      <c r="G307" s="13">
        <v>10.4</v>
      </c>
      <c r="H307" s="310">
        <v>10.4</v>
      </c>
      <c r="I307" s="14">
        <v>1.1000000000000001</v>
      </c>
      <c r="J307" s="308">
        <v>0.8</v>
      </c>
      <c r="K307" s="13">
        <v>7.58</v>
      </c>
      <c r="L307" s="500">
        <v>7.65</v>
      </c>
      <c r="M307" s="1029">
        <v>36.1</v>
      </c>
      <c r="N307" s="846">
        <v>73.099999999999994</v>
      </c>
      <c r="O307" s="691">
        <v>105.1</v>
      </c>
      <c r="P307" s="1029">
        <v>39.6</v>
      </c>
      <c r="Q307" s="677">
        <v>227</v>
      </c>
      <c r="R307" s="1030">
        <v>0.2</v>
      </c>
      <c r="S307" s="1082"/>
      <c r="T307" s="1083"/>
      <c r="U307" s="122"/>
      <c r="V307" s="400"/>
      <c r="W307" s="401"/>
      <c r="X307" s="402"/>
      <c r="Y307" s="401"/>
    </row>
    <row r="308" spans="1:25" x14ac:dyDescent="0.15">
      <c r="A308" s="1224"/>
      <c r="B308" s="539">
        <v>44924</v>
      </c>
      <c r="C308" s="449" t="str">
        <f t="shared" si="39"/>
        <v>(木)</v>
      </c>
      <c r="D308" s="742" t="s">
        <v>326</v>
      </c>
      <c r="E308" s="673">
        <v>0</v>
      </c>
      <c r="F308" s="674">
        <v>8.4</v>
      </c>
      <c r="G308" s="13">
        <v>10.3</v>
      </c>
      <c r="H308" s="310">
        <v>10.4</v>
      </c>
      <c r="I308" s="14">
        <v>1.903</v>
      </c>
      <c r="J308" s="308">
        <v>1.698</v>
      </c>
      <c r="K308" s="13">
        <v>7.64</v>
      </c>
      <c r="L308" s="500">
        <v>7.64</v>
      </c>
      <c r="M308" s="1029">
        <v>35.6</v>
      </c>
      <c r="N308" s="846"/>
      <c r="O308" s="691"/>
      <c r="P308" s="1029"/>
      <c r="Q308" s="677"/>
      <c r="R308" s="1030"/>
      <c r="S308" s="1031"/>
      <c r="T308" s="1032"/>
      <c r="U308" s="122"/>
      <c r="V308" s="11" t="s">
        <v>23</v>
      </c>
      <c r="W308" s="117" t="s">
        <v>24</v>
      </c>
      <c r="X308" s="117" t="s">
        <v>24</v>
      </c>
      <c r="Y308" s="812" t="s">
        <v>24</v>
      </c>
    </row>
    <row r="309" spans="1:25" ht="13.5" customHeight="1" x14ac:dyDescent="0.15">
      <c r="A309" s="1224"/>
      <c r="B309" s="539">
        <v>44925</v>
      </c>
      <c r="C309" s="449" t="str">
        <f t="shared" si="39"/>
        <v>(金)</v>
      </c>
      <c r="D309" s="742" t="s">
        <v>327</v>
      </c>
      <c r="E309" s="673">
        <v>0</v>
      </c>
      <c r="F309" s="674">
        <v>5.8</v>
      </c>
      <c r="G309" s="13">
        <v>10.3</v>
      </c>
      <c r="H309" s="310">
        <v>10.3</v>
      </c>
      <c r="I309" s="14">
        <v>1.8</v>
      </c>
      <c r="J309" s="308">
        <v>1.5</v>
      </c>
      <c r="K309" s="13">
        <v>7.7</v>
      </c>
      <c r="L309" s="500">
        <v>7.67</v>
      </c>
      <c r="M309" s="1029">
        <v>35.5</v>
      </c>
      <c r="N309" s="846"/>
      <c r="O309" s="691"/>
      <c r="P309" s="1029"/>
      <c r="Q309" s="677"/>
      <c r="R309" s="1030"/>
      <c r="S309" s="1031"/>
      <c r="T309" s="1032"/>
      <c r="U309" s="122"/>
      <c r="V309" s="1235" t="s">
        <v>486</v>
      </c>
      <c r="W309" s="1251"/>
      <c r="X309" s="1251"/>
      <c r="Y309" s="1252"/>
    </row>
    <row r="310" spans="1:25" x14ac:dyDescent="0.15">
      <c r="A310" s="1224"/>
      <c r="B310" s="539">
        <v>44926</v>
      </c>
      <c r="C310" s="449" t="str">
        <f t="shared" si="39"/>
        <v>(土)</v>
      </c>
      <c r="D310" s="672" t="s">
        <v>327</v>
      </c>
      <c r="E310" s="700">
        <v>0</v>
      </c>
      <c r="F310" s="746">
        <v>4.9000000000000004</v>
      </c>
      <c r="G310" s="498">
        <v>10.199999999999999</v>
      </c>
      <c r="H310" s="409">
        <v>10.199999999999999</v>
      </c>
      <c r="I310" s="748">
        <v>1.8</v>
      </c>
      <c r="J310" s="747">
        <v>1.5</v>
      </c>
      <c r="K310" s="498">
        <v>7.81</v>
      </c>
      <c r="L310" s="506">
        <v>7.74</v>
      </c>
      <c r="M310" s="1076">
        <v>35.299999999999997</v>
      </c>
      <c r="N310" s="900"/>
      <c r="O310" s="1009"/>
      <c r="P310" s="1076"/>
      <c r="Q310" s="751"/>
      <c r="R310" s="1077"/>
      <c r="S310" s="1084"/>
      <c r="T310" s="1085"/>
      <c r="U310" s="122"/>
      <c r="V310" s="1235"/>
      <c r="W310" s="1251"/>
      <c r="X310" s="1251"/>
      <c r="Y310" s="1252"/>
    </row>
    <row r="311" spans="1:25" ht="13.5" customHeight="1" x14ac:dyDescent="0.15">
      <c r="A311" s="1229"/>
      <c r="B311" s="1155" t="s">
        <v>274</v>
      </c>
      <c r="C311" s="1155"/>
      <c r="D311" s="679"/>
      <c r="E311" s="663">
        <f>MAX(E280:E310)</f>
        <v>22.5</v>
      </c>
      <c r="F311" s="680">
        <f t="shared" ref="F311:S311" si="40">IF(COUNT(F280:F310)=0,"",MAX(F280:F310))</f>
        <v>12.7</v>
      </c>
      <c r="G311" s="12">
        <f t="shared" si="40"/>
        <v>16.399999999999999</v>
      </c>
      <c r="H311" s="307">
        <f t="shared" si="40"/>
        <v>15.8</v>
      </c>
      <c r="I311" s="665">
        <f t="shared" si="40"/>
        <v>2.8</v>
      </c>
      <c r="J311" s="666">
        <f t="shared" si="40"/>
        <v>2.4</v>
      </c>
      <c r="K311" s="12">
        <f t="shared" si="40"/>
        <v>7.85</v>
      </c>
      <c r="L311" s="855">
        <f t="shared" si="40"/>
        <v>7.83</v>
      </c>
      <c r="M311" s="1025">
        <f t="shared" si="40"/>
        <v>36.1</v>
      </c>
      <c r="N311" s="838">
        <f t="shared" si="40"/>
        <v>74.099999999999994</v>
      </c>
      <c r="O311" s="682">
        <f t="shared" si="40"/>
        <v>106.3</v>
      </c>
      <c r="P311" s="1025">
        <f t="shared" si="40"/>
        <v>39.6</v>
      </c>
      <c r="Q311" s="684">
        <f t="shared" si="40"/>
        <v>247</v>
      </c>
      <c r="R311" s="1038">
        <f t="shared" si="40"/>
        <v>0.26</v>
      </c>
      <c r="S311" s="1064">
        <f t="shared" si="40"/>
        <v>365</v>
      </c>
      <c r="T311" s="1065">
        <f t="shared" ref="T311" si="41">IF(COUNT(T280:T310)=0,"",MAX(T280:T310))</f>
        <v>392</v>
      </c>
      <c r="U311" s="122"/>
      <c r="V311" s="1235"/>
      <c r="W311" s="1251"/>
      <c r="X311" s="1251"/>
      <c r="Y311" s="1252"/>
    </row>
    <row r="312" spans="1:25" x14ac:dyDescent="0.15">
      <c r="A312" s="1229"/>
      <c r="B312" s="1156" t="s">
        <v>275</v>
      </c>
      <c r="C312" s="1156"/>
      <c r="D312" s="687"/>
      <c r="E312" s="688"/>
      <c r="F312" s="689">
        <f t="shared" ref="F312:R312" si="42">IF(COUNT(F280:F310)=0,"",MIN(F280:F310))</f>
        <v>3.8</v>
      </c>
      <c r="G312" s="13">
        <f t="shared" si="42"/>
        <v>10.199999999999999</v>
      </c>
      <c r="H312" s="308">
        <f t="shared" si="42"/>
        <v>10.199999999999999</v>
      </c>
      <c r="I312" s="14">
        <f t="shared" si="42"/>
        <v>1</v>
      </c>
      <c r="J312" s="310">
        <f t="shared" si="42"/>
        <v>0.4</v>
      </c>
      <c r="K312" s="13">
        <f t="shared" si="42"/>
        <v>7.58</v>
      </c>
      <c r="L312" s="500">
        <f t="shared" si="42"/>
        <v>7.57</v>
      </c>
      <c r="M312" s="1029">
        <f t="shared" si="42"/>
        <v>32.4</v>
      </c>
      <c r="N312" s="846">
        <f t="shared" si="42"/>
        <v>69.400000000000006</v>
      </c>
      <c r="O312" s="691">
        <f t="shared" si="42"/>
        <v>97.2</v>
      </c>
      <c r="P312" s="1043">
        <f t="shared" si="42"/>
        <v>33.5</v>
      </c>
      <c r="Q312" s="693">
        <f t="shared" si="42"/>
        <v>198</v>
      </c>
      <c r="R312" s="1044">
        <f t="shared" si="42"/>
        <v>0.09</v>
      </c>
      <c r="S312" s="1066"/>
      <c r="T312" s="1067"/>
      <c r="U312" s="122"/>
      <c r="V312" s="1235"/>
      <c r="W312" s="1251"/>
      <c r="X312" s="1251"/>
      <c r="Y312" s="1252"/>
    </row>
    <row r="313" spans="1:25" x14ac:dyDescent="0.15">
      <c r="A313" s="1229"/>
      <c r="B313" s="1156" t="s">
        <v>276</v>
      </c>
      <c r="C313" s="1156"/>
      <c r="D313" s="687"/>
      <c r="E313" s="696"/>
      <c r="F313" s="697">
        <f t="shared" ref="F313:R313" si="43">IF(COUNT(F280:F310)=0,"",AVERAGE(F280:F310))</f>
        <v>7.5677419354838706</v>
      </c>
      <c r="G313" s="418">
        <f t="shared" si="43"/>
        <v>12.974193548387095</v>
      </c>
      <c r="H313" s="719">
        <f t="shared" si="43"/>
        <v>12.796774193548387</v>
      </c>
      <c r="I313" s="720">
        <f t="shared" si="43"/>
        <v>1.8273870967741932</v>
      </c>
      <c r="J313" s="721">
        <f t="shared" si="43"/>
        <v>1.4347096774193548</v>
      </c>
      <c r="K313" s="418">
        <f t="shared" si="43"/>
        <v>7.6945161290322561</v>
      </c>
      <c r="L313" s="886">
        <f t="shared" si="43"/>
        <v>7.6948387096774171</v>
      </c>
      <c r="M313" s="1033">
        <f t="shared" si="43"/>
        <v>34.461290322580645</v>
      </c>
      <c r="N313" s="888">
        <f t="shared" si="43"/>
        <v>72.474999999999994</v>
      </c>
      <c r="O313" s="1007">
        <f t="shared" si="43"/>
        <v>102.83499999999999</v>
      </c>
      <c r="P313" s="1043">
        <f t="shared" si="43"/>
        <v>36.445</v>
      </c>
      <c r="Q313" s="731">
        <f t="shared" si="43"/>
        <v>219.15</v>
      </c>
      <c r="R313" s="1073">
        <f t="shared" si="43"/>
        <v>0.17649999999999999</v>
      </c>
      <c r="S313" s="1080"/>
      <c r="T313" s="1081"/>
      <c r="U313" s="122"/>
      <c r="V313" s="1235"/>
      <c r="W313" s="1251"/>
      <c r="X313" s="1251"/>
      <c r="Y313" s="1252"/>
    </row>
    <row r="314" spans="1:25" ht="13.5" customHeight="1" x14ac:dyDescent="0.15">
      <c r="A314" s="1230"/>
      <c r="B314" s="1157" t="s">
        <v>277</v>
      </c>
      <c r="C314" s="1157"/>
      <c r="D314" s="699"/>
      <c r="E314" s="700">
        <f>SUM(E280:E310)</f>
        <v>68</v>
      </c>
      <c r="F314" s="701"/>
      <c r="G314" s="701"/>
      <c r="H314" s="734"/>
      <c r="I314" s="701"/>
      <c r="J314" s="734"/>
      <c r="K314" s="704"/>
      <c r="L314" s="705"/>
      <c r="M314" s="1068"/>
      <c r="N314" s="873"/>
      <c r="O314" s="709"/>
      <c r="P314" s="1069"/>
      <c r="Q314" s="711"/>
      <c r="R314" s="1070"/>
      <c r="S314" s="1074">
        <f>SUM(S280:S310)</f>
        <v>698</v>
      </c>
      <c r="T314" s="1075">
        <f>SUM(T280:T310)</f>
        <v>567</v>
      </c>
      <c r="U314" s="122"/>
      <c r="V314" s="1253"/>
      <c r="W314" s="1254"/>
      <c r="X314" s="1254"/>
      <c r="Y314" s="1255"/>
    </row>
    <row r="315" spans="1:25" x14ac:dyDescent="0.15">
      <c r="A315" s="1223" t="s">
        <v>270</v>
      </c>
      <c r="B315" s="540">
        <v>44927</v>
      </c>
      <c r="C315" s="448" t="str">
        <f>IF(B315="","",IF(WEEKDAY(B315)=1,"(日)",IF(WEEKDAY(B315)=2,"(月)",IF(WEEKDAY(B315)=3,"(火)",IF(WEEKDAY(B315)=4,"(水)",IF(WEEKDAY(B315)=5,"(木)",IF(WEEKDAY(B315)=6,"(金)","(土)")))))))</f>
        <v>(日)</v>
      </c>
      <c r="D315" s="740" t="s">
        <v>326</v>
      </c>
      <c r="E315" s="663"/>
      <c r="F315" s="664">
        <v>2.6</v>
      </c>
      <c r="G315" s="12">
        <v>10</v>
      </c>
      <c r="H315" s="666">
        <v>10</v>
      </c>
      <c r="I315" s="665">
        <v>1.9</v>
      </c>
      <c r="J315" s="307">
        <v>1.6</v>
      </c>
      <c r="K315" s="12">
        <v>7.73</v>
      </c>
      <c r="L315" s="855">
        <v>7.74</v>
      </c>
      <c r="M315" s="1025">
        <v>35.1</v>
      </c>
      <c r="N315" s="838"/>
      <c r="O315" s="682"/>
      <c r="P315" s="1025"/>
      <c r="Q315" s="671"/>
      <c r="R315" s="1026"/>
      <c r="S315" s="1027"/>
      <c r="T315" s="1028"/>
      <c r="U315" s="122"/>
      <c r="V315" s="463" t="s">
        <v>344</v>
      </c>
      <c r="W315" s="479"/>
      <c r="X315" s="465">
        <v>44931</v>
      </c>
      <c r="Y315" s="474"/>
    </row>
    <row r="316" spans="1:25" x14ac:dyDescent="0.15">
      <c r="A316" s="1229"/>
      <c r="B316" s="458">
        <v>44928</v>
      </c>
      <c r="C316" s="449" t="str">
        <f t="shared" ref="C316:C345" si="44">IF(B316="","",IF(WEEKDAY(B316)=1,"(日)",IF(WEEKDAY(B316)=2,"(月)",IF(WEEKDAY(B316)=3,"(火)",IF(WEEKDAY(B316)=4,"(水)",IF(WEEKDAY(B316)=5,"(木)",IF(WEEKDAY(B316)=6,"(金)","(土)")))))))</f>
        <v>(月)</v>
      </c>
      <c r="D316" s="768" t="s">
        <v>326</v>
      </c>
      <c r="E316" s="769"/>
      <c r="F316" s="770">
        <v>5.4</v>
      </c>
      <c r="G316" s="771">
        <v>9.9</v>
      </c>
      <c r="H316" s="772">
        <v>10</v>
      </c>
      <c r="I316" s="773">
        <v>1.7170000000000001</v>
      </c>
      <c r="J316" s="774">
        <v>1.3979999999999999</v>
      </c>
      <c r="K316" s="771">
        <v>7.63</v>
      </c>
      <c r="L316" s="939">
        <v>7.6</v>
      </c>
      <c r="M316" s="1086">
        <v>35.200000000000003</v>
      </c>
      <c r="N316" s="941"/>
      <c r="O316" s="1014"/>
      <c r="P316" s="1086"/>
      <c r="Q316" s="779"/>
      <c r="R316" s="1087"/>
      <c r="S316" s="1082"/>
      <c r="T316" s="1083"/>
      <c r="U316" s="122"/>
      <c r="V316" s="468" t="s">
        <v>2</v>
      </c>
      <c r="W316" s="469" t="s">
        <v>363</v>
      </c>
      <c r="X316" s="480">
        <v>7.5</v>
      </c>
      <c r="Y316" s="473"/>
    </row>
    <row r="317" spans="1:25" x14ac:dyDescent="0.15">
      <c r="A317" s="1229"/>
      <c r="B317" s="458">
        <v>44929</v>
      </c>
      <c r="C317" s="449" t="str">
        <f t="shared" si="44"/>
        <v>(火)</v>
      </c>
      <c r="D317" s="742" t="s">
        <v>326</v>
      </c>
      <c r="E317" s="673"/>
      <c r="F317" s="674">
        <v>6.2</v>
      </c>
      <c r="G317" s="13">
        <v>9.9</v>
      </c>
      <c r="H317" s="310">
        <v>9.9</v>
      </c>
      <c r="I317" s="14">
        <v>1.6</v>
      </c>
      <c r="J317" s="308">
        <v>1.3</v>
      </c>
      <c r="K317" s="13">
        <v>7.93</v>
      </c>
      <c r="L317" s="500">
        <v>7.86</v>
      </c>
      <c r="M317" s="1029">
        <v>35.1</v>
      </c>
      <c r="N317" s="846"/>
      <c r="O317" s="691"/>
      <c r="P317" s="1029"/>
      <c r="Q317" s="677"/>
      <c r="R317" s="1030"/>
      <c r="S317" s="1031"/>
      <c r="T317" s="1032"/>
      <c r="U317" s="122"/>
      <c r="V317" s="6" t="s">
        <v>19</v>
      </c>
      <c r="W317" s="7" t="s">
        <v>20</v>
      </c>
      <c r="X317" s="475" t="s">
        <v>21</v>
      </c>
      <c r="Y317" s="7" t="s">
        <v>22</v>
      </c>
    </row>
    <row r="318" spans="1:25" x14ac:dyDescent="0.15">
      <c r="A318" s="1229"/>
      <c r="B318" s="458">
        <v>44930</v>
      </c>
      <c r="C318" s="449" t="str">
        <f t="shared" si="44"/>
        <v>(水)</v>
      </c>
      <c r="D318" s="742" t="s">
        <v>318</v>
      </c>
      <c r="E318" s="673"/>
      <c r="F318" s="674">
        <v>6.3</v>
      </c>
      <c r="G318" s="13">
        <v>9.8000000000000007</v>
      </c>
      <c r="H318" s="310">
        <v>9.8000000000000007</v>
      </c>
      <c r="I318" s="14">
        <v>1.5</v>
      </c>
      <c r="J318" s="308">
        <v>1.3</v>
      </c>
      <c r="K318" s="13">
        <v>7.69</v>
      </c>
      <c r="L318" s="500">
        <v>7.7</v>
      </c>
      <c r="M318" s="1029">
        <v>35.299999999999997</v>
      </c>
      <c r="N318" s="846">
        <v>73.2</v>
      </c>
      <c r="O318" s="691">
        <v>104.3</v>
      </c>
      <c r="P318" s="1029">
        <v>37.299999999999997</v>
      </c>
      <c r="Q318" s="677">
        <v>221</v>
      </c>
      <c r="R318" s="1030">
        <v>0.19</v>
      </c>
      <c r="S318" s="1031"/>
      <c r="T318" s="1032"/>
      <c r="U318" s="122"/>
      <c r="V318" s="3" t="s">
        <v>203</v>
      </c>
      <c r="W318" s="9" t="s">
        <v>11</v>
      </c>
      <c r="X318" s="12">
        <v>10.1</v>
      </c>
      <c r="Y318" s="307">
        <v>10.199999999999999</v>
      </c>
    </row>
    <row r="319" spans="1:25" x14ac:dyDescent="0.15">
      <c r="A319" s="1229"/>
      <c r="B319" s="458">
        <v>44931</v>
      </c>
      <c r="C319" s="449" t="str">
        <f t="shared" si="44"/>
        <v>(木)</v>
      </c>
      <c r="D319" s="742" t="s">
        <v>318</v>
      </c>
      <c r="E319" s="673"/>
      <c r="F319" s="674">
        <v>7.5</v>
      </c>
      <c r="G319" s="13">
        <v>10.1</v>
      </c>
      <c r="H319" s="310">
        <v>10.199999999999999</v>
      </c>
      <c r="I319" s="14">
        <v>1.5</v>
      </c>
      <c r="J319" s="308">
        <v>1.4</v>
      </c>
      <c r="K319" s="13">
        <v>7.66</v>
      </c>
      <c r="L319" s="500">
        <v>7.72</v>
      </c>
      <c r="M319" s="1029">
        <v>35.6</v>
      </c>
      <c r="N319" s="846">
        <v>73.599999999999994</v>
      </c>
      <c r="O319" s="691">
        <v>105.1</v>
      </c>
      <c r="P319" s="1029">
        <v>37.799999999999997</v>
      </c>
      <c r="Q319" s="677">
        <v>226</v>
      </c>
      <c r="R319" s="1030">
        <v>0.19</v>
      </c>
      <c r="S319" s="1031"/>
      <c r="T319" s="1032"/>
      <c r="U319" s="122"/>
      <c r="V319" s="4" t="s">
        <v>204</v>
      </c>
      <c r="W319" s="10" t="s">
        <v>205</v>
      </c>
      <c r="X319" s="13">
        <v>1.5</v>
      </c>
      <c r="Y319" s="308">
        <v>1.4</v>
      </c>
    </row>
    <row r="320" spans="1:25" x14ac:dyDescent="0.15">
      <c r="A320" s="1229"/>
      <c r="B320" s="458">
        <v>44932</v>
      </c>
      <c r="C320" s="449" t="str">
        <f t="shared" si="44"/>
        <v>(金)</v>
      </c>
      <c r="D320" s="742" t="s">
        <v>326</v>
      </c>
      <c r="E320" s="673"/>
      <c r="F320" s="674">
        <v>2.4</v>
      </c>
      <c r="G320" s="13">
        <v>10</v>
      </c>
      <c r="H320" s="310">
        <v>9.6</v>
      </c>
      <c r="I320" s="14">
        <v>1.3</v>
      </c>
      <c r="J320" s="308">
        <v>1.2</v>
      </c>
      <c r="K320" s="13">
        <v>7.73</v>
      </c>
      <c r="L320" s="500">
        <v>7.74</v>
      </c>
      <c r="M320" s="1029">
        <v>35.1</v>
      </c>
      <c r="N320" s="846">
        <v>72</v>
      </c>
      <c r="O320" s="691">
        <v>105.1</v>
      </c>
      <c r="P320" s="1029">
        <v>39.200000000000003</v>
      </c>
      <c r="Q320" s="677">
        <v>227</v>
      </c>
      <c r="R320" s="1030">
        <v>0.19</v>
      </c>
      <c r="S320" s="1031"/>
      <c r="T320" s="1032"/>
      <c r="U320" s="122"/>
      <c r="V320" s="4" t="s">
        <v>12</v>
      </c>
      <c r="W320" s="10"/>
      <c r="X320" s="13">
        <v>7.66</v>
      </c>
      <c r="Y320" s="308">
        <v>7.72</v>
      </c>
    </row>
    <row r="321" spans="1:25" x14ac:dyDescent="0.15">
      <c r="A321" s="1229"/>
      <c r="B321" s="458">
        <v>44933</v>
      </c>
      <c r="C321" s="449" t="str">
        <f t="shared" si="44"/>
        <v>(土)</v>
      </c>
      <c r="D321" s="742" t="s">
        <v>326</v>
      </c>
      <c r="E321" s="673"/>
      <c r="F321" s="674">
        <v>6.3</v>
      </c>
      <c r="G321" s="13">
        <v>9.8000000000000007</v>
      </c>
      <c r="H321" s="310">
        <v>9.3000000000000007</v>
      </c>
      <c r="I321" s="14">
        <v>1.4</v>
      </c>
      <c r="J321" s="308">
        <v>1.3</v>
      </c>
      <c r="K321" s="13">
        <v>7.65</v>
      </c>
      <c r="L321" s="500">
        <v>7.61</v>
      </c>
      <c r="M321" s="1029">
        <v>35.4</v>
      </c>
      <c r="N321" s="846"/>
      <c r="O321" s="691"/>
      <c r="P321" s="1029"/>
      <c r="Q321" s="677"/>
      <c r="R321" s="1030"/>
      <c r="S321" s="1031"/>
      <c r="T321" s="1032"/>
      <c r="U321" s="122"/>
      <c r="V321" s="4" t="s">
        <v>206</v>
      </c>
      <c r="W321" s="10" t="s">
        <v>13</v>
      </c>
      <c r="X321" s="13"/>
      <c r="Y321" s="308">
        <v>35.6</v>
      </c>
    </row>
    <row r="322" spans="1:25" x14ac:dyDescent="0.15">
      <c r="A322" s="1229"/>
      <c r="B322" s="458">
        <v>44934</v>
      </c>
      <c r="C322" s="449" t="str">
        <f t="shared" si="44"/>
        <v>(日)</v>
      </c>
      <c r="D322" s="742" t="s">
        <v>326</v>
      </c>
      <c r="E322" s="673"/>
      <c r="F322" s="674">
        <v>5.4</v>
      </c>
      <c r="G322" s="13">
        <v>9.4</v>
      </c>
      <c r="H322" s="310">
        <v>9</v>
      </c>
      <c r="I322" s="14">
        <v>1.5</v>
      </c>
      <c r="J322" s="308">
        <v>1.4</v>
      </c>
      <c r="K322" s="13">
        <v>7.73</v>
      </c>
      <c r="L322" s="500">
        <v>7.69</v>
      </c>
      <c r="M322" s="1029">
        <v>35.6</v>
      </c>
      <c r="N322" s="846"/>
      <c r="O322" s="691"/>
      <c r="P322" s="1029"/>
      <c r="Q322" s="677"/>
      <c r="R322" s="1030"/>
      <c r="S322" s="1031"/>
      <c r="T322" s="1032"/>
      <c r="U322" s="122"/>
      <c r="V322" s="4" t="s">
        <v>207</v>
      </c>
      <c r="W322" s="10" t="s">
        <v>371</v>
      </c>
      <c r="X322" s="172"/>
      <c r="Y322" s="309">
        <v>73.599999999999994</v>
      </c>
    </row>
    <row r="323" spans="1:25" x14ac:dyDescent="0.15">
      <c r="A323" s="1229"/>
      <c r="B323" s="458">
        <v>44935</v>
      </c>
      <c r="C323" s="449" t="str">
        <f t="shared" si="44"/>
        <v>(月)</v>
      </c>
      <c r="D323" s="742" t="s">
        <v>326</v>
      </c>
      <c r="E323" s="673"/>
      <c r="F323" s="674">
        <v>6.9</v>
      </c>
      <c r="G323" s="13">
        <v>9.6</v>
      </c>
      <c r="H323" s="310">
        <v>9.1999999999999993</v>
      </c>
      <c r="I323" s="14">
        <v>1.7</v>
      </c>
      <c r="J323" s="308">
        <v>1.5</v>
      </c>
      <c r="K323" s="13">
        <v>7.6</v>
      </c>
      <c r="L323" s="500">
        <v>7.65</v>
      </c>
      <c r="M323" s="1029">
        <v>35.6</v>
      </c>
      <c r="N323" s="846"/>
      <c r="O323" s="691"/>
      <c r="P323" s="1029"/>
      <c r="Q323" s="677"/>
      <c r="R323" s="1030"/>
      <c r="S323" s="1031"/>
      <c r="T323" s="1032"/>
      <c r="U323" s="122"/>
      <c r="V323" s="4" t="s">
        <v>208</v>
      </c>
      <c r="W323" s="10" t="s">
        <v>371</v>
      </c>
      <c r="X323" s="172"/>
      <c r="Y323" s="309">
        <v>105.1</v>
      </c>
    </row>
    <row r="324" spans="1:25" x14ac:dyDescent="0.15">
      <c r="A324" s="1229"/>
      <c r="B324" s="458">
        <v>44936</v>
      </c>
      <c r="C324" s="449" t="str">
        <f t="shared" si="44"/>
        <v>(火)</v>
      </c>
      <c r="D324" s="742" t="s">
        <v>326</v>
      </c>
      <c r="E324" s="673"/>
      <c r="F324" s="674">
        <v>6.6</v>
      </c>
      <c r="G324" s="13">
        <v>9.8000000000000007</v>
      </c>
      <c r="H324" s="310">
        <v>9.3000000000000007</v>
      </c>
      <c r="I324" s="14">
        <v>1.5</v>
      </c>
      <c r="J324" s="308">
        <v>1.3</v>
      </c>
      <c r="K324" s="13">
        <v>7.73</v>
      </c>
      <c r="L324" s="500">
        <v>7.74</v>
      </c>
      <c r="M324" s="1029">
        <v>35.4</v>
      </c>
      <c r="N324" s="846">
        <v>73.5</v>
      </c>
      <c r="O324" s="691">
        <v>106.3</v>
      </c>
      <c r="P324" s="1029">
        <v>38.6</v>
      </c>
      <c r="Q324" s="677">
        <v>241</v>
      </c>
      <c r="R324" s="1030">
        <v>0.22</v>
      </c>
      <c r="S324" s="1031"/>
      <c r="T324" s="1032"/>
      <c r="U324" s="122"/>
      <c r="V324" s="4" t="s">
        <v>209</v>
      </c>
      <c r="W324" s="10" t="s">
        <v>371</v>
      </c>
      <c r="X324" s="172"/>
      <c r="Y324" s="309">
        <v>62</v>
      </c>
    </row>
    <row r="325" spans="1:25" x14ac:dyDescent="0.15">
      <c r="A325" s="1229"/>
      <c r="B325" s="458">
        <v>44937</v>
      </c>
      <c r="C325" s="449" t="str">
        <f t="shared" si="44"/>
        <v>(水)</v>
      </c>
      <c r="D325" s="742" t="s">
        <v>327</v>
      </c>
      <c r="E325" s="673"/>
      <c r="F325" s="674">
        <v>5</v>
      </c>
      <c r="G325" s="13">
        <v>9.6999999999999993</v>
      </c>
      <c r="H325" s="310">
        <v>9.1999999999999993</v>
      </c>
      <c r="I325" s="14">
        <v>1.5</v>
      </c>
      <c r="J325" s="308">
        <v>1.3</v>
      </c>
      <c r="K325" s="13">
        <v>7.8</v>
      </c>
      <c r="L325" s="500">
        <v>7.81</v>
      </c>
      <c r="M325" s="1029">
        <v>35.5</v>
      </c>
      <c r="N325" s="846">
        <v>71.2</v>
      </c>
      <c r="O325" s="691">
        <v>105.3</v>
      </c>
      <c r="P325" s="1029">
        <v>39.4</v>
      </c>
      <c r="Q325" s="677">
        <v>222</v>
      </c>
      <c r="R325" s="1030">
        <v>0.18</v>
      </c>
      <c r="S325" s="1031"/>
      <c r="T325" s="1032"/>
      <c r="U325" s="122"/>
      <c r="V325" s="4" t="s">
        <v>210</v>
      </c>
      <c r="W325" s="10" t="s">
        <v>371</v>
      </c>
      <c r="X325" s="172"/>
      <c r="Y325" s="309">
        <v>43.1</v>
      </c>
    </row>
    <row r="326" spans="1:25" x14ac:dyDescent="0.15">
      <c r="A326" s="1229"/>
      <c r="B326" s="458">
        <v>44938</v>
      </c>
      <c r="C326" s="449" t="str">
        <f t="shared" si="44"/>
        <v>(木)</v>
      </c>
      <c r="D326" s="742" t="s">
        <v>327</v>
      </c>
      <c r="E326" s="673"/>
      <c r="F326" s="674">
        <v>3.8</v>
      </c>
      <c r="G326" s="13">
        <v>9.6</v>
      </c>
      <c r="H326" s="310">
        <v>9</v>
      </c>
      <c r="I326" s="14">
        <v>1.4</v>
      </c>
      <c r="J326" s="308">
        <v>1.3</v>
      </c>
      <c r="K326" s="13">
        <v>7.76</v>
      </c>
      <c r="L326" s="500">
        <v>7.76</v>
      </c>
      <c r="M326" s="1029">
        <v>35.4</v>
      </c>
      <c r="N326" s="846">
        <v>72.599999999999994</v>
      </c>
      <c r="O326" s="691">
        <v>106.9</v>
      </c>
      <c r="P326" s="1029">
        <v>38.200000000000003</v>
      </c>
      <c r="Q326" s="677">
        <v>230</v>
      </c>
      <c r="R326" s="1030">
        <v>0.17</v>
      </c>
      <c r="S326" s="1031">
        <v>84</v>
      </c>
      <c r="T326" s="1032">
        <v>40</v>
      </c>
      <c r="U326" s="122"/>
      <c r="V326" s="4" t="s">
        <v>211</v>
      </c>
      <c r="W326" s="10" t="s">
        <v>371</v>
      </c>
      <c r="X326" s="14"/>
      <c r="Y326" s="310">
        <v>37.799999999999997</v>
      </c>
    </row>
    <row r="327" spans="1:25" x14ac:dyDescent="0.15">
      <c r="A327" s="1229"/>
      <c r="B327" s="458">
        <v>44939</v>
      </c>
      <c r="C327" s="449" t="str">
        <f t="shared" si="44"/>
        <v>(金)</v>
      </c>
      <c r="D327" s="742" t="s">
        <v>326</v>
      </c>
      <c r="E327" s="673"/>
      <c r="F327" s="674">
        <v>6</v>
      </c>
      <c r="G327" s="13">
        <v>9.5</v>
      </c>
      <c r="H327" s="310">
        <v>8.9</v>
      </c>
      <c r="I327" s="14">
        <v>2</v>
      </c>
      <c r="J327" s="308">
        <v>1.8</v>
      </c>
      <c r="K327" s="13">
        <v>7.74</v>
      </c>
      <c r="L327" s="500">
        <v>7.75</v>
      </c>
      <c r="M327" s="1029">
        <v>36.5</v>
      </c>
      <c r="N327" s="846">
        <v>72</v>
      </c>
      <c r="O327" s="691">
        <v>107.1</v>
      </c>
      <c r="P327" s="1029">
        <v>37.299999999999997</v>
      </c>
      <c r="Q327" s="677">
        <v>276</v>
      </c>
      <c r="R327" s="1030">
        <v>0.21</v>
      </c>
      <c r="S327" s="1031"/>
      <c r="T327" s="1032"/>
      <c r="U327" s="122"/>
      <c r="V327" s="4" t="s">
        <v>212</v>
      </c>
      <c r="W327" s="10" t="s">
        <v>371</v>
      </c>
      <c r="X327" s="17"/>
      <c r="Y327" s="311">
        <v>226</v>
      </c>
    </row>
    <row r="328" spans="1:25" x14ac:dyDescent="0.15">
      <c r="A328" s="1229"/>
      <c r="B328" s="458">
        <v>44940</v>
      </c>
      <c r="C328" s="449" t="str">
        <f t="shared" si="44"/>
        <v>(土)</v>
      </c>
      <c r="D328" s="742" t="s">
        <v>325</v>
      </c>
      <c r="E328" s="673">
        <v>5.5</v>
      </c>
      <c r="F328" s="674">
        <v>14.9</v>
      </c>
      <c r="G328" s="13">
        <v>9.6999999999999993</v>
      </c>
      <c r="H328" s="310">
        <v>9.3000000000000007</v>
      </c>
      <c r="I328" s="14">
        <v>1.8</v>
      </c>
      <c r="J328" s="308">
        <v>1.5</v>
      </c>
      <c r="K328" s="13">
        <v>7.69</v>
      </c>
      <c r="L328" s="500">
        <v>7.63</v>
      </c>
      <c r="M328" s="1029">
        <v>35.299999999999997</v>
      </c>
      <c r="N328" s="846"/>
      <c r="O328" s="691"/>
      <c r="P328" s="1029"/>
      <c r="Q328" s="677"/>
      <c r="R328" s="1030"/>
      <c r="S328" s="1031"/>
      <c r="T328" s="1032"/>
      <c r="U328" s="122"/>
      <c r="V328" s="4" t="s">
        <v>213</v>
      </c>
      <c r="W328" s="10" t="s">
        <v>371</v>
      </c>
      <c r="X328" s="15"/>
      <c r="Y328" s="312">
        <v>0.19</v>
      </c>
    </row>
    <row r="329" spans="1:25" x14ac:dyDescent="0.15">
      <c r="A329" s="1229"/>
      <c r="B329" s="458">
        <v>44941</v>
      </c>
      <c r="C329" s="449" t="str">
        <f t="shared" si="44"/>
        <v>(日)</v>
      </c>
      <c r="D329" s="742" t="s">
        <v>327</v>
      </c>
      <c r="E329" s="673">
        <v>4</v>
      </c>
      <c r="F329" s="674">
        <v>10.199999999999999</v>
      </c>
      <c r="G329" s="13">
        <v>9.6999999999999993</v>
      </c>
      <c r="H329" s="310">
        <v>9.1999999999999993</v>
      </c>
      <c r="I329" s="14">
        <v>1.3</v>
      </c>
      <c r="J329" s="308">
        <v>1.2</v>
      </c>
      <c r="K329" s="13">
        <v>7.7</v>
      </c>
      <c r="L329" s="500">
        <v>7.61</v>
      </c>
      <c r="M329" s="1029">
        <v>35.799999999999997</v>
      </c>
      <c r="N329" s="846"/>
      <c r="O329" s="691"/>
      <c r="P329" s="1029"/>
      <c r="Q329" s="677"/>
      <c r="R329" s="1030"/>
      <c r="S329" s="1031"/>
      <c r="T329" s="1032"/>
      <c r="U329" s="122"/>
      <c r="V329" s="4" t="s">
        <v>14</v>
      </c>
      <c r="W329" s="10" t="s">
        <v>371</v>
      </c>
      <c r="X329" s="13"/>
      <c r="Y329" s="313">
        <v>1.8</v>
      </c>
    </row>
    <row r="330" spans="1:25" x14ac:dyDescent="0.15">
      <c r="A330" s="1229"/>
      <c r="B330" s="458">
        <v>44942</v>
      </c>
      <c r="C330" s="449" t="str">
        <f t="shared" si="44"/>
        <v>(月)</v>
      </c>
      <c r="D330" s="742" t="s">
        <v>327</v>
      </c>
      <c r="E330" s="673">
        <v>6.5</v>
      </c>
      <c r="F330" s="674">
        <v>7.5</v>
      </c>
      <c r="G330" s="13">
        <v>9.6</v>
      </c>
      <c r="H330" s="310">
        <v>9.1999999999999993</v>
      </c>
      <c r="I330" s="14">
        <v>1</v>
      </c>
      <c r="J330" s="308">
        <v>0.9</v>
      </c>
      <c r="K330" s="13">
        <v>7.68</v>
      </c>
      <c r="L330" s="500">
        <v>7.7</v>
      </c>
      <c r="M330" s="1029">
        <v>36</v>
      </c>
      <c r="N330" s="846">
        <v>74.099999999999994</v>
      </c>
      <c r="O330" s="691">
        <v>105.1</v>
      </c>
      <c r="P330" s="1029">
        <v>39.5</v>
      </c>
      <c r="Q330" s="677">
        <v>217</v>
      </c>
      <c r="R330" s="1030">
        <v>0.16</v>
      </c>
      <c r="S330" s="1031"/>
      <c r="T330" s="1032"/>
      <c r="U330" s="122"/>
      <c r="V330" s="4" t="s">
        <v>15</v>
      </c>
      <c r="W330" s="10" t="s">
        <v>371</v>
      </c>
      <c r="X330" s="13"/>
      <c r="Y330" s="313">
        <v>0.7</v>
      </c>
    </row>
    <row r="331" spans="1:25" x14ac:dyDescent="0.15">
      <c r="A331" s="1229"/>
      <c r="B331" s="458">
        <v>44943</v>
      </c>
      <c r="C331" s="449" t="str">
        <f t="shared" si="44"/>
        <v>(火)</v>
      </c>
      <c r="D331" s="742" t="s">
        <v>327</v>
      </c>
      <c r="E331" s="673">
        <v>2</v>
      </c>
      <c r="F331" s="674">
        <v>4</v>
      </c>
      <c r="G331" s="13">
        <v>9.5</v>
      </c>
      <c r="H331" s="310">
        <v>9</v>
      </c>
      <c r="I331" s="14">
        <v>1.2</v>
      </c>
      <c r="J331" s="308">
        <v>1.1000000000000001</v>
      </c>
      <c r="K331" s="13">
        <v>7.7</v>
      </c>
      <c r="L331" s="500">
        <v>7.72</v>
      </c>
      <c r="M331" s="1029">
        <v>35.5</v>
      </c>
      <c r="N331" s="846">
        <v>73.3</v>
      </c>
      <c r="O331" s="691">
        <v>103.7</v>
      </c>
      <c r="P331" s="1029">
        <v>38.299999999999997</v>
      </c>
      <c r="Q331" s="677">
        <v>270</v>
      </c>
      <c r="R331" s="1030">
        <v>0.15</v>
      </c>
      <c r="S331" s="1031"/>
      <c r="T331" s="1032"/>
      <c r="U331" s="122"/>
      <c r="V331" s="4" t="s">
        <v>214</v>
      </c>
      <c r="W331" s="10" t="s">
        <v>371</v>
      </c>
      <c r="X331" s="13"/>
      <c r="Y331" s="313">
        <v>10.9</v>
      </c>
    </row>
    <row r="332" spans="1:25" x14ac:dyDescent="0.15">
      <c r="A332" s="1229"/>
      <c r="B332" s="458">
        <v>44944</v>
      </c>
      <c r="C332" s="449" t="str">
        <f t="shared" si="44"/>
        <v>(水)</v>
      </c>
      <c r="D332" s="742" t="s">
        <v>327</v>
      </c>
      <c r="E332" s="673"/>
      <c r="F332" s="674">
        <v>5.3</v>
      </c>
      <c r="G332" s="13">
        <v>9.6</v>
      </c>
      <c r="H332" s="310">
        <v>9.1</v>
      </c>
      <c r="I332" s="14">
        <v>1.3</v>
      </c>
      <c r="J332" s="308">
        <v>1.2</v>
      </c>
      <c r="K332" s="13">
        <v>7.72</v>
      </c>
      <c r="L332" s="500">
        <v>7.75</v>
      </c>
      <c r="M332" s="1029">
        <v>36</v>
      </c>
      <c r="N332" s="846">
        <v>72.8</v>
      </c>
      <c r="O332" s="691">
        <v>104.3</v>
      </c>
      <c r="P332" s="1029">
        <v>38.4</v>
      </c>
      <c r="Q332" s="677">
        <v>249</v>
      </c>
      <c r="R332" s="1030">
        <v>0.18</v>
      </c>
      <c r="S332" s="1031">
        <v>95</v>
      </c>
      <c r="T332" s="1032">
        <v>62</v>
      </c>
      <c r="U332" s="122"/>
      <c r="V332" s="4" t="s">
        <v>215</v>
      </c>
      <c r="W332" s="10" t="s">
        <v>371</v>
      </c>
      <c r="X332" s="15"/>
      <c r="Y332" s="314">
        <v>0.01</v>
      </c>
    </row>
    <row r="333" spans="1:25" x14ac:dyDescent="0.15">
      <c r="A333" s="1229"/>
      <c r="B333" s="458">
        <v>44945</v>
      </c>
      <c r="C333" s="449" t="str">
        <f t="shared" si="44"/>
        <v>(木)</v>
      </c>
      <c r="D333" s="742" t="s">
        <v>326</v>
      </c>
      <c r="E333" s="673"/>
      <c r="F333" s="674">
        <v>5.6</v>
      </c>
      <c r="G333" s="13">
        <v>9.6</v>
      </c>
      <c r="H333" s="310">
        <v>9.1</v>
      </c>
      <c r="I333" s="14">
        <v>1.2</v>
      </c>
      <c r="J333" s="308">
        <v>1.1000000000000001</v>
      </c>
      <c r="K333" s="13">
        <v>7.67</v>
      </c>
      <c r="L333" s="500">
        <v>7.7</v>
      </c>
      <c r="M333" s="1029">
        <v>36.1</v>
      </c>
      <c r="N333" s="846">
        <v>72.8</v>
      </c>
      <c r="O333" s="691">
        <v>104.3</v>
      </c>
      <c r="P333" s="1029">
        <v>39.200000000000003</v>
      </c>
      <c r="Q333" s="677">
        <v>239</v>
      </c>
      <c r="R333" s="1030">
        <v>0.17</v>
      </c>
      <c r="S333" s="1031"/>
      <c r="T333" s="1032"/>
      <c r="U333" s="122"/>
      <c r="V333" s="4" t="s">
        <v>333</v>
      </c>
      <c r="W333" s="10" t="s">
        <v>371</v>
      </c>
      <c r="X333" s="15"/>
      <c r="Y333" s="314">
        <v>2.98</v>
      </c>
    </row>
    <row r="334" spans="1:25" x14ac:dyDescent="0.15">
      <c r="A334" s="1229"/>
      <c r="B334" s="458">
        <v>44946</v>
      </c>
      <c r="C334" s="449" t="str">
        <f t="shared" si="44"/>
        <v>(金)</v>
      </c>
      <c r="D334" s="742" t="s">
        <v>326</v>
      </c>
      <c r="E334" s="673">
        <v>1.5</v>
      </c>
      <c r="F334" s="674">
        <v>6.1</v>
      </c>
      <c r="G334" s="13">
        <v>9.6</v>
      </c>
      <c r="H334" s="310">
        <v>9</v>
      </c>
      <c r="I334" s="14">
        <v>1.2</v>
      </c>
      <c r="J334" s="308">
        <v>1.1000000000000001</v>
      </c>
      <c r="K334" s="13">
        <v>7.68</v>
      </c>
      <c r="L334" s="500">
        <v>7.71</v>
      </c>
      <c r="M334" s="1029">
        <v>36</v>
      </c>
      <c r="N334" s="846">
        <v>72.599999999999994</v>
      </c>
      <c r="O334" s="691">
        <v>105.3</v>
      </c>
      <c r="P334" s="1029">
        <v>40.9</v>
      </c>
      <c r="Q334" s="677">
        <v>203</v>
      </c>
      <c r="R334" s="1030">
        <v>0.18</v>
      </c>
      <c r="S334" s="1031"/>
      <c r="T334" s="1032"/>
      <c r="U334" s="122"/>
      <c r="V334" s="4" t="s">
        <v>216</v>
      </c>
      <c r="W334" s="10" t="s">
        <v>371</v>
      </c>
      <c r="X334" s="15"/>
      <c r="Y334" s="314">
        <v>3.4</v>
      </c>
    </row>
    <row r="335" spans="1:25" x14ac:dyDescent="0.15">
      <c r="A335" s="1229"/>
      <c r="B335" s="458">
        <v>44947</v>
      </c>
      <c r="C335" s="449" t="str">
        <f t="shared" si="44"/>
        <v>(土)</v>
      </c>
      <c r="D335" s="742" t="s">
        <v>326</v>
      </c>
      <c r="E335" s="673"/>
      <c r="F335" s="674">
        <v>4.8</v>
      </c>
      <c r="G335" s="13">
        <v>9.5</v>
      </c>
      <c r="H335" s="310">
        <v>9</v>
      </c>
      <c r="I335" s="14">
        <v>1.3</v>
      </c>
      <c r="J335" s="308">
        <v>1.2</v>
      </c>
      <c r="K335" s="13">
        <v>7.65</v>
      </c>
      <c r="L335" s="500">
        <v>7.71</v>
      </c>
      <c r="M335" s="1029">
        <v>35.700000000000003</v>
      </c>
      <c r="N335" s="846"/>
      <c r="O335" s="691"/>
      <c r="P335" s="1029"/>
      <c r="Q335" s="677"/>
      <c r="R335" s="1030"/>
      <c r="S335" s="1031"/>
      <c r="T335" s="1032"/>
      <c r="U335" s="122"/>
      <c r="V335" s="4" t="s">
        <v>217</v>
      </c>
      <c r="W335" s="10" t="s">
        <v>371</v>
      </c>
      <c r="X335" s="15"/>
      <c r="Y335" s="314">
        <v>0.184</v>
      </c>
    </row>
    <row r="336" spans="1:25" x14ac:dyDescent="0.15">
      <c r="A336" s="1229"/>
      <c r="B336" s="458">
        <v>44948</v>
      </c>
      <c r="C336" s="449" t="str">
        <f t="shared" si="44"/>
        <v>(日)</v>
      </c>
      <c r="D336" s="742" t="s">
        <v>326</v>
      </c>
      <c r="E336" s="673"/>
      <c r="F336" s="674">
        <v>4.3</v>
      </c>
      <c r="G336" s="13">
        <v>9.4</v>
      </c>
      <c r="H336" s="310">
        <v>8.8000000000000007</v>
      </c>
      <c r="I336" s="14">
        <v>1.1000000000000001</v>
      </c>
      <c r="J336" s="308">
        <v>0.9</v>
      </c>
      <c r="K336" s="13">
        <v>7.7</v>
      </c>
      <c r="L336" s="500">
        <v>7.66</v>
      </c>
      <c r="M336" s="1029">
        <v>35.700000000000003</v>
      </c>
      <c r="N336" s="846"/>
      <c r="O336" s="691"/>
      <c r="P336" s="1029"/>
      <c r="Q336" s="677"/>
      <c r="R336" s="1030"/>
      <c r="S336" s="1031"/>
      <c r="T336" s="1032"/>
      <c r="U336" s="122"/>
      <c r="V336" s="4" t="s">
        <v>218</v>
      </c>
      <c r="W336" s="10" t="s">
        <v>371</v>
      </c>
      <c r="X336" s="13"/>
      <c r="Y336" s="313">
        <v>23.6</v>
      </c>
    </row>
    <row r="337" spans="1:25" x14ac:dyDescent="0.15">
      <c r="A337" s="1229"/>
      <c r="B337" s="458">
        <v>44949</v>
      </c>
      <c r="C337" s="449" t="str">
        <f t="shared" si="44"/>
        <v>(月)</v>
      </c>
      <c r="D337" s="742" t="s">
        <v>325</v>
      </c>
      <c r="E337" s="673">
        <v>3.5</v>
      </c>
      <c r="F337" s="674">
        <v>3.3</v>
      </c>
      <c r="G337" s="13">
        <v>9.4</v>
      </c>
      <c r="H337" s="310">
        <v>8.8000000000000007</v>
      </c>
      <c r="I337" s="14">
        <v>1.2</v>
      </c>
      <c r="J337" s="308">
        <v>1</v>
      </c>
      <c r="K337" s="13">
        <v>7.69</v>
      </c>
      <c r="L337" s="500">
        <v>7.69</v>
      </c>
      <c r="M337" s="1029">
        <v>35.9</v>
      </c>
      <c r="N337" s="846">
        <v>73</v>
      </c>
      <c r="O337" s="691">
        <v>107.3</v>
      </c>
      <c r="P337" s="1029">
        <v>43.3</v>
      </c>
      <c r="Q337" s="677">
        <v>228</v>
      </c>
      <c r="R337" s="1030">
        <v>0.18</v>
      </c>
      <c r="S337" s="1031"/>
      <c r="T337" s="1032"/>
      <c r="U337" s="122"/>
      <c r="V337" s="4" t="s">
        <v>17</v>
      </c>
      <c r="W337" s="10" t="s">
        <v>371</v>
      </c>
      <c r="X337" s="13"/>
      <c r="Y337" s="313">
        <v>32.200000000000003</v>
      </c>
    </row>
    <row r="338" spans="1:25" x14ac:dyDescent="0.15">
      <c r="A338" s="1229"/>
      <c r="B338" s="458">
        <v>44950</v>
      </c>
      <c r="C338" s="449" t="str">
        <f t="shared" si="44"/>
        <v>(火)</v>
      </c>
      <c r="D338" s="742" t="s">
        <v>325</v>
      </c>
      <c r="E338" s="673">
        <v>3</v>
      </c>
      <c r="F338" s="674">
        <v>4.8</v>
      </c>
      <c r="G338" s="13">
        <v>9.3000000000000007</v>
      </c>
      <c r="H338" s="310">
        <v>8.6999999999999993</v>
      </c>
      <c r="I338" s="14">
        <v>1.1000000000000001</v>
      </c>
      <c r="J338" s="308">
        <v>0.9</v>
      </c>
      <c r="K338" s="13">
        <v>7.71</v>
      </c>
      <c r="L338" s="500">
        <v>7.72</v>
      </c>
      <c r="M338" s="1029">
        <v>35.799999999999997</v>
      </c>
      <c r="N338" s="846">
        <v>72.7</v>
      </c>
      <c r="O338" s="691">
        <v>107.1</v>
      </c>
      <c r="P338" s="1029">
        <v>41.7</v>
      </c>
      <c r="Q338" s="677">
        <v>212</v>
      </c>
      <c r="R338" s="1030">
        <v>0.19</v>
      </c>
      <c r="S338" s="1031"/>
      <c r="T338" s="1032"/>
      <c r="U338" s="122"/>
      <c r="V338" s="4" t="s">
        <v>219</v>
      </c>
      <c r="W338" s="10" t="s">
        <v>205</v>
      </c>
      <c r="X338" s="13"/>
      <c r="Y338" s="396">
        <v>3</v>
      </c>
    </row>
    <row r="339" spans="1:25" x14ac:dyDescent="0.15">
      <c r="A339" s="1229"/>
      <c r="B339" s="458">
        <v>44951</v>
      </c>
      <c r="C339" s="449" t="str">
        <f t="shared" si="44"/>
        <v>(水)</v>
      </c>
      <c r="D339" s="742" t="s">
        <v>326</v>
      </c>
      <c r="E339" s="673"/>
      <c r="F339" s="674">
        <v>-0.4</v>
      </c>
      <c r="G339" s="13">
        <v>9</v>
      </c>
      <c r="H339" s="310">
        <v>8.3000000000000007</v>
      </c>
      <c r="I339" s="14">
        <v>1.1000000000000001</v>
      </c>
      <c r="J339" s="308">
        <v>0.94699999999999995</v>
      </c>
      <c r="K339" s="13">
        <v>7.73</v>
      </c>
      <c r="L339" s="500">
        <v>7.75</v>
      </c>
      <c r="M339" s="1029">
        <v>36.299999999999997</v>
      </c>
      <c r="N339" s="846">
        <v>73.099999999999994</v>
      </c>
      <c r="O339" s="691">
        <v>104.3</v>
      </c>
      <c r="P339" s="1029">
        <v>41.4</v>
      </c>
      <c r="Q339" s="677">
        <v>183</v>
      </c>
      <c r="R339" s="1030">
        <v>0.23</v>
      </c>
      <c r="S339" s="1031"/>
      <c r="T339" s="1032"/>
      <c r="U339" s="122"/>
      <c r="V339" s="4" t="s">
        <v>220</v>
      </c>
      <c r="W339" s="10" t="s">
        <v>371</v>
      </c>
      <c r="X339" s="172"/>
      <c r="Y339" s="396">
        <v>1</v>
      </c>
    </row>
    <row r="340" spans="1:25" x14ac:dyDescent="0.15">
      <c r="A340" s="1229"/>
      <c r="B340" s="458">
        <v>44952</v>
      </c>
      <c r="C340" s="449" t="str">
        <f t="shared" si="44"/>
        <v>(木)</v>
      </c>
      <c r="D340" s="742" t="s">
        <v>326</v>
      </c>
      <c r="E340" s="673"/>
      <c r="F340" s="674">
        <v>1.7</v>
      </c>
      <c r="G340" s="13">
        <v>8.9</v>
      </c>
      <c r="H340" s="310">
        <v>8.1999999999999993</v>
      </c>
      <c r="I340" s="14">
        <v>1.2</v>
      </c>
      <c r="J340" s="308">
        <v>0.9</v>
      </c>
      <c r="K340" s="13">
        <v>7.62</v>
      </c>
      <c r="L340" s="500">
        <v>7.62</v>
      </c>
      <c r="M340" s="1029">
        <v>35.700000000000003</v>
      </c>
      <c r="N340" s="846">
        <v>73</v>
      </c>
      <c r="O340" s="691">
        <v>107.3</v>
      </c>
      <c r="P340" s="1029">
        <v>42.7</v>
      </c>
      <c r="Q340" s="677">
        <v>196</v>
      </c>
      <c r="R340" s="1030">
        <v>0.2</v>
      </c>
      <c r="S340" s="1031"/>
      <c r="T340" s="1032"/>
      <c r="U340" s="122"/>
      <c r="V340" s="397"/>
      <c r="W340" s="398"/>
      <c r="X340" s="399"/>
      <c r="Y340" s="398"/>
    </row>
    <row r="341" spans="1:25" x14ac:dyDescent="0.15">
      <c r="A341" s="1229"/>
      <c r="B341" s="458">
        <v>44953</v>
      </c>
      <c r="C341" s="449" t="str">
        <f t="shared" si="44"/>
        <v>(金)</v>
      </c>
      <c r="D341" s="742" t="s">
        <v>327</v>
      </c>
      <c r="E341" s="673">
        <v>1</v>
      </c>
      <c r="F341" s="674">
        <v>2.4</v>
      </c>
      <c r="G341" s="13">
        <v>8.6999999999999993</v>
      </c>
      <c r="H341" s="310">
        <v>8</v>
      </c>
      <c r="I341" s="14">
        <v>1.8</v>
      </c>
      <c r="J341" s="308">
        <v>1.6</v>
      </c>
      <c r="K341" s="13">
        <v>7.67</v>
      </c>
      <c r="L341" s="500">
        <v>7.69</v>
      </c>
      <c r="M341" s="1029">
        <v>36.5</v>
      </c>
      <c r="N341" s="846">
        <v>75.8</v>
      </c>
      <c r="O341" s="691">
        <v>106.3</v>
      </c>
      <c r="P341" s="1029">
        <v>42.8</v>
      </c>
      <c r="Q341" s="677">
        <v>237</v>
      </c>
      <c r="R341" s="1030">
        <v>0.21</v>
      </c>
      <c r="S341" s="1031">
        <v>173</v>
      </c>
      <c r="T341" s="1032">
        <v>97</v>
      </c>
      <c r="U341" s="122"/>
      <c r="V341" s="397"/>
      <c r="W341" s="398"/>
      <c r="X341" s="399"/>
      <c r="Y341" s="398"/>
    </row>
    <row r="342" spans="1:25" ht="13.5" customHeight="1" x14ac:dyDescent="0.15">
      <c r="A342" s="1229"/>
      <c r="B342" s="458">
        <v>44954</v>
      </c>
      <c r="C342" s="449" t="str">
        <f t="shared" si="44"/>
        <v>(土)</v>
      </c>
      <c r="D342" s="768" t="s">
        <v>326</v>
      </c>
      <c r="E342" s="769"/>
      <c r="F342" s="770">
        <v>3.4</v>
      </c>
      <c r="G342" s="771">
        <v>8.5</v>
      </c>
      <c r="H342" s="772">
        <v>7.9</v>
      </c>
      <c r="I342" s="773">
        <v>2.1</v>
      </c>
      <c r="J342" s="774">
        <v>1.8</v>
      </c>
      <c r="K342" s="771">
        <v>7.64</v>
      </c>
      <c r="L342" s="939">
        <v>7.7</v>
      </c>
      <c r="M342" s="1086">
        <v>36.5</v>
      </c>
      <c r="N342" s="942"/>
      <c r="O342" s="1014"/>
      <c r="P342" s="1086"/>
      <c r="Q342" s="779"/>
      <c r="R342" s="1087"/>
      <c r="S342" s="1082"/>
      <c r="T342" s="1083"/>
      <c r="U342" s="122"/>
      <c r="V342" s="400"/>
      <c r="W342" s="401"/>
      <c r="X342" s="402"/>
      <c r="Y342" s="401"/>
    </row>
    <row r="343" spans="1:25" x14ac:dyDescent="0.15">
      <c r="A343" s="1229"/>
      <c r="B343" s="458">
        <v>44955</v>
      </c>
      <c r="C343" s="449" t="str">
        <f t="shared" si="44"/>
        <v>(日)</v>
      </c>
      <c r="D343" s="742" t="s">
        <v>326</v>
      </c>
      <c r="E343" s="673"/>
      <c r="F343" s="674">
        <v>3</v>
      </c>
      <c r="G343" s="13">
        <v>8.4</v>
      </c>
      <c r="H343" s="310">
        <v>7.8</v>
      </c>
      <c r="I343" s="14">
        <v>1.5</v>
      </c>
      <c r="J343" s="308">
        <v>1.2</v>
      </c>
      <c r="K343" s="13">
        <v>7.71</v>
      </c>
      <c r="L343" s="500">
        <v>7.67</v>
      </c>
      <c r="M343" s="1029">
        <v>36.5</v>
      </c>
      <c r="N343" s="846"/>
      <c r="O343" s="691"/>
      <c r="P343" s="1029"/>
      <c r="Q343" s="677"/>
      <c r="R343" s="1030"/>
      <c r="S343" s="1031"/>
      <c r="T343" s="1032"/>
      <c r="U343" s="122"/>
      <c r="V343" s="11" t="s">
        <v>23</v>
      </c>
      <c r="W343" s="117" t="s">
        <v>24</v>
      </c>
      <c r="X343" s="117" t="s">
        <v>24</v>
      </c>
      <c r="Y343" s="812" t="s">
        <v>24</v>
      </c>
    </row>
    <row r="344" spans="1:25" x14ac:dyDescent="0.15">
      <c r="A344" s="1229"/>
      <c r="B344" s="458">
        <v>44956</v>
      </c>
      <c r="C344" s="449" t="str">
        <f t="shared" si="44"/>
        <v>(月)</v>
      </c>
      <c r="D344" s="742" t="s">
        <v>326</v>
      </c>
      <c r="E344" s="673"/>
      <c r="F344" s="674">
        <v>2.7</v>
      </c>
      <c r="G344" s="13">
        <v>8.4</v>
      </c>
      <c r="H344" s="310">
        <v>7.7</v>
      </c>
      <c r="I344" s="14">
        <v>1.8</v>
      </c>
      <c r="J344" s="308">
        <v>1.5</v>
      </c>
      <c r="K344" s="13">
        <v>7.76</v>
      </c>
      <c r="L344" s="500">
        <v>7.77</v>
      </c>
      <c r="M344" s="1029">
        <v>36.200000000000003</v>
      </c>
      <c r="N344" s="846">
        <v>74</v>
      </c>
      <c r="O344" s="691">
        <v>107.1</v>
      </c>
      <c r="P344" s="1029">
        <v>41.6</v>
      </c>
      <c r="Q344" s="677">
        <v>234</v>
      </c>
      <c r="R344" s="1030">
        <v>0.22</v>
      </c>
      <c r="S344" s="1031"/>
      <c r="T344" s="1032"/>
      <c r="U344" s="122"/>
      <c r="V344" s="1256" t="s">
        <v>488</v>
      </c>
      <c r="W344" s="1257"/>
      <c r="X344" s="1257"/>
      <c r="Y344" s="1258"/>
    </row>
    <row r="345" spans="1:25" x14ac:dyDescent="0.15">
      <c r="A345" s="1229"/>
      <c r="B345" s="458">
        <v>44957</v>
      </c>
      <c r="C345" s="449" t="str">
        <f t="shared" si="44"/>
        <v>(火)</v>
      </c>
      <c r="D345" s="672" t="s">
        <v>326</v>
      </c>
      <c r="E345" s="673"/>
      <c r="F345" s="674">
        <v>4.4000000000000004</v>
      </c>
      <c r="G345" s="13">
        <v>8.5</v>
      </c>
      <c r="H345" s="308">
        <v>7.8</v>
      </c>
      <c r="I345" s="14">
        <v>1.6</v>
      </c>
      <c r="J345" s="310">
        <v>1.4</v>
      </c>
      <c r="K345" s="13">
        <v>7.68</v>
      </c>
      <c r="L345" s="500">
        <v>7.7</v>
      </c>
      <c r="M345" s="1029">
        <v>36.200000000000003</v>
      </c>
      <c r="N345" s="846">
        <v>73.8</v>
      </c>
      <c r="O345" s="691">
        <v>108.1</v>
      </c>
      <c r="P345" s="1029">
        <v>40.9</v>
      </c>
      <c r="Q345" s="677">
        <v>264</v>
      </c>
      <c r="R345" s="1030">
        <v>0.22</v>
      </c>
      <c r="S345" s="1084"/>
      <c r="T345" s="1085"/>
      <c r="U345" s="122"/>
      <c r="V345" s="1259"/>
      <c r="W345" s="1257"/>
      <c r="X345" s="1257"/>
      <c r="Y345" s="1258"/>
    </row>
    <row r="346" spans="1:25" x14ac:dyDescent="0.15">
      <c r="A346" s="1229"/>
      <c r="B346" s="1155" t="s">
        <v>274</v>
      </c>
      <c r="C346" s="1155"/>
      <c r="D346" s="1037"/>
      <c r="E346" s="663">
        <f>MAX(E315:E345)</f>
        <v>6.5</v>
      </c>
      <c r="F346" s="680">
        <f t="shared" ref="F346:S346" si="45">IF(COUNT(F315:F345)=0,"",MAX(F315:F345))</f>
        <v>14.9</v>
      </c>
      <c r="G346" s="12">
        <f t="shared" si="45"/>
        <v>10.1</v>
      </c>
      <c r="H346" s="307">
        <f t="shared" si="45"/>
        <v>10.199999999999999</v>
      </c>
      <c r="I346" s="665">
        <f t="shared" si="45"/>
        <v>2.1</v>
      </c>
      <c r="J346" s="666">
        <f t="shared" si="45"/>
        <v>1.8</v>
      </c>
      <c r="K346" s="12">
        <f t="shared" si="45"/>
        <v>7.93</v>
      </c>
      <c r="L346" s="855">
        <f t="shared" si="45"/>
        <v>7.86</v>
      </c>
      <c r="M346" s="1025">
        <f t="shared" si="45"/>
        <v>36.5</v>
      </c>
      <c r="N346" s="838">
        <f t="shared" si="45"/>
        <v>75.8</v>
      </c>
      <c r="O346" s="682">
        <f t="shared" si="45"/>
        <v>108.1</v>
      </c>
      <c r="P346" s="1025">
        <f t="shared" si="45"/>
        <v>43.3</v>
      </c>
      <c r="Q346" s="684">
        <f t="shared" si="45"/>
        <v>276</v>
      </c>
      <c r="R346" s="1038">
        <f t="shared" si="45"/>
        <v>0.23</v>
      </c>
      <c r="S346" s="1064">
        <f t="shared" si="45"/>
        <v>173</v>
      </c>
      <c r="T346" s="1065">
        <f t="shared" ref="T346" si="46">IF(COUNT(T315:T345)=0,"",MAX(T315:T345))</f>
        <v>97</v>
      </c>
      <c r="U346" s="122"/>
      <c r="V346" s="1259"/>
      <c r="W346" s="1257"/>
      <c r="X346" s="1257"/>
      <c r="Y346" s="1258"/>
    </row>
    <row r="347" spans="1:25" x14ac:dyDescent="0.15">
      <c r="A347" s="1229"/>
      <c r="B347" s="1156" t="s">
        <v>275</v>
      </c>
      <c r="C347" s="1156"/>
      <c r="D347" s="1041"/>
      <c r="E347" s="1042"/>
      <c r="F347" s="689">
        <f t="shared" ref="F347:R347" si="47">IF(COUNT(F315:F345)=0,"",MIN(F315:F345))</f>
        <v>-0.4</v>
      </c>
      <c r="G347" s="13">
        <f t="shared" si="47"/>
        <v>8.4</v>
      </c>
      <c r="H347" s="308">
        <f t="shared" si="47"/>
        <v>7.7</v>
      </c>
      <c r="I347" s="14">
        <f t="shared" si="47"/>
        <v>1</v>
      </c>
      <c r="J347" s="310">
        <f t="shared" si="47"/>
        <v>0.9</v>
      </c>
      <c r="K347" s="13">
        <f t="shared" si="47"/>
        <v>7.6</v>
      </c>
      <c r="L347" s="500">
        <f t="shared" si="47"/>
        <v>7.6</v>
      </c>
      <c r="M347" s="1029">
        <f t="shared" si="47"/>
        <v>35.1</v>
      </c>
      <c r="N347" s="846">
        <f t="shared" si="47"/>
        <v>71.2</v>
      </c>
      <c r="O347" s="691">
        <f t="shared" si="47"/>
        <v>103.7</v>
      </c>
      <c r="P347" s="1043">
        <f t="shared" si="47"/>
        <v>37.299999999999997</v>
      </c>
      <c r="Q347" s="693">
        <f t="shared" si="47"/>
        <v>183</v>
      </c>
      <c r="R347" s="1044">
        <f t="shared" si="47"/>
        <v>0.15</v>
      </c>
      <c r="S347" s="1066"/>
      <c r="T347" s="1067"/>
      <c r="U347" s="122"/>
      <c r="V347" s="1259"/>
      <c r="W347" s="1257"/>
      <c r="X347" s="1257"/>
      <c r="Y347" s="1258"/>
    </row>
    <row r="348" spans="1:25" x14ac:dyDescent="0.15">
      <c r="A348" s="1229"/>
      <c r="B348" s="1156" t="s">
        <v>276</v>
      </c>
      <c r="C348" s="1156"/>
      <c r="D348" s="1047"/>
      <c r="E348" s="1048"/>
      <c r="F348" s="697">
        <f t="shared" ref="F348:R348" si="48">IF(COUNT(F315:F345)=0,"",AVERAGE(F315:F345))</f>
        <v>5.1096774193548393</v>
      </c>
      <c r="G348" s="418">
        <f t="shared" si="48"/>
        <v>9.4322580645161267</v>
      </c>
      <c r="H348" s="719">
        <f t="shared" si="48"/>
        <v>8.9774193548387107</v>
      </c>
      <c r="I348" s="720">
        <f t="shared" si="48"/>
        <v>1.4618387096774197</v>
      </c>
      <c r="J348" s="721">
        <f t="shared" si="48"/>
        <v>1.2756451612903226</v>
      </c>
      <c r="K348" s="418">
        <f t="shared" si="48"/>
        <v>7.7025806451612882</v>
      </c>
      <c r="L348" s="886">
        <f t="shared" si="48"/>
        <v>7.7054838709677416</v>
      </c>
      <c r="M348" s="1033">
        <f t="shared" si="48"/>
        <v>35.758064516129032</v>
      </c>
      <c r="N348" s="888">
        <f t="shared" si="48"/>
        <v>73.110526315789471</v>
      </c>
      <c r="O348" s="1007">
        <f t="shared" si="48"/>
        <v>105.80526315789471</v>
      </c>
      <c r="P348" s="1043">
        <f t="shared" si="48"/>
        <v>39.921052631578945</v>
      </c>
      <c r="Q348" s="731">
        <f t="shared" si="48"/>
        <v>230.26315789473685</v>
      </c>
      <c r="R348" s="1073">
        <f t="shared" si="48"/>
        <v>0.19157894736842107</v>
      </c>
      <c r="S348" s="1080"/>
      <c r="T348" s="1081"/>
      <c r="U348" s="122"/>
      <c r="V348" s="1259"/>
      <c r="W348" s="1257"/>
      <c r="X348" s="1257"/>
      <c r="Y348" s="1258"/>
    </row>
    <row r="349" spans="1:25" x14ac:dyDescent="0.15">
      <c r="A349" s="1230"/>
      <c r="B349" s="1157" t="s">
        <v>277</v>
      </c>
      <c r="C349" s="1157"/>
      <c r="D349" s="1051"/>
      <c r="E349" s="700">
        <f>SUM(E315:E345)</f>
        <v>27</v>
      </c>
      <c r="F349" s="1052"/>
      <c r="G349" s="1052"/>
      <c r="H349" s="1053"/>
      <c r="I349" s="1052"/>
      <c r="J349" s="1053"/>
      <c r="K349" s="1088"/>
      <c r="L349" s="1054"/>
      <c r="M349" s="1056"/>
      <c r="N349" s="1089"/>
      <c r="O349" s="1058"/>
      <c r="P349" s="1090"/>
      <c r="Q349" s="1060"/>
      <c r="R349" s="1061"/>
      <c r="S349" s="1074">
        <f>SUM(S315:S345)</f>
        <v>352</v>
      </c>
      <c r="T349" s="1075">
        <f>SUM(T315:T345)</f>
        <v>199</v>
      </c>
      <c r="U349" s="122"/>
      <c r="V349" s="1260"/>
      <c r="W349" s="1261"/>
      <c r="X349" s="1261"/>
      <c r="Y349" s="1262"/>
    </row>
    <row r="350" spans="1:25" x14ac:dyDescent="0.15">
      <c r="A350" s="1223" t="s">
        <v>287</v>
      </c>
      <c r="B350" s="540">
        <v>44958</v>
      </c>
      <c r="C350" s="448" t="str">
        <f>IF(B350="","",IF(WEEKDAY(B350)=1,"(日)",IF(WEEKDAY(B350)=2,"(月)",IF(WEEKDAY(B350)=3,"(火)",IF(WEEKDAY(B350)=4,"(水)",IF(WEEKDAY(B350)=5,"(木)",IF(WEEKDAY(B350)=6,"(金)","(土)")))))))</f>
        <v>(水)</v>
      </c>
      <c r="D350" s="740" t="s">
        <v>326</v>
      </c>
      <c r="E350" s="663"/>
      <c r="F350" s="664">
        <v>4.5</v>
      </c>
      <c r="G350" s="12">
        <v>8.5</v>
      </c>
      <c r="H350" s="783">
        <v>7.8</v>
      </c>
      <c r="I350" s="665">
        <v>1.8</v>
      </c>
      <c r="J350" s="680">
        <v>1.6</v>
      </c>
      <c r="K350" s="12">
        <v>7.66</v>
      </c>
      <c r="L350" s="840">
        <v>7.69</v>
      </c>
      <c r="M350" s="1025">
        <v>36.9</v>
      </c>
      <c r="N350" s="681">
        <v>73.599999999999994</v>
      </c>
      <c r="O350" s="682">
        <v>107.3</v>
      </c>
      <c r="P350" s="1025">
        <v>42.6</v>
      </c>
      <c r="Q350" s="671">
        <v>203</v>
      </c>
      <c r="R350" s="1026">
        <v>0.17</v>
      </c>
      <c r="S350" s="1027"/>
      <c r="T350" s="1028"/>
      <c r="U350" s="122"/>
      <c r="V350" s="463" t="s">
        <v>344</v>
      </c>
      <c r="W350" s="479"/>
      <c r="X350" s="465">
        <v>44966</v>
      </c>
      <c r="Y350" s="474"/>
    </row>
    <row r="351" spans="1:25" x14ac:dyDescent="0.15">
      <c r="A351" s="1224"/>
      <c r="B351" s="539">
        <v>44959</v>
      </c>
      <c r="C351" s="449" t="str">
        <f t="shared" ref="C351:C377" si="49">IF(B351="","",IF(WEEKDAY(B351)=1,"(日)",IF(WEEKDAY(B351)=2,"(月)",IF(WEEKDAY(B351)=3,"(火)",IF(WEEKDAY(B351)=4,"(水)",IF(WEEKDAY(B351)=5,"(木)",IF(WEEKDAY(B351)=6,"(金)","(土)")))))))</f>
        <v>(木)</v>
      </c>
      <c r="D351" s="742" t="s">
        <v>326</v>
      </c>
      <c r="E351" s="673"/>
      <c r="F351" s="674">
        <v>5.8</v>
      </c>
      <c r="G351" s="13">
        <v>8.6</v>
      </c>
      <c r="H351" s="334">
        <v>7.9</v>
      </c>
      <c r="I351" s="14">
        <v>2</v>
      </c>
      <c r="J351" s="689">
        <v>1.7</v>
      </c>
      <c r="K351" s="13">
        <v>7.68</v>
      </c>
      <c r="L351" s="847">
        <v>7.71</v>
      </c>
      <c r="M351" s="1029">
        <v>37</v>
      </c>
      <c r="N351" s="690">
        <v>74.7</v>
      </c>
      <c r="O351" s="691">
        <v>109.3</v>
      </c>
      <c r="P351" s="1029">
        <v>43.5</v>
      </c>
      <c r="Q351" s="677">
        <v>208</v>
      </c>
      <c r="R351" s="1030">
        <v>0.17</v>
      </c>
      <c r="S351" s="1031"/>
      <c r="T351" s="1032"/>
      <c r="U351" s="122"/>
      <c r="V351" s="468" t="s">
        <v>2</v>
      </c>
      <c r="W351" s="469" t="s">
        <v>363</v>
      </c>
      <c r="X351" s="480">
        <v>8.9</v>
      </c>
      <c r="Y351" s="473"/>
    </row>
    <row r="352" spans="1:25" x14ac:dyDescent="0.15">
      <c r="A352" s="1224"/>
      <c r="B352" s="539">
        <v>44960</v>
      </c>
      <c r="C352" s="449" t="str">
        <f t="shared" si="49"/>
        <v>(金)</v>
      </c>
      <c r="D352" s="742" t="s">
        <v>327</v>
      </c>
      <c r="E352" s="673"/>
      <c r="F352" s="674">
        <v>4</v>
      </c>
      <c r="G352" s="13">
        <v>8.5</v>
      </c>
      <c r="H352" s="334">
        <v>7.8</v>
      </c>
      <c r="I352" s="14">
        <v>2</v>
      </c>
      <c r="J352" s="689">
        <v>1.8</v>
      </c>
      <c r="K352" s="13">
        <v>7.72</v>
      </c>
      <c r="L352" s="847">
        <v>7.75</v>
      </c>
      <c r="M352" s="1029">
        <v>36.799999999999997</v>
      </c>
      <c r="N352" s="690">
        <v>74.2</v>
      </c>
      <c r="O352" s="691">
        <v>106.9</v>
      </c>
      <c r="P352" s="1029">
        <v>44.2</v>
      </c>
      <c r="Q352" s="677">
        <v>189</v>
      </c>
      <c r="R352" s="1030">
        <v>0.15</v>
      </c>
      <c r="S352" s="1031"/>
      <c r="T352" s="1032"/>
      <c r="U352" s="122"/>
      <c r="V352" s="6" t="s">
        <v>19</v>
      </c>
      <c r="W352" s="7" t="s">
        <v>20</v>
      </c>
      <c r="X352" s="475" t="s">
        <v>21</v>
      </c>
      <c r="Y352" s="7" t="s">
        <v>22</v>
      </c>
    </row>
    <row r="353" spans="1:25" x14ac:dyDescent="0.15">
      <c r="A353" s="1224"/>
      <c r="B353" s="539">
        <v>44961</v>
      </c>
      <c r="C353" s="449" t="str">
        <f t="shared" si="49"/>
        <v>(土)</v>
      </c>
      <c r="D353" s="742" t="s">
        <v>327</v>
      </c>
      <c r="E353" s="673"/>
      <c r="F353" s="674">
        <v>4.4000000000000004</v>
      </c>
      <c r="G353" s="13">
        <v>8.4</v>
      </c>
      <c r="H353" s="310">
        <v>7.7</v>
      </c>
      <c r="I353" s="14">
        <v>2.1</v>
      </c>
      <c r="J353" s="689">
        <v>1.9</v>
      </c>
      <c r="K353" s="13">
        <v>7.74</v>
      </c>
      <c r="L353" s="847">
        <v>7.78</v>
      </c>
      <c r="M353" s="1029">
        <v>36.9</v>
      </c>
      <c r="N353" s="846"/>
      <c r="O353" s="691"/>
      <c r="P353" s="1029"/>
      <c r="Q353" s="677"/>
      <c r="R353" s="1030"/>
      <c r="S353" s="1031"/>
      <c r="T353" s="1032"/>
      <c r="U353" s="122"/>
      <c r="V353" s="3" t="s">
        <v>203</v>
      </c>
      <c r="W353" s="9" t="s">
        <v>11</v>
      </c>
      <c r="X353" s="12">
        <v>8.4</v>
      </c>
      <c r="Y353" s="307">
        <v>8.9</v>
      </c>
    </row>
    <row r="354" spans="1:25" x14ac:dyDescent="0.15">
      <c r="A354" s="1224"/>
      <c r="B354" s="539">
        <v>44962</v>
      </c>
      <c r="C354" s="449" t="str">
        <f t="shared" si="49"/>
        <v>(日)</v>
      </c>
      <c r="D354" s="742" t="s">
        <v>326</v>
      </c>
      <c r="E354" s="673"/>
      <c r="F354" s="674">
        <v>5.4</v>
      </c>
      <c r="G354" s="13">
        <v>8.4</v>
      </c>
      <c r="H354" s="310">
        <v>7.7</v>
      </c>
      <c r="I354" s="14">
        <v>2.1</v>
      </c>
      <c r="J354" s="308">
        <v>1.9</v>
      </c>
      <c r="K354" s="13">
        <v>7.71</v>
      </c>
      <c r="L354" s="500">
        <v>7.74</v>
      </c>
      <c r="M354" s="1029">
        <v>36.5</v>
      </c>
      <c r="N354" s="846"/>
      <c r="O354" s="691"/>
      <c r="P354" s="1029"/>
      <c r="Q354" s="677"/>
      <c r="R354" s="1030"/>
      <c r="S354" s="1031"/>
      <c r="T354" s="1032"/>
      <c r="U354" s="122"/>
      <c r="V354" s="4" t="s">
        <v>204</v>
      </c>
      <c r="W354" s="10" t="s">
        <v>205</v>
      </c>
      <c r="X354" s="13">
        <v>2.2999999999999998</v>
      </c>
      <c r="Y354" s="308">
        <v>2</v>
      </c>
    </row>
    <row r="355" spans="1:25" x14ac:dyDescent="0.15">
      <c r="A355" s="1224"/>
      <c r="B355" s="539">
        <v>44963</v>
      </c>
      <c r="C355" s="449" t="str">
        <f t="shared" si="49"/>
        <v>(月)</v>
      </c>
      <c r="D355" s="742" t="s">
        <v>326</v>
      </c>
      <c r="E355" s="673"/>
      <c r="F355" s="674">
        <v>6.2</v>
      </c>
      <c r="G355" s="13">
        <v>8.5</v>
      </c>
      <c r="H355" s="310">
        <v>7.8</v>
      </c>
      <c r="I355" s="14">
        <v>2.8</v>
      </c>
      <c r="J355" s="308">
        <v>2.6</v>
      </c>
      <c r="K355" s="13">
        <v>7.69</v>
      </c>
      <c r="L355" s="500">
        <v>7.72</v>
      </c>
      <c r="M355" s="1029">
        <v>37.299999999999997</v>
      </c>
      <c r="N355" s="846">
        <v>74.099999999999994</v>
      </c>
      <c r="O355" s="691">
        <v>107.3</v>
      </c>
      <c r="P355" s="1029">
        <v>42.8</v>
      </c>
      <c r="Q355" s="677">
        <v>216</v>
      </c>
      <c r="R355" s="1030">
        <v>0.18</v>
      </c>
      <c r="S355" s="1031"/>
      <c r="T355" s="1032"/>
      <c r="U355" s="122"/>
      <c r="V355" s="4" t="s">
        <v>12</v>
      </c>
      <c r="W355" s="10"/>
      <c r="X355" s="13">
        <v>7.84</v>
      </c>
      <c r="Y355" s="308">
        <v>7.78</v>
      </c>
    </row>
    <row r="356" spans="1:25" x14ac:dyDescent="0.15">
      <c r="A356" s="1224"/>
      <c r="B356" s="539">
        <v>44964</v>
      </c>
      <c r="C356" s="449" t="str">
        <f t="shared" si="49"/>
        <v>(火)</v>
      </c>
      <c r="D356" s="742" t="s">
        <v>327</v>
      </c>
      <c r="E356" s="673"/>
      <c r="F356" s="674">
        <v>8.3000000000000007</v>
      </c>
      <c r="G356" s="13">
        <v>8.5</v>
      </c>
      <c r="H356" s="310">
        <v>7.9</v>
      </c>
      <c r="I356" s="14">
        <v>2.6</v>
      </c>
      <c r="J356" s="308">
        <v>2.2999999999999998</v>
      </c>
      <c r="K356" s="13">
        <v>7.73</v>
      </c>
      <c r="L356" s="500">
        <v>7.75</v>
      </c>
      <c r="M356" s="1029">
        <v>37.299999999999997</v>
      </c>
      <c r="N356" s="846">
        <v>74</v>
      </c>
      <c r="O356" s="691">
        <v>108.5</v>
      </c>
      <c r="P356" s="1029">
        <v>43.4</v>
      </c>
      <c r="Q356" s="677">
        <v>200</v>
      </c>
      <c r="R356" s="1030">
        <v>0.15</v>
      </c>
      <c r="S356" s="1031">
        <v>17</v>
      </c>
      <c r="T356" s="1032">
        <v>25</v>
      </c>
      <c r="U356" s="122"/>
      <c r="V356" s="4" t="s">
        <v>206</v>
      </c>
      <c r="W356" s="10" t="s">
        <v>13</v>
      </c>
      <c r="X356" s="13"/>
      <c r="Y356" s="308">
        <v>36.9</v>
      </c>
    </row>
    <row r="357" spans="1:25" x14ac:dyDescent="0.15">
      <c r="A357" s="1224"/>
      <c r="B357" s="539">
        <v>44965</v>
      </c>
      <c r="C357" s="449" t="str">
        <f t="shared" si="49"/>
        <v>(水)</v>
      </c>
      <c r="D357" s="742" t="s">
        <v>317</v>
      </c>
      <c r="E357" s="673"/>
      <c r="F357" s="674">
        <v>9.3000000000000007</v>
      </c>
      <c r="G357" s="13">
        <v>8.6999999999999993</v>
      </c>
      <c r="H357" s="310">
        <v>8</v>
      </c>
      <c r="I357" s="14">
        <v>2.2999999999999998</v>
      </c>
      <c r="J357" s="308">
        <v>2</v>
      </c>
      <c r="K357" s="13">
        <v>7.75</v>
      </c>
      <c r="L357" s="500">
        <v>7.77</v>
      </c>
      <c r="M357" s="1029">
        <v>37</v>
      </c>
      <c r="N357" s="846">
        <v>72.8</v>
      </c>
      <c r="O357" s="691">
        <v>108.1</v>
      </c>
      <c r="P357" s="1029">
        <v>40.9</v>
      </c>
      <c r="Q357" s="677">
        <v>219</v>
      </c>
      <c r="R357" s="1030">
        <v>0.14000000000000001</v>
      </c>
      <c r="S357" s="1031"/>
      <c r="T357" s="1032"/>
      <c r="U357" s="122"/>
      <c r="V357" s="4" t="s">
        <v>207</v>
      </c>
      <c r="W357" s="10" t="s">
        <v>371</v>
      </c>
      <c r="X357" s="172"/>
      <c r="Y357" s="309">
        <v>73.099999999999994</v>
      </c>
    </row>
    <row r="358" spans="1:25" x14ac:dyDescent="0.15">
      <c r="A358" s="1224"/>
      <c r="B358" s="539">
        <v>44966</v>
      </c>
      <c r="C358" s="449" t="str">
        <f t="shared" si="49"/>
        <v>(木)</v>
      </c>
      <c r="D358" s="742" t="s">
        <v>318</v>
      </c>
      <c r="E358" s="673"/>
      <c r="F358" s="674">
        <v>8.9</v>
      </c>
      <c r="G358" s="13">
        <v>8.4</v>
      </c>
      <c r="H358" s="310">
        <v>8.9</v>
      </c>
      <c r="I358" s="14">
        <v>2.2999999999999998</v>
      </c>
      <c r="J358" s="308">
        <v>2</v>
      </c>
      <c r="K358" s="13">
        <v>7.84</v>
      </c>
      <c r="L358" s="500">
        <v>7.78</v>
      </c>
      <c r="M358" s="1029">
        <v>36.9</v>
      </c>
      <c r="N358" s="846">
        <v>73.099999999999994</v>
      </c>
      <c r="O358" s="691">
        <v>105.3</v>
      </c>
      <c r="P358" s="1029">
        <v>44.4</v>
      </c>
      <c r="Q358" s="677">
        <v>206</v>
      </c>
      <c r="R358" s="1030">
        <v>0.15</v>
      </c>
      <c r="S358" s="1031"/>
      <c r="T358" s="1032"/>
      <c r="U358" s="122"/>
      <c r="V358" s="4" t="s">
        <v>208</v>
      </c>
      <c r="W358" s="10" t="s">
        <v>371</v>
      </c>
      <c r="X358" s="172"/>
      <c r="Y358" s="309">
        <v>105.3</v>
      </c>
    </row>
    <row r="359" spans="1:25" x14ac:dyDescent="0.15">
      <c r="A359" s="1224"/>
      <c r="B359" s="539">
        <v>44967</v>
      </c>
      <c r="C359" s="449" t="str">
        <f t="shared" si="49"/>
        <v>(金)</v>
      </c>
      <c r="D359" s="742" t="s">
        <v>325</v>
      </c>
      <c r="E359" s="673">
        <v>15.5</v>
      </c>
      <c r="F359" s="674">
        <v>2.5</v>
      </c>
      <c r="G359" s="13">
        <v>8.4</v>
      </c>
      <c r="H359" s="310">
        <v>8</v>
      </c>
      <c r="I359" s="14">
        <v>2.9</v>
      </c>
      <c r="J359" s="308">
        <v>2.5</v>
      </c>
      <c r="K359" s="13">
        <v>7.77</v>
      </c>
      <c r="L359" s="500">
        <v>7.73</v>
      </c>
      <c r="M359" s="1029">
        <v>37.299999999999997</v>
      </c>
      <c r="N359" s="846">
        <v>73.7</v>
      </c>
      <c r="O359" s="691">
        <v>107.5</v>
      </c>
      <c r="P359" s="1029">
        <v>41.3</v>
      </c>
      <c r="Q359" s="677">
        <v>279</v>
      </c>
      <c r="R359" s="1030">
        <v>0.14000000000000001</v>
      </c>
      <c r="S359" s="1031"/>
      <c r="T359" s="1032"/>
      <c r="U359" s="122"/>
      <c r="V359" s="4" t="s">
        <v>209</v>
      </c>
      <c r="W359" s="10" t="s">
        <v>371</v>
      </c>
      <c r="X359" s="172"/>
      <c r="Y359" s="309">
        <v>64</v>
      </c>
    </row>
    <row r="360" spans="1:25" x14ac:dyDescent="0.15">
      <c r="A360" s="1224"/>
      <c r="B360" s="539">
        <v>44968</v>
      </c>
      <c r="C360" s="449" t="str">
        <f t="shared" si="49"/>
        <v>(土)</v>
      </c>
      <c r="D360" s="742" t="s">
        <v>326</v>
      </c>
      <c r="E360" s="673"/>
      <c r="F360" s="674">
        <v>9.3000000000000007</v>
      </c>
      <c r="G360" s="13">
        <v>8.6999999999999993</v>
      </c>
      <c r="H360" s="310">
        <v>8</v>
      </c>
      <c r="I360" s="14">
        <v>2.8</v>
      </c>
      <c r="J360" s="308">
        <v>2.5</v>
      </c>
      <c r="K360" s="13">
        <v>7.92</v>
      </c>
      <c r="L360" s="500">
        <v>7.76</v>
      </c>
      <c r="M360" s="1029">
        <v>37.700000000000003</v>
      </c>
      <c r="N360" s="846"/>
      <c r="O360" s="691"/>
      <c r="P360" s="1029"/>
      <c r="Q360" s="677"/>
      <c r="R360" s="1030"/>
      <c r="S360" s="1031"/>
      <c r="T360" s="1032"/>
      <c r="U360" s="122"/>
      <c r="V360" s="4" t="s">
        <v>210</v>
      </c>
      <c r="W360" s="10" t="s">
        <v>371</v>
      </c>
      <c r="X360" s="172"/>
      <c r="Y360" s="309">
        <v>41.3</v>
      </c>
    </row>
    <row r="361" spans="1:25" x14ac:dyDescent="0.15">
      <c r="A361" s="1224"/>
      <c r="B361" s="539">
        <v>44969</v>
      </c>
      <c r="C361" s="449" t="str">
        <f t="shared" si="49"/>
        <v>(日)</v>
      </c>
      <c r="D361" s="742" t="s">
        <v>326</v>
      </c>
      <c r="E361" s="673"/>
      <c r="F361" s="674">
        <v>9.6999999999999993</v>
      </c>
      <c r="G361" s="13">
        <v>8.9</v>
      </c>
      <c r="H361" s="310">
        <v>8.1</v>
      </c>
      <c r="I361" s="14">
        <v>3</v>
      </c>
      <c r="J361" s="308">
        <v>2.5</v>
      </c>
      <c r="K361" s="13">
        <v>7.79</v>
      </c>
      <c r="L361" s="500">
        <v>7.69</v>
      </c>
      <c r="M361" s="1029">
        <v>37.6</v>
      </c>
      <c r="N361" s="846"/>
      <c r="O361" s="691"/>
      <c r="P361" s="1029"/>
      <c r="Q361" s="677"/>
      <c r="R361" s="1030"/>
      <c r="S361" s="1031"/>
      <c r="T361" s="1032"/>
      <c r="U361" s="122"/>
      <c r="V361" s="4" t="s">
        <v>211</v>
      </c>
      <c r="W361" s="10" t="s">
        <v>371</v>
      </c>
      <c r="X361" s="14"/>
      <c r="Y361" s="310">
        <v>44.4</v>
      </c>
    </row>
    <row r="362" spans="1:25" x14ac:dyDescent="0.15">
      <c r="A362" s="1224"/>
      <c r="B362" s="539">
        <v>44970</v>
      </c>
      <c r="C362" s="449" t="str">
        <f t="shared" si="49"/>
        <v>(月)</v>
      </c>
      <c r="D362" s="742" t="s">
        <v>325</v>
      </c>
      <c r="E362" s="673">
        <v>26</v>
      </c>
      <c r="F362" s="674">
        <v>8</v>
      </c>
      <c r="G362" s="13">
        <v>8.9</v>
      </c>
      <c r="H362" s="310">
        <v>8.3000000000000007</v>
      </c>
      <c r="I362" s="14">
        <v>2.9</v>
      </c>
      <c r="J362" s="308">
        <v>2.5</v>
      </c>
      <c r="K362" s="13">
        <v>7.71</v>
      </c>
      <c r="L362" s="500">
        <v>7.68</v>
      </c>
      <c r="M362" s="1029">
        <v>37.6</v>
      </c>
      <c r="N362" s="846">
        <v>74</v>
      </c>
      <c r="O362" s="691">
        <v>106.9</v>
      </c>
      <c r="P362" s="1029">
        <v>44.5</v>
      </c>
      <c r="Q362" s="677">
        <v>271</v>
      </c>
      <c r="R362" s="1030">
        <v>0.13</v>
      </c>
      <c r="S362" s="1031"/>
      <c r="T362" s="1032"/>
      <c r="U362" s="122"/>
      <c r="V362" s="4" t="s">
        <v>212</v>
      </c>
      <c r="W362" s="10" t="s">
        <v>371</v>
      </c>
      <c r="X362" s="17"/>
      <c r="Y362" s="311">
        <v>206</v>
      </c>
    </row>
    <row r="363" spans="1:25" x14ac:dyDescent="0.15">
      <c r="A363" s="1224"/>
      <c r="B363" s="539">
        <v>44971</v>
      </c>
      <c r="C363" s="449" t="str">
        <f t="shared" si="49"/>
        <v>(火)</v>
      </c>
      <c r="D363" s="742" t="s">
        <v>327</v>
      </c>
      <c r="E363" s="673"/>
      <c r="F363" s="674">
        <v>4</v>
      </c>
      <c r="G363" s="13">
        <v>8.8000000000000007</v>
      </c>
      <c r="H363" s="310">
        <v>8.1999999999999993</v>
      </c>
      <c r="I363" s="14">
        <v>2.8</v>
      </c>
      <c r="J363" s="308">
        <v>2.4</v>
      </c>
      <c r="K363" s="13">
        <v>7.72</v>
      </c>
      <c r="L363" s="500">
        <v>7.76</v>
      </c>
      <c r="M363" s="1029">
        <v>36.9</v>
      </c>
      <c r="N363" s="846">
        <v>73.7</v>
      </c>
      <c r="O363" s="691">
        <v>106.9</v>
      </c>
      <c r="P363" s="1029">
        <v>44.9</v>
      </c>
      <c r="Q363" s="677">
        <v>264</v>
      </c>
      <c r="R363" s="1030">
        <v>0.22</v>
      </c>
      <c r="S363" s="1031"/>
      <c r="T363" s="1032"/>
      <c r="U363" s="122"/>
      <c r="V363" s="4" t="s">
        <v>213</v>
      </c>
      <c r="W363" s="10" t="s">
        <v>371</v>
      </c>
      <c r="X363" s="15"/>
      <c r="Y363" s="312">
        <v>0.15</v>
      </c>
    </row>
    <row r="364" spans="1:25" x14ac:dyDescent="0.15">
      <c r="A364" s="1224"/>
      <c r="B364" s="539">
        <v>44972</v>
      </c>
      <c r="C364" s="449" t="str">
        <f t="shared" si="49"/>
        <v>(水)</v>
      </c>
      <c r="D364" s="742" t="s">
        <v>326</v>
      </c>
      <c r="E364" s="673"/>
      <c r="F364" s="674">
        <v>3</v>
      </c>
      <c r="G364" s="13">
        <v>8.8000000000000007</v>
      </c>
      <c r="H364" s="310">
        <v>8.1</v>
      </c>
      <c r="I364" s="14">
        <v>3.1</v>
      </c>
      <c r="J364" s="308">
        <v>2.5</v>
      </c>
      <c r="K364" s="13">
        <v>7.78</v>
      </c>
      <c r="L364" s="500">
        <v>7.81</v>
      </c>
      <c r="M364" s="1029">
        <v>37</v>
      </c>
      <c r="N364" s="846">
        <v>74</v>
      </c>
      <c r="O364" s="691">
        <v>105.9</v>
      </c>
      <c r="P364" s="1029">
        <v>42.9</v>
      </c>
      <c r="Q364" s="677">
        <v>259</v>
      </c>
      <c r="R364" s="1030">
        <v>0.17</v>
      </c>
      <c r="S364" s="1031"/>
      <c r="T364" s="1032"/>
      <c r="U364" s="122"/>
      <c r="V364" s="4" t="s">
        <v>14</v>
      </c>
      <c r="W364" s="10" t="s">
        <v>371</v>
      </c>
      <c r="X364" s="13"/>
      <c r="Y364" s="313">
        <v>2</v>
      </c>
    </row>
    <row r="365" spans="1:25" x14ac:dyDescent="0.15">
      <c r="A365" s="1224"/>
      <c r="B365" s="539">
        <v>44973</v>
      </c>
      <c r="C365" s="449" t="str">
        <f t="shared" si="49"/>
        <v>(木)</v>
      </c>
      <c r="D365" s="742" t="s">
        <v>326</v>
      </c>
      <c r="E365" s="673"/>
      <c r="F365" s="674">
        <v>2.2000000000000002</v>
      </c>
      <c r="G365" s="13">
        <v>8.9</v>
      </c>
      <c r="H365" s="310">
        <v>8</v>
      </c>
      <c r="I365" s="14">
        <v>3.5</v>
      </c>
      <c r="J365" s="308">
        <v>2.8</v>
      </c>
      <c r="K365" s="13">
        <v>7.81</v>
      </c>
      <c r="L365" s="500">
        <v>7.74</v>
      </c>
      <c r="M365" s="1029">
        <v>37.1</v>
      </c>
      <c r="N365" s="846">
        <v>73.599999999999994</v>
      </c>
      <c r="O365" s="691">
        <v>104.9</v>
      </c>
      <c r="P365" s="1029">
        <v>44.4</v>
      </c>
      <c r="Q365" s="677">
        <v>264</v>
      </c>
      <c r="R365" s="1030">
        <v>0.19</v>
      </c>
      <c r="S365" s="1031"/>
      <c r="T365" s="1032"/>
      <c r="U365" s="122"/>
      <c r="V365" s="4" t="s">
        <v>15</v>
      </c>
      <c r="W365" s="10" t="s">
        <v>371</v>
      </c>
      <c r="X365" s="13"/>
      <c r="Y365" s="313">
        <v>0.9</v>
      </c>
    </row>
    <row r="366" spans="1:25" x14ac:dyDescent="0.15">
      <c r="A366" s="1224"/>
      <c r="B366" s="539">
        <v>44974</v>
      </c>
      <c r="C366" s="449" t="str">
        <f t="shared" si="49"/>
        <v>(金)</v>
      </c>
      <c r="D366" s="742" t="s">
        <v>326</v>
      </c>
      <c r="E366" s="673"/>
      <c r="F366" s="674">
        <v>3.7</v>
      </c>
      <c r="G366" s="13">
        <v>8.8000000000000007</v>
      </c>
      <c r="H366" s="310">
        <v>8</v>
      </c>
      <c r="I366" s="14">
        <v>3.6</v>
      </c>
      <c r="J366" s="308">
        <v>2.8</v>
      </c>
      <c r="K366" s="13">
        <v>7.69</v>
      </c>
      <c r="L366" s="500">
        <v>7.72</v>
      </c>
      <c r="M366" s="1029">
        <v>36.9</v>
      </c>
      <c r="N366" s="846">
        <v>74</v>
      </c>
      <c r="O366" s="691">
        <v>107.1</v>
      </c>
      <c r="P366" s="1029">
        <v>44</v>
      </c>
      <c r="Q366" s="677">
        <v>234</v>
      </c>
      <c r="R366" s="1030">
        <v>0.2</v>
      </c>
      <c r="S366" s="1031"/>
      <c r="T366" s="1032"/>
      <c r="U366" s="122"/>
      <c r="V366" s="4" t="s">
        <v>214</v>
      </c>
      <c r="W366" s="10" t="s">
        <v>371</v>
      </c>
      <c r="X366" s="13"/>
      <c r="Y366" s="313">
        <v>12</v>
      </c>
    </row>
    <row r="367" spans="1:25" x14ac:dyDescent="0.15">
      <c r="A367" s="1224"/>
      <c r="B367" s="539">
        <v>44975</v>
      </c>
      <c r="C367" s="449" t="str">
        <f t="shared" si="49"/>
        <v>(土)</v>
      </c>
      <c r="D367" s="742" t="s">
        <v>326</v>
      </c>
      <c r="E367" s="673"/>
      <c r="F367" s="674">
        <v>7.1</v>
      </c>
      <c r="G367" s="13">
        <v>8.8000000000000007</v>
      </c>
      <c r="H367" s="310">
        <v>8</v>
      </c>
      <c r="I367" s="14">
        <v>3.2</v>
      </c>
      <c r="J367" s="308">
        <v>2.6</v>
      </c>
      <c r="K367" s="13">
        <v>7.69</v>
      </c>
      <c r="L367" s="500">
        <v>7.57</v>
      </c>
      <c r="M367" s="1029">
        <v>36.9</v>
      </c>
      <c r="N367" s="846"/>
      <c r="O367" s="691"/>
      <c r="P367" s="1029"/>
      <c r="Q367" s="677"/>
      <c r="R367" s="1030"/>
      <c r="S367" s="1031"/>
      <c r="T367" s="1032"/>
      <c r="U367" s="122"/>
      <c r="V367" s="4" t="s">
        <v>215</v>
      </c>
      <c r="W367" s="10" t="s">
        <v>371</v>
      </c>
      <c r="X367" s="15"/>
      <c r="Y367" s="314">
        <v>0.01</v>
      </c>
    </row>
    <row r="368" spans="1:25" x14ac:dyDescent="0.15">
      <c r="A368" s="1224"/>
      <c r="B368" s="539">
        <v>44976</v>
      </c>
      <c r="C368" s="449" t="str">
        <f t="shared" si="49"/>
        <v>(日)</v>
      </c>
      <c r="D368" s="742" t="s">
        <v>327</v>
      </c>
      <c r="E368" s="673"/>
      <c r="F368" s="674">
        <v>17.399999999999999</v>
      </c>
      <c r="G368" s="13">
        <v>9.1999999999999993</v>
      </c>
      <c r="H368" s="310">
        <v>8.8000000000000007</v>
      </c>
      <c r="I368" s="14">
        <v>3.2</v>
      </c>
      <c r="J368" s="308">
        <v>2.4</v>
      </c>
      <c r="K368" s="13">
        <v>7.81</v>
      </c>
      <c r="L368" s="500">
        <v>7.75</v>
      </c>
      <c r="M368" s="1029">
        <v>37.1</v>
      </c>
      <c r="N368" s="846"/>
      <c r="O368" s="691"/>
      <c r="P368" s="1029"/>
      <c r="Q368" s="677"/>
      <c r="R368" s="1030"/>
      <c r="S368" s="1031"/>
      <c r="T368" s="1032"/>
      <c r="U368" s="122"/>
      <c r="V368" s="4" t="s">
        <v>333</v>
      </c>
      <c r="W368" s="10" t="s">
        <v>371</v>
      </c>
      <c r="X368" s="15"/>
      <c r="Y368" s="314">
        <v>2.97</v>
      </c>
    </row>
    <row r="369" spans="1:26" x14ac:dyDescent="0.15">
      <c r="A369" s="1224"/>
      <c r="B369" s="539">
        <v>44977</v>
      </c>
      <c r="C369" s="449" t="str">
        <f t="shared" si="49"/>
        <v>(月)</v>
      </c>
      <c r="D369" s="785" t="s">
        <v>326</v>
      </c>
      <c r="E369" s="717">
        <v>5</v>
      </c>
      <c r="F369" s="718">
        <v>9.3000000000000007</v>
      </c>
      <c r="G369" s="418">
        <v>9.1</v>
      </c>
      <c r="H369" s="721">
        <v>8.5</v>
      </c>
      <c r="I369" s="720">
        <v>3.1</v>
      </c>
      <c r="J369" s="719">
        <v>2.5</v>
      </c>
      <c r="K369" s="418">
        <v>7.71</v>
      </c>
      <c r="L369" s="886">
        <v>7.69</v>
      </c>
      <c r="M369" s="1033">
        <v>36.700000000000003</v>
      </c>
      <c r="N369" s="888">
        <v>73.5</v>
      </c>
      <c r="O369" s="1007">
        <v>105.5</v>
      </c>
      <c r="P369" s="1033">
        <v>44.6</v>
      </c>
      <c r="Q369" s="724">
        <v>258</v>
      </c>
      <c r="R369" s="1034">
        <v>0.2</v>
      </c>
      <c r="S369" s="1035"/>
      <c r="T369" s="1036"/>
      <c r="U369" s="122"/>
      <c r="V369" s="4" t="s">
        <v>216</v>
      </c>
      <c r="W369" s="10" t="s">
        <v>371</v>
      </c>
      <c r="X369" s="15"/>
      <c r="Y369" s="314">
        <v>3.41</v>
      </c>
    </row>
    <row r="370" spans="1:26" x14ac:dyDescent="0.15">
      <c r="A370" s="1224"/>
      <c r="B370" s="539">
        <v>44978</v>
      </c>
      <c r="C370" s="449" t="str">
        <f t="shared" si="49"/>
        <v>(火)</v>
      </c>
      <c r="D370" s="785" t="s">
        <v>326</v>
      </c>
      <c r="E370" s="717"/>
      <c r="F370" s="718">
        <v>4.8</v>
      </c>
      <c r="G370" s="418">
        <v>9.1</v>
      </c>
      <c r="H370" s="721">
        <v>8.4</v>
      </c>
      <c r="I370" s="720">
        <v>3</v>
      </c>
      <c r="J370" s="719">
        <v>2.4</v>
      </c>
      <c r="K370" s="418">
        <v>7.74</v>
      </c>
      <c r="L370" s="886">
        <v>7.78</v>
      </c>
      <c r="M370" s="1033">
        <v>37</v>
      </c>
      <c r="N370" s="888">
        <v>74.099999999999994</v>
      </c>
      <c r="O370" s="1007">
        <v>106.1</v>
      </c>
      <c r="P370" s="1033">
        <v>43.5</v>
      </c>
      <c r="Q370" s="724">
        <v>260</v>
      </c>
      <c r="R370" s="1034">
        <v>0.17</v>
      </c>
      <c r="S370" s="1035"/>
      <c r="T370" s="1036"/>
      <c r="U370" s="122"/>
      <c r="V370" s="4" t="s">
        <v>217</v>
      </c>
      <c r="W370" s="10" t="s">
        <v>371</v>
      </c>
      <c r="X370" s="15"/>
      <c r="Y370" s="314">
        <v>0.19800000000000001</v>
      </c>
    </row>
    <row r="371" spans="1:26" ht="13.5" customHeight="1" x14ac:dyDescent="0.15">
      <c r="A371" s="1224"/>
      <c r="B371" s="539">
        <v>44979</v>
      </c>
      <c r="C371" s="449" t="str">
        <f t="shared" si="49"/>
        <v>(水)</v>
      </c>
      <c r="D371" s="742" t="s">
        <v>326</v>
      </c>
      <c r="E371" s="673"/>
      <c r="F371" s="674">
        <v>3.7</v>
      </c>
      <c r="G371" s="13">
        <v>9.3000000000000007</v>
      </c>
      <c r="H371" s="310">
        <v>8.4</v>
      </c>
      <c r="I371" s="14">
        <v>3.1</v>
      </c>
      <c r="J371" s="308">
        <v>2.8</v>
      </c>
      <c r="K371" s="13">
        <v>7.74</v>
      </c>
      <c r="L371" s="500">
        <v>7.78</v>
      </c>
      <c r="M371" s="1029">
        <v>37</v>
      </c>
      <c r="N371" s="846">
        <v>74.400000000000006</v>
      </c>
      <c r="O371" s="691">
        <v>107.1</v>
      </c>
      <c r="P371" s="1029">
        <v>43.2</v>
      </c>
      <c r="Q371" s="677">
        <v>252</v>
      </c>
      <c r="R371" s="1030">
        <v>0.17</v>
      </c>
      <c r="S371" s="1031">
        <v>508</v>
      </c>
      <c r="T371" s="1032">
        <v>387</v>
      </c>
      <c r="U371" s="118"/>
      <c r="V371" s="4" t="s">
        <v>218</v>
      </c>
      <c r="W371" s="10" t="s">
        <v>371</v>
      </c>
      <c r="X371" s="13"/>
      <c r="Y371" s="313">
        <v>24.4</v>
      </c>
    </row>
    <row r="372" spans="1:26" x14ac:dyDescent="0.15">
      <c r="A372" s="1224"/>
      <c r="B372" s="539">
        <v>44980</v>
      </c>
      <c r="C372" s="449" t="str">
        <f t="shared" si="49"/>
        <v>(木)</v>
      </c>
      <c r="D372" s="742" t="s">
        <v>327</v>
      </c>
      <c r="E372" s="673"/>
      <c r="F372" s="674">
        <v>5.4</v>
      </c>
      <c r="G372" s="13">
        <v>9.5</v>
      </c>
      <c r="H372" s="310">
        <v>8.6</v>
      </c>
      <c r="I372" s="14">
        <v>2.9</v>
      </c>
      <c r="J372" s="308">
        <v>2.1</v>
      </c>
      <c r="K372" s="13">
        <v>7.81</v>
      </c>
      <c r="L372" s="500">
        <v>7.7</v>
      </c>
      <c r="M372" s="1029">
        <v>37.299999999999997</v>
      </c>
      <c r="N372" s="846"/>
      <c r="O372" s="691"/>
      <c r="P372" s="1029"/>
      <c r="Q372" s="677"/>
      <c r="R372" s="1030"/>
      <c r="S372" s="1031">
        <v>650</v>
      </c>
      <c r="T372" s="1032">
        <v>496</v>
      </c>
      <c r="U372" s="118"/>
      <c r="V372" s="4" t="s">
        <v>17</v>
      </c>
      <c r="W372" s="10" t="s">
        <v>371</v>
      </c>
      <c r="X372" s="13"/>
      <c r="Y372" s="313">
        <v>31.5</v>
      </c>
    </row>
    <row r="373" spans="1:26" x14ac:dyDescent="0.15">
      <c r="A373" s="1224"/>
      <c r="B373" s="539">
        <v>44981</v>
      </c>
      <c r="C373" s="449" t="str">
        <f t="shared" si="49"/>
        <v>(金)</v>
      </c>
      <c r="D373" s="742" t="s">
        <v>327</v>
      </c>
      <c r="E373" s="673">
        <v>0.5</v>
      </c>
      <c r="F373" s="674">
        <v>8</v>
      </c>
      <c r="G373" s="13">
        <v>9.5</v>
      </c>
      <c r="H373" s="310">
        <v>8.8000000000000007</v>
      </c>
      <c r="I373" s="14">
        <v>3.0630000000000002</v>
      </c>
      <c r="J373" s="308">
        <v>2.6709999999999998</v>
      </c>
      <c r="K373" s="13">
        <v>7.86</v>
      </c>
      <c r="L373" s="500">
        <v>7.84</v>
      </c>
      <c r="M373" s="1029">
        <v>36.799999999999997</v>
      </c>
      <c r="N373" s="846">
        <v>73.7</v>
      </c>
      <c r="O373" s="691">
        <v>107.9</v>
      </c>
      <c r="P373" s="1029">
        <v>44</v>
      </c>
      <c r="Q373" s="677">
        <v>273</v>
      </c>
      <c r="R373" s="1030">
        <v>0.2</v>
      </c>
      <c r="S373" s="1031"/>
      <c r="T373" s="1032"/>
      <c r="U373" s="118"/>
      <c r="V373" s="4" t="s">
        <v>219</v>
      </c>
      <c r="W373" s="10" t="s">
        <v>205</v>
      </c>
      <c r="X373" s="13"/>
      <c r="Y373" s="396">
        <v>3.1</v>
      </c>
    </row>
    <row r="374" spans="1:26" x14ac:dyDescent="0.15">
      <c r="A374" s="1224"/>
      <c r="B374" s="539">
        <v>44982</v>
      </c>
      <c r="C374" s="449" t="str">
        <f t="shared" si="49"/>
        <v>(土)</v>
      </c>
      <c r="D374" s="742" t="s">
        <v>326</v>
      </c>
      <c r="E374" s="673"/>
      <c r="F374" s="674">
        <v>8.3000000000000007</v>
      </c>
      <c r="G374" s="13">
        <v>9.6</v>
      </c>
      <c r="H374" s="310">
        <v>8.8000000000000007</v>
      </c>
      <c r="I374" s="14">
        <v>2.6</v>
      </c>
      <c r="J374" s="308">
        <v>2.2000000000000002</v>
      </c>
      <c r="K374" s="13">
        <v>7.61</v>
      </c>
      <c r="L374" s="500">
        <v>7.59</v>
      </c>
      <c r="M374" s="1029">
        <v>37.200000000000003</v>
      </c>
      <c r="N374" s="846"/>
      <c r="O374" s="691"/>
      <c r="P374" s="1029"/>
      <c r="Q374" s="677"/>
      <c r="R374" s="1030"/>
      <c r="S374" s="1031"/>
      <c r="T374" s="1032"/>
      <c r="U374" s="118"/>
      <c r="V374" s="4" t="s">
        <v>220</v>
      </c>
      <c r="W374" s="10" t="s">
        <v>371</v>
      </c>
      <c r="X374" s="172"/>
      <c r="Y374" s="396">
        <v>1</v>
      </c>
    </row>
    <row r="375" spans="1:26" x14ac:dyDescent="0.15">
      <c r="A375" s="1224"/>
      <c r="B375" s="539">
        <v>44983</v>
      </c>
      <c r="C375" s="449" t="str">
        <f t="shared" si="49"/>
        <v>(日)</v>
      </c>
      <c r="D375" s="742" t="s">
        <v>326</v>
      </c>
      <c r="E375" s="673"/>
      <c r="F375" s="674">
        <v>5.8</v>
      </c>
      <c r="G375" s="13">
        <v>9.5</v>
      </c>
      <c r="H375" s="310">
        <v>8.6999999999999993</v>
      </c>
      <c r="I375" s="14">
        <v>2.5</v>
      </c>
      <c r="J375" s="308">
        <v>2.2999999999999998</v>
      </c>
      <c r="K375" s="13">
        <v>7.74</v>
      </c>
      <c r="L375" s="500">
        <v>7.83</v>
      </c>
      <c r="M375" s="1029">
        <v>37.5</v>
      </c>
      <c r="N375" s="846"/>
      <c r="O375" s="691"/>
      <c r="P375" s="1029"/>
      <c r="Q375" s="677"/>
      <c r="R375" s="1030"/>
      <c r="S375" s="1031"/>
      <c r="T375" s="1032"/>
      <c r="U375" s="118"/>
      <c r="V375" s="397"/>
      <c r="W375" s="398"/>
      <c r="X375" s="399"/>
      <c r="Y375" s="398"/>
    </row>
    <row r="376" spans="1:26" x14ac:dyDescent="0.15">
      <c r="A376" s="1224"/>
      <c r="B376" s="539">
        <v>44984</v>
      </c>
      <c r="C376" s="449" t="str">
        <f t="shared" si="49"/>
        <v>(月)</v>
      </c>
      <c r="D376" s="742" t="s">
        <v>326</v>
      </c>
      <c r="E376" s="673"/>
      <c r="F376" s="674">
        <v>7.5</v>
      </c>
      <c r="G376" s="13">
        <v>9.6999999999999993</v>
      </c>
      <c r="H376" s="310">
        <v>8.8000000000000007</v>
      </c>
      <c r="I376" s="14">
        <v>3.2</v>
      </c>
      <c r="J376" s="308">
        <v>2.5</v>
      </c>
      <c r="K376" s="13">
        <v>7.75</v>
      </c>
      <c r="L376" s="500">
        <v>7.78</v>
      </c>
      <c r="M376" s="1029">
        <v>37.299999999999997</v>
      </c>
      <c r="N376" s="846">
        <v>74.3</v>
      </c>
      <c r="O376" s="691">
        <v>109.1</v>
      </c>
      <c r="P376" s="1029">
        <v>45.3</v>
      </c>
      <c r="Q376" s="677">
        <v>232</v>
      </c>
      <c r="R376" s="1030">
        <v>0.19</v>
      </c>
      <c r="S376" s="1031"/>
      <c r="T376" s="1032"/>
      <c r="U376" s="118"/>
      <c r="V376" s="397"/>
      <c r="W376" s="398"/>
      <c r="X376" s="399"/>
      <c r="Y376" s="398"/>
    </row>
    <row r="377" spans="1:26" x14ac:dyDescent="0.15">
      <c r="A377" s="1224"/>
      <c r="B377" s="542">
        <v>44985</v>
      </c>
      <c r="C377" s="449" t="str">
        <f t="shared" si="49"/>
        <v>(火)</v>
      </c>
      <c r="D377" s="785" t="s">
        <v>326</v>
      </c>
      <c r="E377" s="717"/>
      <c r="F377" s="718">
        <v>11.8</v>
      </c>
      <c r="G377" s="418">
        <v>9.8000000000000007</v>
      </c>
      <c r="H377" s="721">
        <v>9</v>
      </c>
      <c r="I377" s="720">
        <v>3.1</v>
      </c>
      <c r="J377" s="719">
        <v>2.7</v>
      </c>
      <c r="K377" s="418">
        <v>7.72</v>
      </c>
      <c r="L377" s="886">
        <v>7.69</v>
      </c>
      <c r="M377" s="1033">
        <v>37.9</v>
      </c>
      <c r="N377" s="888">
        <v>74.2</v>
      </c>
      <c r="O377" s="1007">
        <v>107.3</v>
      </c>
      <c r="P377" s="1033">
        <v>46.1</v>
      </c>
      <c r="Q377" s="724">
        <v>240</v>
      </c>
      <c r="R377" s="1034">
        <v>0.18</v>
      </c>
      <c r="S377" s="1035"/>
      <c r="T377" s="1036"/>
      <c r="U377" s="118"/>
      <c r="V377" s="400"/>
      <c r="W377" s="401"/>
      <c r="X377" s="402"/>
      <c r="Y377" s="401"/>
    </row>
    <row r="378" spans="1:26" x14ac:dyDescent="0.15">
      <c r="A378" s="1224"/>
      <c r="B378" s="1155" t="s">
        <v>274</v>
      </c>
      <c r="C378" s="1155"/>
      <c r="D378" s="1037"/>
      <c r="E378" s="663">
        <f>MAX(E350:E377)</f>
        <v>26</v>
      </c>
      <c r="F378" s="680">
        <f t="shared" ref="F378:S378" si="50">IF(COUNT(F350:F377)=0,"",MAX(F350:F377))</f>
        <v>17.399999999999999</v>
      </c>
      <c r="G378" s="12">
        <f t="shared" si="50"/>
        <v>9.8000000000000007</v>
      </c>
      <c r="H378" s="307">
        <f t="shared" si="50"/>
        <v>9</v>
      </c>
      <c r="I378" s="665">
        <f t="shared" si="50"/>
        <v>3.6</v>
      </c>
      <c r="J378" s="666">
        <f t="shared" si="50"/>
        <v>2.8</v>
      </c>
      <c r="K378" s="12">
        <f t="shared" si="50"/>
        <v>7.92</v>
      </c>
      <c r="L378" s="855">
        <f t="shared" si="50"/>
        <v>7.84</v>
      </c>
      <c r="M378" s="1025">
        <f t="shared" si="50"/>
        <v>37.9</v>
      </c>
      <c r="N378" s="838">
        <f t="shared" si="50"/>
        <v>74.7</v>
      </c>
      <c r="O378" s="682">
        <f t="shared" si="50"/>
        <v>109.3</v>
      </c>
      <c r="P378" s="1025">
        <f t="shared" si="50"/>
        <v>46.1</v>
      </c>
      <c r="Q378" s="684">
        <f t="shared" si="50"/>
        <v>279</v>
      </c>
      <c r="R378" s="1038">
        <f t="shared" si="50"/>
        <v>0.22</v>
      </c>
      <c r="S378" s="1039">
        <f t="shared" si="50"/>
        <v>650</v>
      </c>
      <c r="T378" s="1040">
        <f t="shared" ref="T378" si="51">IF(COUNT(T350:T377)=0,"",MAX(T350:T377))</f>
        <v>496</v>
      </c>
      <c r="U378" s="158"/>
      <c r="V378" s="11" t="s">
        <v>23</v>
      </c>
      <c r="W378" s="117" t="s">
        <v>24</v>
      </c>
      <c r="X378" s="117" t="s">
        <v>24</v>
      </c>
      <c r="Y378" s="812" t="s">
        <v>24</v>
      </c>
      <c r="Z378" s="428"/>
    </row>
    <row r="379" spans="1:26" ht="13.5" customHeight="1" x14ac:dyDescent="0.15">
      <c r="A379" s="1224"/>
      <c r="B379" s="1156" t="s">
        <v>275</v>
      </c>
      <c r="C379" s="1156"/>
      <c r="D379" s="1041"/>
      <c r="E379" s="1042"/>
      <c r="F379" s="689">
        <f t="shared" ref="F379:R379" si="52">IF(COUNT(F350:F377)=0,"",MIN(F350:F377))</f>
        <v>2.2000000000000002</v>
      </c>
      <c r="G379" s="13">
        <f t="shared" si="52"/>
        <v>8.4</v>
      </c>
      <c r="H379" s="308">
        <f t="shared" si="52"/>
        <v>7.7</v>
      </c>
      <c r="I379" s="14">
        <f t="shared" si="52"/>
        <v>1.8</v>
      </c>
      <c r="J379" s="310">
        <f t="shared" si="52"/>
        <v>1.6</v>
      </c>
      <c r="K379" s="13">
        <f t="shared" si="52"/>
        <v>7.61</v>
      </c>
      <c r="L379" s="500">
        <f t="shared" si="52"/>
        <v>7.57</v>
      </c>
      <c r="M379" s="1029">
        <f t="shared" si="52"/>
        <v>36.5</v>
      </c>
      <c r="N379" s="846">
        <f t="shared" si="52"/>
        <v>72.8</v>
      </c>
      <c r="O379" s="691">
        <f t="shared" si="52"/>
        <v>104.9</v>
      </c>
      <c r="P379" s="1043">
        <f t="shared" si="52"/>
        <v>40.9</v>
      </c>
      <c r="Q379" s="693">
        <f t="shared" si="52"/>
        <v>189</v>
      </c>
      <c r="R379" s="1044">
        <f t="shared" si="52"/>
        <v>0.13</v>
      </c>
      <c r="S379" s="1045"/>
      <c r="T379" s="1046"/>
      <c r="U379" s="118"/>
      <c r="V379" s="1245" t="s">
        <v>361</v>
      </c>
      <c r="W379" s="1246"/>
      <c r="X379" s="1246"/>
      <c r="Y379" s="1247"/>
      <c r="Z379" s="428"/>
    </row>
    <row r="380" spans="1:26" x14ac:dyDescent="0.15">
      <c r="A380" s="1224"/>
      <c r="B380" s="1156" t="s">
        <v>276</v>
      </c>
      <c r="C380" s="1156"/>
      <c r="D380" s="1047"/>
      <c r="E380" s="1048"/>
      <c r="F380" s="697">
        <f t="shared" ref="F380:R380" si="53">IF(COUNT(F350:F377)=0,"",AVERAGE(F350:F377))</f>
        <v>6.7250000000000023</v>
      </c>
      <c r="G380" s="418">
        <f t="shared" si="53"/>
        <v>8.9214285714285726</v>
      </c>
      <c r="H380" s="719">
        <f t="shared" si="53"/>
        <v>8.2500000000000018</v>
      </c>
      <c r="I380" s="720">
        <f t="shared" si="53"/>
        <v>2.7701071428571429</v>
      </c>
      <c r="J380" s="721">
        <f t="shared" si="53"/>
        <v>2.3382499999999995</v>
      </c>
      <c r="K380" s="418">
        <f t="shared" si="53"/>
        <v>7.7460714285714314</v>
      </c>
      <c r="L380" s="886">
        <f t="shared" si="53"/>
        <v>7.7350000000000003</v>
      </c>
      <c r="M380" s="1033">
        <f t="shared" si="53"/>
        <v>37.121428571428574</v>
      </c>
      <c r="N380" s="888">
        <f t="shared" si="53"/>
        <v>73.878947368421052</v>
      </c>
      <c r="O380" s="1007">
        <f t="shared" si="53"/>
        <v>107.1</v>
      </c>
      <c r="P380" s="1043">
        <f t="shared" si="53"/>
        <v>43.710526315789473</v>
      </c>
      <c r="Q380" s="698">
        <f t="shared" si="53"/>
        <v>238.26315789473685</v>
      </c>
      <c r="R380" s="1044">
        <f t="shared" si="53"/>
        <v>0.17210526315789473</v>
      </c>
      <c r="S380" s="1049"/>
      <c r="T380" s="1050"/>
      <c r="U380" s="118"/>
      <c r="V380" s="1245"/>
      <c r="W380" s="1246"/>
      <c r="X380" s="1246"/>
      <c r="Y380" s="1247"/>
      <c r="Z380" s="428"/>
    </row>
    <row r="381" spans="1:26" x14ac:dyDescent="0.15">
      <c r="A381" s="1225"/>
      <c r="B381" s="1157" t="s">
        <v>277</v>
      </c>
      <c r="C381" s="1157"/>
      <c r="D381" s="1051"/>
      <c r="E381" s="700">
        <f>SUM(E350:E377)</f>
        <v>47</v>
      </c>
      <c r="F381" s="1052"/>
      <c r="G381" s="1052"/>
      <c r="H381" s="1053"/>
      <c r="I381" s="1052"/>
      <c r="J381" s="1053"/>
      <c r="K381" s="1054"/>
      <c r="L381" s="1055"/>
      <c r="M381" s="1056"/>
      <c r="N381" s="1057"/>
      <c r="O381" s="1058"/>
      <c r="P381" s="1059"/>
      <c r="Q381" s="1060"/>
      <c r="R381" s="1061"/>
      <c r="S381" s="1062">
        <f>SUM(S350:S377)</f>
        <v>1175</v>
      </c>
      <c r="T381" s="1063">
        <f>SUM(T350:T377)</f>
        <v>908</v>
      </c>
      <c r="U381" s="118"/>
      <c r="V381" s="1248"/>
      <c r="W381" s="1249"/>
      <c r="X381" s="1249"/>
      <c r="Y381" s="1250"/>
      <c r="Z381" s="428"/>
    </row>
    <row r="382" spans="1:26" ht="13.5" customHeight="1" x14ac:dyDescent="0.15">
      <c r="A382" s="1223" t="s">
        <v>288</v>
      </c>
      <c r="B382" s="539">
        <v>44986</v>
      </c>
      <c r="C382" s="449" t="str">
        <f>IF(B382="","",IF(WEEKDAY(B382)=1,"(日)",IF(WEEKDAY(B382)=2,"(月)",IF(WEEKDAY(B382)=3,"(火)",IF(WEEKDAY(B382)=4,"(水)",IF(WEEKDAY(B382)=5,"(木)",IF(WEEKDAY(B382)=6,"(金)","(土)")))))))</f>
        <v>(水)</v>
      </c>
      <c r="D382" s="672"/>
      <c r="E382" s="673"/>
      <c r="F382" s="674"/>
      <c r="G382" s="13"/>
      <c r="H382" s="308"/>
      <c r="I382" s="14"/>
      <c r="J382" s="310"/>
      <c r="K382" s="13"/>
      <c r="L382" s="500"/>
      <c r="M382" s="1029"/>
      <c r="N382" s="846"/>
      <c r="O382" s="691"/>
      <c r="P382" s="1029"/>
      <c r="Q382" s="677"/>
      <c r="R382" s="1030"/>
      <c r="S382" s="17"/>
      <c r="T382" s="311"/>
      <c r="U382" s="118"/>
      <c r="V382" s="463" t="s">
        <v>344</v>
      </c>
      <c r="W382" s="479"/>
      <c r="X382" s="465"/>
      <c r="Y382" s="474"/>
    </row>
    <row r="383" spans="1:26" x14ac:dyDescent="0.15">
      <c r="A383" s="1224"/>
      <c r="B383" s="539">
        <v>44987</v>
      </c>
      <c r="C383" s="449" t="str">
        <f t="shared" ref="C383:C412" si="54">IF(B383="","",IF(WEEKDAY(B383)=1,"(日)",IF(WEEKDAY(B383)=2,"(月)",IF(WEEKDAY(B383)=3,"(火)",IF(WEEKDAY(B383)=4,"(水)",IF(WEEKDAY(B383)=5,"(木)",IF(WEEKDAY(B383)=6,"(金)","(土)")))))))</f>
        <v>(木)</v>
      </c>
      <c r="D383" s="672"/>
      <c r="E383" s="673"/>
      <c r="F383" s="674"/>
      <c r="G383" s="13"/>
      <c r="H383" s="308"/>
      <c r="I383" s="14"/>
      <c r="J383" s="310"/>
      <c r="K383" s="13"/>
      <c r="L383" s="500"/>
      <c r="M383" s="1029"/>
      <c r="N383" s="846"/>
      <c r="O383" s="691"/>
      <c r="P383" s="1029"/>
      <c r="Q383" s="677"/>
      <c r="R383" s="1030"/>
      <c r="S383" s="17"/>
      <c r="T383" s="311"/>
      <c r="U383" s="118"/>
      <c r="V383" s="468" t="s">
        <v>2</v>
      </c>
      <c r="W383" s="469" t="s">
        <v>363</v>
      </c>
      <c r="X383" s="480"/>
      <c r="Y383" s="473"/>
    </row>
    <row r="384" spans="1:26" x14ac:dyDescent="0.15">
      <c r="A384" s="1224"/>
      <c r="B384" s="539">
        <v>44988</v>
      </c>
      <c r="C384" s="449" t="str">
        <f t="shared" si="54"/>
        <v>(金)</v>
      </c>
      <c r="D384" s="672"/>
      <c r="E384" s="673"/>
      <c r="F384" s="674"/>
      <c r="G384" s="13"/>
      <c r="H384" s="308"/>
      <c r="I384" s="14"/>
      <c r="J384" s="310"/>
      <c r="K384" s="13"/>
      <c r="L384" s="500"/>
      <c r="M384" s="1029"/>
      <c r="N384" s="846"/>
      <c r="O384" s="691"/>
      <c r="P384" s="1029"/>
      <c r="Q384" s="677"/>
      <c r="R384" s="1030"/>
      <c r="S384" s="17"/>
      <c r="T384" s="311"/>
      <c r="U384" s="118"/>
      <c r="V384" s="6" t="s">
        <v>19</v>
      </c>
      <c r="W384" s="7" t="s">
        <v>20</v>
      </c>
      <c r="X384" s="475" t="s">
        <v>21</v>
      </c>
      <c r="Y384" s="7" t="s">
        <v>22</v>
      </c>
    </row>
    <row r="385" spans="1:25" x14ac:dyDescent="0.15">
      <c r="A385" s="1224"/>
      <c r="B385" s="539">
        <v>44989</v>
      </c>
      <c r="C385" s="449" t="str">
        <f t="shared" si="54"/>
        <v>(土)</v>
      </c>
      <c r="D385" s="672"/>
      <c r="E385" s="673"/>
      <c r="F385" s="674"/>
      <c r="G385" s="13"/>
      <c r="H385" s="308"/>
      <c r="I385" s="14"/>
      <c r="J385" s="310"/>
      <c r="K385" s="13"/>
      <c r="L385" s="500"/>
      <c r="M385" s="1029"/>
      <c r="N385" s="846"/>
      <c r="O385" s="691"/>
      <c r="P385" s="1029"/>
      <c r="Q385" s="677"/>
      <c r="R385" s="1030"/>
      <c r="S385" s="17"/>
      <c r="T385" s="311"/>
      <c r="U385" s="118"/>
      <c r="V385" s="3" t="s">
        <v>203</v>
      </c>
      <c r="W385" s="9" t="s">
        <v>11</v>
      </c>
      <c r="X385" s="12"/>
      <c r="Y385" s="307"/>
    </row>
    <row r="386" spans="1:25" x14ac:dyDescent="0.15">
      <c r="A386" s="1224"/>
      <c r="B386" s="539">
        <v>44990</v>
      </c>
      <c r="C386" s="449" t="str">
        <f t="shared" si="54"/>
        <v>(日)</v>
      </c>
      <c r="D386" s="672"/>
      <c r="E386" s="673"/>
      <c r="F386" s="674"/>
      <c r="G386" s="13"/>
      <c r="H386" s="308"/>
      <c r="I386" s="14"/>
      <c r="J386" s="310"/>
      <c r="K386" s="13"/>
      <c r="L386" s="500"/>
      <c r="M386" s="1029"/>
      <c r="N386" s="846"/>
      <c r="O386" s="691"/>
      <c r="P386" s="1029"/>
      <c r="Q386" s="677"/>
      <c r="R386" s="1030"/>
      <c r="S386" s="17"/>
      <c r="T386" s="311"/>
      <c r="U386" s="118"/>
      <c r="V386" s="4" t="s">
        <v>204</v>
      </c>
      <c r="W386" s="10" t="s">
        <v>205</v>
      </c>
      <c r="X386" s="13"/>
      <c r="Y386" s="308"/>
    </row>
    <row r="387" spans="1:25" x14ac:dyDescent="0.15">
      <c r="A387" s="1224"/>
      <c r="B387" s="539">
        <v>44991</v>
      </c>
      <c r="C387" s="449" t="str">
        <f t="shared" si="54"/>
        <v>(月)</v>
      </c>
      <c r="D387" s="672"/>
      <c r="E387" s="673"/>
      <c r="F387" s="674"/>
      <c r="G387" s="13"/>
      <c r="H387" s="308"/>
      <c r="I387" s="14"/>
      <c r="J387" s="310"/>
      <c r="K387" s="13"/>
      <c r="L387" s="500"/>
      <c r="M387" s="1029"/>
      <c r="N387" s="846"/>
      <c r="O387" s="691"/>
      <c r="P387" s="1029"/>
      <c r="Q387" s="677"/>
      <c r="R387" s="1030"/>
      <c r="S387" s="17"/>
      <c r="T387" s="311"/>
      <c r="U387" s="118"/>
      <c r="V387" s="4" t="s">
        <v>12</v>
      </c>
      <c r="W387" s="10"/>
      <c r="X387" s="13"/>
      <c r="Y387" s="308"/>
    </row>
    <row r="388" spans="1:25" x14ac:dyDescent="0.15">
      <c r="A388" s="1224"/>
      <c r="B388" s="539">
        <v>44992</v>
      </c>
      <c r="C388" s="449" t="str">
        <f t="shared" si="54"/>
        <v>(火)</v>
      </c>
      <c r="D388" s="672"/>
      <c r="E388" s="673"/>
      <c r="F388" s="674"/>
      <c r="G388" s="13"/>
      <c r="H388" s="308"/>
      <c r="I388" s="14"/>
      <c r="J388" s="310"/>
      <c r="K388" s="13"/>
      <c r="L388" s="500"/>
      <c r="M388" s="1029"/>
      <c r="N388" s="846"/>
      <c r="O388" s="691"/>
      <c r="P388" s="1029"/>
      <c r="Q388" s="677"/>
      <c r="R388" s="1030"/>
      <c r="S388" s="17"/>
      <c r="T388" s="311"/>
      <c r="U388" s="118"/>
      <c r="V388" s="4" t="s">
        <v>206</v>
      </c>
      <c r="W388" s="10" t="s">
        <v>13</v>
      </c>
      <c r="X388" s="13"/>
      <c r="Y388" s="308"/>
    </row>
    <row r="389" spans="1:25" x14ac:dyDescent="0.15">
      <c r="A389" s="1224"/>
      <c r="B389" s="539">
        <v>44993</v>
      </c>
      <c r="C389" s="449" t="str">
        <f t="shared" si="54"/>
        <v>(水)</v>
      </c>
      <c r="D389" s="672"/>
      <c r="E389" s="673"/>
      <c r="F389" s="674"/>
      <c r="G389" s="13"/>
      <c r="H389" s="308"/>
      <c r="I389" s="14"/>
      <c r="J389" s="310"/>
      <c r="K389" s="13"/>
      <c r="L389" s="500"/>
      <c r="M389" s="1029"/>
      <c r="N389" s="846"/>
      <c r="O389" s="691"/>
      <c r="P389" s="1029"/>
      <c r="Q389" s="677"/>
      <c r="R389" s="1030"/>
      <c r="S389" s="17"/>
      <c r="T389" s="311"/>
      <c r="U389" s="118"/>
      <c r="V389" s="4" t="s">
        <v>207</v>
      </c>
      <c r="W389" s="10" t="s">
        <v>371</v>
      </c>
      <c r="X389" s="172"/>
      <c r="Y389" s="309"/>
    </row>
    <row r="390" spans="1:25" x14ac:dyDescent="0.15">
      <c r="A390" s="1224"/>
      <c r="B390" s="539">
        <v>44994</v>
      </c>
      <c r="C390" s="449" t="str">
        <f t="shared" si="54"/>
        <v>(木)</v>
      </c>
      <c r="D390" s="672"/>
      <c r="E390" s="673"/>
      <c r="F390" s="674"/>
      <c r="G390" s="13"/>
      <c r="H390" s="308"/>
      <c r="I390" s="14"/>
      <c r="J390" s="310"/>
      <c r="K390" s="13"/>
      <c r="L390" s="500"/>
      <c r="M390" s="1029"/>
      <c r="N390" s="846"/>
      <c r="O390" s="691"/>
      <c r="P390" s="1029"/>
      <c r="Q390" s="677"/>
      <c r="R390" s="1030"/>
      <c r="S390" s="17"/>
      <c r="T390" s="311"/>
      <c r="U390" s="118"/>
      <c r="V390" s="4" t="s">
        <v>208</v>
      </c>
      <c r="W390" s="10" t="s">
        <v>371</v>
      </c>
      <c r="X390" s="172"/>
      <c r="Y390" s="309"/>
    </row>
    <row r="391" spans="1:25" x14ac:dyDescent="0.15">
      <c r="A391" s="1224"/>
      <c r="B391" s="539">
        <v>44995</v>
      </c>
      <c r="C391" s="449" t="str">
        <f t="shared" si="54"/>
        <v>(金)</v>
      </c>
      <c r="D391" s="672"/>
      <c r="E391" s="673"/>
      <c r="F391" s="674"/>
      <c r="G391" s="13"/>
      <c r="H391" s="308"/>
      <c r="I391" s="14"/>
      <c r="J391" s="310"/>
      <c r="K391" s="13"/>
      <c r="L391" s="500"/>
      <c r="M391" s="1029"/>
      <c r="N391" s="846"/>
      <c r="O391" s="691"/>
      <c r="P391" s="1029"/>
      <c r="Q391" s="677"/>
      <c r="R391" s="1030"/>
      <c r="S391" s="17"/>
      <c r="T391" s="311"/>
      <c r="U391" s="118"/>
      <c r="V391" s="4" t="s">
        <v>209</v>
      </c>
      <c r="W391" s="10" t="s">
        <v>371</v>
      </c>
      <c r="X391" s="172"/>
      <c r="Y391" s="309"/>
    </row>
    <row r="392" spans="1:25" x14ac:dyDescent="0.15">
      <c r="A392" s="1224"/>
      <c r="B392" s="539">
        <v>44996</v>
      </c>
      <c r="C392" s="449" t="str">
        <f t="shared" si="54"/>
        <v>(土)</v>
      </c>
      <c r="D392" s="672"/>
      <c r="E392" s="673"/>
      <c r="F392" s="674"/>
      <c r="G392" s="13"/>
      <c r="H392" s="308"/>
      <c r="I392" s="14"/>
      <c r="J392" s="310"/>
      <c r="K392" s="13"/>
      <c r="L392" s="500"/>
      <c r="M392" s="1029"/>
      <c r="N392" s="846"/>
      <c r="O392" s="691"/>
      <c r="P392" s="1029"/>
      <c r="Q392" s="677"/>
      <c r="R392" s="1030"/>
      <c r="S392" s="17"/>
      <c r="T392" s="311"/>
      <c r="U392" s="118"/>
      <c r="V392" s="4" t="s">
        <v>210</v>
      </c>
      <c r="W392" s="10" t="s">
        <v>371</v>
      </c>
      <c r="X392" s="172"/>
      <c r="Y392" s="309"/>
    </row>
    <row r="393" spans="1:25" x14ac:dyDescent="0.15">
      <c r="A393" s="1224"/>
      <c r="B393" s="539">
        <v>44997</v>
      </c>
      <c r="C393" s="449" t="str">
        <f t="shared" si="54"/>
        <v>(日)</v>
      </c>
      <c r="D393" s="672"/>
      <c r="E393" s="673"/>
      <c r="F393" s="674"/>
      <c r="G393" s="13"/>
      <c r="H393" s="308"/>
      <c r="I393" s="14"/>
      <c r="J393" s="310"/>
      <c r="K393" s="13"/>
      <c r="L393" s="500"/>
      <c r="M393" s="1029"/>
      <c r="N393" s="846"/>
      <c r="O393" s="691"/>
      <c r="P393" s="1029"/>
      <c r="Q393" s="677"/>
      <c r="R393" s="1030"/>
      <c r="S393" s="17"/>
      <c r="T393" s="311"/>
      <c r="U393" s="118"/>
      <c r="V393" s="4" t="s">
        <v>211</v>
      </c>
      <c r="W393" s="10" t="s">
        <v>371</v>
      </c>
      <c r="X393" s="14"/>
      <c r="Y393" s="310"/>
    </row>
    <row r="394" spans="1:25" x14ac:dyDescent="0.15">
      <c r="A394" s="1224"/>
      <c r="B394" s="539">
        <v>44998</v>
      </c>
      <c r="C394" s="449" t="str">
        <f t="shared" si="54"/>
        <v>(月)</v>
      </c>
      <c r="D394" s="672"/>
      <c r="E394" s="673"/>
      <c r="F394" s="674"/>
      <c r="G394" s="13"/>
      <c r="H394" s="308"/>
      <c r="I394" s="14"/>
      <c r="J394" s="310"/>
      <c r="K394" s="13"/>
      <c r="L394" s="500"/>
      <c r="M394" s="1029"/>
      <c r="N394" s="846"/>
      <c r="O394" s="691"/>
      <c r="P394" s="1029"/>
      <c r="Q394" s="677"/>
      <c r="R394" s="1030"/>
      <c r="S394" s="17"/>
      <c r="T394" s="311"/>
      <c r="U394" s="118"/>
      <c r="V394" s="4" t="s">
        <v>212</v>
      </c>
      <c r="W394" s="10" t="s">
        <v>371</v>
      </c>
      <c r="X394" s="17"/>
      <c r="Y394" s="311"/>
    </row>
    <row r="395" spans="1:25" x14ac:dyDescent="0.15">
      <c r="A395" s="1224"/>
      <c r="B395" s="539">
        <v>44999</v>
      </c>
      <c r="C395" s="449" t="str">
        <f t="shared" si="54"/>
        <v>(火)</v>
      </c>
      <c r="D395" s="672"/>
      <c r="E395" s="673"/>
      <c r="F395" s="674"/>
      <c r="G395" s="13"/>
      <c r="H395" s="308"/>
      <c r="I395" s="14"/>
      <c r="J395" s="310"/>
      <c r="K395" s="13"/>
      <c r="L395" s="500"/>
      <c r="M395" s="1029"/>
      <c r="N395" s="846"/>
      <c r="O395" s="691"/>
      <c r="P395" s="1029"/>
      <c r="Q395" s="677"/>
      <c r="R395" s="1030"/>
      <c r="S395" s="17"/>
      <c r="T395" s="311"/>
      <c r="U395" s="118"/>
      <c r="V395" s="4" t="s">
        <v>213</v>
      </c>
      <c r="W395" s="10" t="s">
        <v>371</v>
      </c>
      <c r="X395" s="15"/>
      <c r="Y395" s="312"/>
    </row>
    <row r="396" spans="1:25" x14ac:dyDescent="0.15">
      <c r="A396" s="1224"/>
      <c r="B396" s="539">
        <v>45000</v>
      </c>
      <c r="C396" s="449" t="str">
        <f t="shared" si="54"/>
        <v>(水)</v>
      </c>
      <c r="D396" s="672"/>
      <c r="E396" s="673"/>
      <c r="F396" s="674"/>
      <c r="G396" s="13"/>
      <c r="H396" s="308"/>
      <c r="I396" s="14"/>
      <c r="J396" s="310"/>
      <c r="K396" s="13"/>
      <c r="L396" s="500"/>
      <c r="M396" s="1029"/>
      <c r="N396" s="846"/>
      <c r="O396" s="691"/>
      <c r="P396" s="1029"/>
      <c r="Q396" s="677"/>
      <c r="R396" s="1030"/>
      <c r="S396" s="17"/>
      <c r="T396" s="311"/>
      <c r="U396" s="118"/>
      <c r="V396" s="4" t="s">
        <v>14</v>
      </c>
      <c r="W396" s="10" t="s">
        <v>371</v>
      </c>
      <c r="X396" s="13"/>
      <c r="Y396" s="313"/>
    </row>
    <row r="397" spans="1:25" x14ac:dyDescent="0.15">
      <c r="A397" s="1224"/>
      <c r="B397" s="539">
        <v>45001</v>
      </c>
      <c r="C397" s="449" t="str">
        <f t="shared" si="54"/>
        <v>(木)</v>
      </c>
      <c r="D397" s="672"/>
      <c r="E397" s="673"/>
      <c r="F397" s="674"/>
      <c r="G397" s="13"/>
      <c r="H397" s="308"/>
      <c r="I397" s="14"/>
      <c r="J397" s="310"/>
      <c r="K397" s="13"/>
      <c r="L397" s="500"/>
      <c r="M397" s="1029"/>
      <c r="N397" s="846"/>
      <c r="O397" s="691"/>
      <c r="P397" s="1029"/>
      <c r="Q397" s="677"/>
      <c r="R397" s="1030"/>
      <c r="S397" s="17"/>
      <c r="T397" s="311"/>
      <c r="U397" s="118"/>
      <c r="V397" s="4" t="s">
        <v>15</v>
      </c>
      <c r="W397" s="10" t="s">
        <v>371</v>
      </c>
      <c r="X397" s="13"/>
      <c r="Y397" s="313"/>
    </row>
    <row r="398" spans="1:25" x14ac:dyDescent="0.15">
      <c r="A398" s="1224"/>
      <c r="B398" s="539">
        <v>45002</v>
      </c>
      <c r="C398" s="449" t="str">
        <f t="shared" si="54"/>
        <v>(金)</v>
      </c>
      <c r="D398" s="672"/>
      <c r="E398" s="673"/>
      <c r="F398" s="674"/>
      <c r="G398" s="13"/>
      <c r="H398" s="308"/>
      <c r="I398" s="14"/>
      <c r="J398" s="310"/>
      <c r="K398" s="13"/>
      <c r="L398" s="500"/>
      <c r="M398" s="1029"/>
      <c r="N398" s="846"/>
      <c r="O398" s="691"/>
      <c r="P398" s="1029"/>
      <c r="Q398" s="677"/>
      <c r="R398" s="1030"/>
      <c r="S398" s="17"/>
      <c r="T398" s="311"/>
      <c r="U398" s="118"/>
      <c r="V398" s="4" t="s">
        <v>214</v>
      </c>
      <c r="W398" s="10" t="s">
        <v>371</v>
      </c>
      <c r="X398" s="13"/>
      <c r="Y398" s="313"/>
    </row>
    <row r="399" spans="1:25" x14ac:dyDescent="0.15">
      <c r="A399" s="1224"/>
      <c r="B399" s="539">
        <v>45003</v>
      </c>
      <c r="C399" s="449" t="str">
        <f t="shared" si="54"/>
        <v>(土)</v>
      </c>
      <c r="D399" s="672"/>
      <c r="E399" s="673"/>
      <c r="F399" s="674"/>
      <c r="G399" s="13"/>
      <c r="H399" s="308"/>
      <c r="I399" s="14"/>
      <c r="J399" s="310"/>
      <c r="K399" s="13"/>
      <c r="L399" s="500"/>
      <c r="M399" s="1029"/>
      <c r="N399" s="846"/>
      <c r="O399" s="691"/>
      <c r="P399" s="1029"/>
      <c r="Q399" s="677"/>
      <c r="R399" s="1030"/>
      <c r="S399" s="17"/>
      <c r="T399" s="311"/>
      <c r="U399" s="118"/>
      <c r="V399" s="4" t="s">
        <v>215</v>
      </c>
      <c r="W399" s="10" t="s">
        <v>371</v>
      </c>
      <c r="X399" s="15"/>
      <c r="Y399" s="314"/>
    </row>
    <row r="400" spans="1:25" x14ac:dyDescent="0.15">
      <c r="A400" s="1224"/>
      <c r="B400" s="539">
        <v>45004</v>
      </c>
      <c r="C400" s="449" t="str">
        <f t="shared" si="54"/>
        <v>(日)</v>
      </c>
      <c r="D400" s="672"/>
      <c r="E400" s="673"/>
      <c r="F400" s="674"/>
      <c r="G400" s="13"/>
      <c r="H400" s="308"/>
      <c r="I400" s="14"/>
      <c r="J400" s="310"/>
      <c r="K400" s="13"/>
      <c r="L400" s="500"/>
      <c r="M400" s="1029"/>
      <c r="N400" s="846"/>
      <c r="O400" s="691"/>
      <c r="P400" s="1029"/>
      <c r="Q400" s="677"/>
      <c r="R400" s="1030"/>
      <c r="S400" s="17"/>
      <c r="T400" s="311"/>
      <c r="U400" s="118"/>
      <c r="V400" s="4" t="s">
        <v>333</v>
      </c>
      <c r="W400" s="10" t="s">
        <v>371</v>
      </c>
      <c r="X400" s="15"/>
      <c r="Y400" s="314"/>
    </row>
    <row r="401" spans="1:25" x14ac:dyDescent="0.15">
      <c r="A401" s="1224"/>
      <c r="B401" s="539">
        <v>45005</v>
      </c>
      <c r="C401" s="449" t="str">
        <f t="shared" si="54"/>
        <v>(月)</v>
      </c>
      <c r="D401" s="672"/>
      <c r="E401" s="673"/>
      <c r="F401" s="674"/>
      <c r="G401" s="13"/>
      <c r="H401" s="308"/>
      <c r="I401" s="14"/>
      <c r="J401" s="310"/>
      <c r="K401" s="13"/>
      <c r="L401" s="500"/>
      <c r="M401" s="1029"/>
      <c r="N401" s="846"/>
      <c r="O401" s="691"/>
      <c r="P401" s="1029"/>
      <c r="Q401" s="677"/>
      <c r="R401" s="1030"/>
      <c r="S401" s="17"/>
      <c r="T401" s="311"/>
      <c r="U401" s="118"/>
      <c r="V401" s="4" t="s">
        <v>216</v>
      </c>
      <c r="W401" s="10" t="s">
        <v>371</v>
      </c>
      <c r="X401" s="15"/>
      <c r="Y401" s="314"/>
    </row>
    <row r="402" spans="1:25" x14ac:dyDescent="0.15">
      <c r="A402" s="1224"/>
      <c r="B402" s="539">
        <v>45006</v>
      </c>
      <c r="C402" s="449" t="str">
        <f t="shared" si="54"/>
        <v>(火)</v>
      </c>
      <c r="D402" s="672"/>
      <c r="E402" s="673"/>
      <c r="F402" s="674"/>
      <c r="G402" s="13"/>
      <c r="H402" s="308"/>
      <c r="I402" s="14"/>
      <c r="J402" s="310"/>
      <c r="K402" s="13"/>
      <c r="L402" s="500"/>
      <c r="M402" s="1029"/>
      <c r="N402" s="846"/>
      <c r="O402" s="691"/>
      <c r="P402" s="1029"/>
      <c r="Q402" s="677"/>
      <c r="R402" s="1030"/>
      <c r="S402" s="17"/>
      <c r="T402" s="311"/>
      <c r="U402" s="118"/>
      <c r="V402" s="4" t="s">
        <v>217</v>
      </c>
      <c r="W402" s="10" t="s">
        <v>371</v>
      </c>
      <c r="X402" s="15"/>
      <c r="Y402" s="314"/>
    </row>
    <row r="403" spans="1:25" x14ac:dyDescent="0.15">
      <c r="A403" s="1224"/>
      <c r="B403" s="539">
        <v>45007</v>
      </c>
      <c r="C403" s="449" t="str">
        <f t="shared" si="54"/>
        <v>(水)</v>
      </c>
      <c r="D403" s="672"/>
      <c r="E403" s="673"/>
      <c r="F403" s="674"/>
      <c r="G403" s="13"/>
      <c r="H403" s="308"/>
      <c r="I403" s="14"/>
      <c r="J403" s="310"/>
      <c r="K403" s="13"/>
      <c r="L403" s="500"/>
      <c r="M403" s="1029"/>
      <c r="N403" s="846"/>
      <c r="O403" s="691"/>
      <c r="P403" s="1029"/>
      <c r="Q403" s="677"/>
      <c r="R403" s="1030"/>
      <c r="S403" s="17"/>
      <c r="T403" s="311"/>
      <c r="U403" s="118"/>
      <c r="V403" s="4" t="s">
        <v>218</v>
      </c>
      <c r="W403" s="10" t="s">
        <v>371</v>
      </c>
      <c r="X403" s="13"/>
      <c r="Y403" s="313"/>
    </row>
    <row r="404" spans="1:25" x14ac:dyDescent="0.15">
      <c r="A404" s="1224"/>
      <c r="B404" s="539">
        <v>45008</v>
      </c>
      <c r="C404" s="449" t="str">
        <f t="shared" si="54"/>
        <v>(木)</v>
      </c>
      <c r="D404" s="672"/>
      <c r="E404" s="673"/>
      <c r="F404" s="674"/>
      <c r="G404" s="13"/>
      <c r="H404" s="308"/>
      <c r="I404" s="14"/>
      <c r="J404" s="310"/>
      <c r="K404" s="13"/>
      <c r="L404" s="500"/>
      <c r="M404" s="1029"/>
      <c r="N404" s="846"/>
      <c r="O404" s="691"/>
      <c r="P404" s="1029"/>
      <c r="Q404" s="677"/>
      <c r="R404" s="1030"/>
      <c r="S404" s="17"/>
      <c r="T404" s="311"/>
      <c r="U404" s="118"/>
      <c r="V404" s="4" t="s">
        <v>17</v>
      </c>
      <c r="W404" s="10" t="s">
        <v>371</v>
      </c>
      <c r="X404" s="13"/>
      <c r="Y404" s="313"/>
    </row>
    <row r="405" spans="1:25" x14ac:dyDescent="0.15">
      <c r="A405" s="1224"/>
      <c r="B405" s="539">
        <v>45009</v>
      </c>
      <c r="C405" s="449" t="str">
        <f t="shared" si="54"/>
        <v>(金)</v>
      </c>
      <c r="D405" s="672"/>
      <c r="E405" s="673"/>
      <c r="F405" s="674"/>
      <c r="G405" s="13"/>
      <c r="H405" s="308"/>
      <c r="I405" s="14"/>
      <c r="J405" s="310"/>
      <c r="K405" s="13"/>
      <c r="L405" s="500"/>
      <c r="M405" s="1029"/>
      <c r="N405" s="846"/>
      <c r="O405" s="691"/>
      <c r="P405" s="1029"/>
      <c r="Q405" s="677"/>
      <c r="R405" s="1030"/>
      <c r="S405" s="17"/>
      <c r="T405" s="311"/>
      <c r="U405" s="118"/>
      <c r="V405" s="4" t="s">
        <v>219</v>
      </c>
      <c r="W405" s="10" t="s">
        <v>205</v>
      </c>
      <c r="X405" s="13"/>
      <c r="Y405" s="396"/>
    </row>
    <row r="406" spans="1:25" x14ac:dyDescent="0.15">
      <c r="A406" s="1224"/>
      <c r="B406" s="539">
        <v>45010</v>
      </c>
      <c r="C406" s="449" t="str">
        <f t="shared" si="54"/>
        <v>(土)</v>
      </c>
      <c r="D406" s="672"/>
      <c r="E406" s="673"/>
      <c r="F406" s="674"/>
      <c r="G406" s="13"/>
      <c r="H406" s="308"/>
      <c r="I406" s="14"/>
      <c r="J406" s="310"/>
      <c r="K406" s="13"/>
      <c r="L406" s="500"/>
      <c r="M406" s="1029"/>
      <c r="N406" s="846"/>
      <c r="O406" s="691"/>
      <c r="P406" s="1029"/>
      <c r="Q406" s="677"/>
      <c r="R406" s="1030"/>
      <c r="S406" s="17"/>
      <c r="T406" s="311"/>
      <c r="U406" s="118"/>
      <c r="V406" s="4" t="s">
        <v>220</v>
      </c>
      <c r="W406" s="10" t="s">
        <v>371</v>
      </c>
      <c r="X406" s="172"/>
      <c r="Y406" s="396"/>
    </row>
    <row r="407" spans="1:25" x14ac:dyDescent="0.15">
      <c r="A407" s="1224"/>
      <c r="B407" s="539">
        <v>45011</v>
      </c>
      <c r="C407" s="449" t="str">
        <f t="shared" si="54"/>
        <v>(日)</v>
      </c>
      <c r="D407" s="672"/>
      <c r="E407" s="673"/>
      <c r="F407" s="674"/>
      <c r="G407" s="13"/>
      <c r="H407" s="308"/>
      <c r="I407" s="14"/>
      <c r="J407" s="310"/>
      <c r="K407" s="13"/>
      <c r="L407" s="500"/>
      <c r="M407" s="1029"/>
      <c r="N407" s="846"/>
      <c r="O407" s="691"/>
      <c r="P407" s="1029"/>
      <c r="Q407" s="677"/>
      <c r="R407" s="1030"/>
      <c r="S407" s="17"/>
      <c r="T407" s="311"/>
      <c r="U407" s="118"/>
      <c r="V407" s="397"/>
      <c r="W407" s="398"/>
      <c r="X407" s="399"/>
      <c r="Y407" s="398"/>
    </row>
    <row r="408" spans="1:25" x14ac:dyDescent="0.15">
      <c r="A408" s="1224"/>
      <c r="B408" s="539">
        <v>45012</v>
      </c>
      <c r="C408" s="449" t="str">
        <f t="shared" si="54"/>
        <v>(月)</v>
      </c>
      <c r="D408" s="796"/>
      <c r="E408" s="717"/>
      <c r="F408" s="718"/>
      <c r="G408" s="418"/>
      <c r="H408" s="719"/>
      <c r="I408" s="720"/>
      <c r="J408" s="721"/>
      <c r="K408" s="418"/>
      <c r="L408" s="886"/>
      <c r="M408" s="1033"/>
      <c r="N408" s="888"/>
      <c r="O408" s="1007"/>
      <c r="P408" s="1033"/>
      <c r="Q408" s="724"/>
      <c r="R408" s="1034"/>
      <c r="S408" s="1091"/>
      <c r="T408" s="1092"/>
      <c r="U408" s="118"/>
      <c r="V408" s="397"/>
      <c r="W408" s="398"/>
      <c r="X408" s="399"/>
      <c r="Y408" s="398"/>
    </row>
    <row r="409" spans="1:25" x14ac:dyDescent="0.15">
      <c r="A409" s="1224"/>
      <c r="B409" s="539">
        <v>45013</v>
      </c>
      <c r="C409" s="449" t="str">
        <f t="shared" si="54"/>
        <v>(火)</v>
      </c>
      <c r="D409" s="796"/>
      <c r="E409" s="717"/>
      <c r="F409" s="718"/>
      <c r="G409" s="418"/>
      <c r="H409" s="719"/>
      <c r="I409" s="720"/>
      <c r="J409" s="721"/>
      <c r="K409" s="418"/>
      <c r="L409" s="886"/>
      <c r="M409" s="1033"/>
      <c r="N409" s="888"/>
      <c r="O409" s="1007"/>
      <c r="P409" s="1033"/>
      <c r="Q409" s="724"/>
      <c r="R409" s="1034"/>
      <c r="S409" s="1091"/>
      <c r="T409" s="1092"/>
      <c r="U409" s="118"/>
      <c r="V409" s="400"/>
      <c r="W409" s="401"/>
      <c r="X409" s="402"/>
      <c r="Y409" s="401"/>
    </row>
    <row r="410" spans="1:25" x14ac:dyDescent="0.15">
      <c r="A410" s="1224"/>
      <c r="B410" s="539">
        <v>45014</v>
      </c>
      <c r="C410" s="449" t="str">
        <f t="shared" si="54"/>
        <v>(水)</v>
      </c>
      <c r="D410" s="796"/>
      <c r="E410" s="717"/>
      <c r="F410" s="718"/>
      <c r="G410" s="418"/>
      <c r="H410" s="719"/>
      <c r="I410" s="720"/>
      <c r="J410" s="721"/>
      <c r="K410" s="418"/>
      <c r="L410" s="886"/>
      <c r="M410" s="1033"/>
      <c r="N410" s="888"/>
      <c r="O410" s="1007"/>
      <c r="P410" s="1033"/>
      <c r="Q410" s="724"/>
      <c r="R410" s="1034"/>
      <c r="S410" s="1091"/>
      <c r="T410" s="1092"/>
      <c r="U410" s="118"/>
      <c r="V410" s="11" t="s">
        <v>23</v>
      </c>
      <c r="W410" s="117" t="s">
        <v>24</v>
      </c>
      <c r="X410" s="117" t="s">
        <v>24</v>
      </c>
      <c r="Y410" s="812" t="s">
        <v>24</v>
      </c>
    </row>
    <row r="411" spans="1:25" x14ac:dyDescent="0.15">
      <c r="A411" s="1224"/>
      <c r="B411" s="539">
        <v>45015</v>
      </c>
      <c r="C411" s="449" t="str">
        <f t="shared" si="54"/>
        <v>(木)</v>
      </c>
      <c r="D411" s="796"/>
      <c r="E411" s="717"/>
      <c r="F411" s="718"/>
      <c r="G411" s="418"/>
      <c r="H411" s="719"/>
      <c r="I411" s="720"/>
      <c r="J411" s="721"/>
      <c r="K411" s="418"/>
      <c r="L411" s="886"/>
      <c r="M411" s="1033"/>
      <c r="N411" s="888"/>
      <c r="O411" s="1007"/>
      <c r="P411" s="1033"/>
      <c r="Q411" s="724"/>
      <c r="R411" s="1034"/>
      <c r="S411" s="1091"/>
      <c r="T411" s="1092"/>
      <c r="U411" s="118"/>
      <c r="V411" s="985" t="s">
        <v>361</v>
      </c>
      <c r="W411" s="986"/>
      <c r="X411" s="986"/>
      <c r="Y411" s="987"/>
    </row>
    <row r="412" spans="1:25" x14ac:dyDescent="0.15">
      <c r="A412" s="1224"/>
      <c r="B412" s="539">
        <v>45016</v>
      </c>
      <c r="C412" s="449" t="str">
        <f t="shared" si="54"/>
        <v>(金)</v>
      </c>
      <c r="D412" s="761"/>
      <c r="E412" s="700"/>
      <c r="F412" s="746"/>
      <c r="G412" s="498"/>
      <c r="H412" s="409"/>
      <c r="I412" s="748"/>
      <c r="J412" s="747"/>
      <c r="K412" s="498"/>
      <c r="L412" s="506"/>
      <c r="M412" s="1076"/>
      <c r="N412" s="900"/>
      <c r="O412" s="1009"/>
      <c r="P412" s="1076"/>
      <c r="Q412" s="751"/>
      <c r="R412" s="1077"/>
      <c r="S412" s="1093"/>
      <c r="T412" s="1094"/>
      <c r="U412" s="118"/>
      <c r="V412" s="988"/>
      <c r="W412" s="989"/>
      <c r="X412" s="989"/>
      <c r="Y412" s="990"/>
    </row>
    <row r="413" spans="1:25" x14ac:dyDescent="0.15">
      <c r="A413" s="1224"/>
      <c r="B413" s="1155" t="s">
        <v>274</v>
      </c>
      <c r="C413" s="1155"/>
      <c r="D413" s="1037"/>
      <c r="E413" s="663">
        <f>MAX(E382:E412)</f>
        <v>0</v>
      </c>
      <c r="F413" s="680" t="str">
        <f t="shared" ref="F413:S413" si="55">IF(COUNT(F382:F412)=0,"",MAX(F382:F412))</f>
        <v/>
      </c>
      <c r="G413" s="12" t="str">
        <f t="shared" si="55"/>
        <v/>
      </c>
      <c r="H413" s="307" t="str">
        <f t="shared" si="55"/>
        <v/>
      </c>
      <c r="I413" s="665" t="str">
        <f t="shared" si="55"/>
        <v/>
      </c>
      <c r="J413" s="666" t="str">
        <f t="shared" si="55"/>
        <v/>
      </c>
      <c r="K413" s="12" t="str">
        <f t="shared" si="55"/>
        <v/>
      </c>
      <c r="L413" s="855" t="str">
        <f t="shared" si="55"/>
        <v/>
      </c>
      <c r="M413" s="1025" t="str">
        <f t="shared" si="55"/>
        <v/>
      </c>
      <c r="N413" s="838" t="str">
        <f t="shared" si="55"/>
        <v/>
      </c>
      <c r="O413" s="682" t="str">
        <f t="shared" si="55"/>
        <v/>
      </c>
      <c r="P413" s="1025" t="str">
        <f t="shared" si="55"/>
        <v/>
      </c>
      <c r="Q413" s="684" t="str">
        <f t="shared" si="55"/>
        <v/>
      </c>
      <c r="R413" s="1038" t="str">
        <f t="shared" si="55"/>
        <v/>
      </c>
      <c r="S413" s="1064" t="str">
        <f t="shared" si="55"/>
        <v/>
      </c>
      <c r="T413" s="1065" t="str">
        <f t="shared" ref="T413" si="56">IF(COUNT(T382:T412)=0,"",MAX(T382:T412))</f>
        <v/>
      </c>
      <c r="U413" s="122"/>
      <c r="V413" s="988"/>
      <c r="W413" s="989"/>
      <c r="X413" s="989"/>
      <c r="Y413" s="990"/>
    </row>
    <row r="414" spans="1:25" x14ac:dyDescent="0.15">
      <c r="A414" s="1224"/>
      <c r="B414" s="1156" t="s">
        <v>275</v>
      </c>
      <c r="C414" s="1156"/>
      <c r="D414" s="1041"/>
      <c r="E414" s="1042"/>
      <c r="F414" s="689" t="str">
        <f t="shared" ref="F414:R414" si="57">IF(COUNT(F382:F412)=0,"",MIN(F382:F412))</f>
        <v/>
      </c>
      <c r="G414" s="13" t="str">
        <f t="shared" si="57"/>
        <v/>
      </c>
      <c r="H414" s="308" t="str">
        <f t="shared" si="57"/>
        <v/>
      </c>
      <c r="I414" s="14" t="str">
        <f t="shared" si="57"/>
        <v/>
      </c>
      <c r="J414" s="310" t="str">
        <f t="shared" si="57"/>
        <v/>
      </c>
      <c r="K414" s="13" t="str">
        <f t="shared" si="57"/>
        <v/>
      </c>
      <c r="L414" s="500" t="str">
        <f t="shared" si="57"/>
        <v/>
      </c>
      <c r="M414" s="1029" t="str">
        <f t="shared" si="57"/>
        <v/>
      </c>
      <c r="N414" s="846" t="str">
        <f t="shared" si="57"/>
        <v/>
      </c>
      <c r="O414" s="691" t="str">
        <f t="shared" si="57"/>
        <v/>
      </c>
      <c r="P414" s="1043" t="str">
        <f t="shared" si="57"/>
        <v/>
      </c>
      <c r="Q414" s="693" t="str">
        <f t="shared" si="57"/>
        <v/>
      </c>
      <c r="R414" s="1044" t="str">
        <f t="shared" si="57"/>
        <v/>
      </c>
      <c r="S414" s="1095"/>
      <c r="T414" s="1096"/>
      <c r="U414" s="122"/>
      <c r="V414" s="988"/>
      <c r="W414" s="989"/>
      <c r="X414" s="989"/>
      <c r="Y414" s="990"/>
    </row>
    <row r="415" spans="1:25" x14ac:dyDescent="0.15">
      <c r="A415" s="1224"/>
      <c r="B415" s="1156" t="s">
        <v>276</v>
      </c>
      <c r="C415" s="1156"/>
      <c r="D415" s="1047"/>
      <c r="E415" s="1048"/>
      <c r="F415" s="697" t="str">
        <f t="shared" ref="F415:R415" si="58">IF(COUNT(F382:F412)=0,"",AVERAGE(F382:F412))</f>
        <v/>
      </c>
      <c r="G415" s="418" t="str">
        <f t="shared" si="58"/>
        <v/>
      </c>
      <c r="H415" s="719" t="str">
        <f t="shared" si="58"/>
        <v/>
      </c>
      <c r="I415" s="720" t="str">
        <f t="shared" si="58"/>
        <v/>
      </c>
      <c r="J415" s="721" t="str">
        <f t="shared" si="58"/>
        <v/>
      </c>
      <c r="K415" s="418" t="str">
        <f t="shared" si="58"/>
        <v/>
      </c>
      <c r="L415" s="886" t="str">
        <f t="shared" si="58"/>
        <v/>
      </c>
      <c r="M415" s="1033" t="str">
        <f t="shared" si="58"/>
        <v/>
      </c>
      <c r="N415" s="888" t="str">
        <f t="shared" si="58"/>
        <v/>
      </c>
      <c r="O415" s="1007" t="str">
        <f t="shared" si="58"/>
        <v/>
      </c>
      <c r="P415" s="1043" t="str">
        <f t="shared" si="58"/>
        <v/>
      </c>
      <c r="Q415" s="731" t="str">
        <f t="shared" si="58"/>
        <v/>
      </c>
      <c r="R415" s="1073" t="str">
        <f t="shared" si="58"/>
        <v/>
      </c>
      <c r="S415" s="1097"/>
      <c r="T415" s="1098"/>
      <c r="U415" s="122"/>
      <c r="V415" s="988"/>
      <c r="W415" s="989"/>
      <c r="X415" s="989"/>
      <c r="Y415" s="990"/>
    </row>
    <row r="416" spans="1:25" ht="14.25" thickBot="1" x14ac:dyDescent="0.2">
      <c r="A416" s="1224"/>
      <c r="B416" s="1175" t="s">
        <v>277</v>
      </c>
      <c r="C416" s="1175"/>
      <c r="D416" s="1099"/>
      <c r="E416" s="800">
        <f>SUM(E382:E412)</f>
        <v>0</v>
      </c>
      <c r="F416" s="1100"/>
      <c r="G416" s="1100"/>
      <c r="H416" s="1101"/>
      <c r="I416" s="1100"/>
      <c r="J416" s="1101"/>
      <c r="K416" s="1102"/>
      <c r="L416" s="1103"/>
      <c r="M416" s="1104"/>
      <c r="N416" s="1105"/>
      <c r="O416" s="1106"/>
      <c r="P416" s="1107"/>
      <c r="Q416" s="1108"/>
      <c r="R416" s="1109"/>
      <c r="S416" s="1110">
        <f>SUM(S382:S412)</f>
        <v>0</v>
      </c>
      <c r="T416" s="1111">
        <f>SUM(T382:T412)</f>
        <v>0</v>
      </c>
      <c r="U416" s="122"/>
      <c r="V416" s="827"/>
      <c r="W416" s="828"/>
      <c r="X416" s="828"/>
      <c r="Y416" s="829"/>
    </row>
    <row r="417" spans="1:26" ht="14.25" thickTop="1" x14ac:dyDescent="0.15">
      <c r="A417" s="1231" t="s">
        <v>282</v>
      </c>
      <c r="B417" s="1149" t="s">
        <v>274</v>
      </c>
      <c r="C417" s="1150"/>
      <c r="D417" s="1112"/>
      <c r="E417" s="769"/>
      <c r="F417" s="970"/>
      <c r="G417" s="771"/>
      <c r="H417" s="774"/>
      <c r="I417" s="773"/>
      <c r="J417" s="772"/>
      <c r="K417" s="771"/>
      <c r="L417" s="939"/>
      <c r="M417" s="1086"/>
      <c r="N417" s="942"/>
      <c r="O417" s="1014"/>
      <c r="P417" s="1086"/>
      <c r="Q417" s="971"/>
      <c r="R417" s="1113"/>
      <c r="S417" s="1114"/>
      <c r="T417" s="1115"/>
    </row>
    <row r="418" spans="1:26" s="1" customFormat="1" ht="13.5" customHeight="1" x14ac:dyDescent="0.15">
      <c r="A418" s="1232"/>
      <c r="B418" s="1151" t="s">
        <v>275</v>
      </c>
      <c r="C418" s="1152"/>
      <c r="D418" s="1041"/>
      <c r="E418" s="1042"/>
      <c r="F418" s="689"/>
      <c r="G418" s="13"/>
      <c r="H418" s="308"/>
      <c r="I418" s="14"/>
      <c r="J418" s="310"/>
      <c r="K418" s="13"/>
      <c r="L418" s="500"/>
      <c r="M418" s="1029"/>
      <c r="N418" s="846"/>
      <c r="O418" s="691"/>
      <c r="P418" s="1043"/>
      <c r="Q418" s="693"/>
      <c r="R418" s="1044"/>
      <c r="S418" s="1095"/>
      <c r="T418" s="1096"/>
      <c r="U418" s="159"/>
      <c r="V418" s="160"/>
    </row>
    <row r="419" spans="1:26" s="1" customFormat="1" ht="13.5" customHeight="1" x14ac:dyDescent="0.15">
      <c r="A419" s="1232"/>
      <c r="B419" s="1151" t="s">
        <v>276</v>
      </c>
      <c r="C419" s="1152"/>
      <c r="D419" s="1047"/>
      <c r="E419" s="1048"/>
      <c r="F419" s="697"/>
      <c r="G419" s="418"/>
      <c r="H419" s="719"/>
      <c r="I419" s="720"/>
      <c r="J419" s="721"/>
      <c r="K419" s="418"/>
      <c r="L419" s="886"/>
      <c r="M419" s="1033"/>
      <c r="N419" s="888"/>
      <c r="O419" s="1007"/>
      <c r="P419" s="1043"/>
      <c r="Q419" s="731"/>
      <c r="R419" s="1073"/>
      <c r="S419" s="1097"/>
      <c r="T419" s="1098"/>
      <c r="U419" s="159"/>
      <c r="V419" s="160"/>
    </row>
    <row r="420" spans="1:26" s="1" customFormat="1" ht="13.5" customHeight="1" x14ac:dyDescent="0.15">
      <c r="A420" s="1233"/>
      <c r="B420" s="1151" t="s">
        <v>277</v>
      </c>
      <c r="C420" s="1152"/>
      <c r="D420" s="1051"/>
      <c r="E420" s="700"/>
      <c r="F420" s="1052"/>
      <c r="G420" s="1052"/>
      <c r="H420" s="1053"/>
      <c r="I420" s="1052"/>
      <c r="J420" s="1053"/>
      <c r="K420" s="1116"/>
      <c r="L420" s="1117"/>
      <c r="M420" s="1051"/>
      <c r="N420" s="1118"/>
      <c r="O420" s="1051"/>
      <c r="P420" s="1060"/>
      <c r="Q420" s="1060"/>
      <c r="R420" s="1061"/>
      <c r="S420" s="1074"/>
      <c r="T420" s="1075"/>
      <c r="U420" s="159"/>
      <c r="V420" s="160"/>
    </row>
    <row r="421" spans="1:26" s="1" customFormat="1" ht="13.5" customHeight="1" x14ac:dyDescent="0.15">
      <c r="A421" s="545"/>
      <c r="B421" s="1160" t="s">
        <v>281</v>
      </c>
      <c r="C421" s="1161"/>
      <c r="D421" s="151"/>
      <c r="E421" s="153"/>
      <c r="F421" s="154"/>
      <c r="G421" s="154"/>
      <c r="H421" s="154"/>
      <c r="I421" s="155"/>
      <c r="J421" s="155"/>
      <c r="K421" s="156"/>
      <c r="L421" s="156"/>
      <c r="M421" s="155"/>
      <c r="N421" s="154"/>
      <c r="O421" s="154"/>
      <c r="P421" s="155"/>
      <c r="Q421" s="157"/>
      <c r="R421" s="156"/>
      <c r="S421" s="158"/>
      <c r="T421" s="158"/>
      <c r="U421" s="159"/>
      <c r="V421" s="160"/>
    </row>
    <row r="422" spans="1:26" s="1" customFormat="1" ht="13.5" customHeight="1" x14ac:dyDescent="0.15">
      <c r="U422" s="159"/>
      <c r="V422" s="160"/>
      <c r="W422" s="117"/>
      <c r="X422" s="117"/>
      <c r="Y422" s="117"/>
      <c r="Z422" s="117"/>
    </row>
  </sheetData>
  <protectedRanges>
    <protectedRange sqref="D281:M310" name="範囲1_1"/>
    <protectedRange sqref="N281:R310" name="範囲1_5_1"/>
  </protectedRanges>
  <mergeCells count="79">
    <mergeCell ref="V379:Y381"/>
    <mergeCell ref="V240:Y245"/>
    <mergeCell ref="V275:Y279"/>
    <mergeCell ref="V309:Y314"/>
    <mergeCell ref="V67:Y72"/>
    <mergeCell ref="V102:Y106"/>
    <mergeCell ref="V136:Y141"/>
    <mergeCell ref="V171:Y176"/>
    <mergeCell ref="V206:Y210"/>
    <mergeCell ref="V344:Y349"/>
    <mergeCell ref="B421:C421"/>
    <mergeCell ref="S2:T2"/>
    <mergeCell ref="A382:A416"/>
    <mergeCell ref="B413:C413"/>
    <mergeCell ref="B414:C414"/>
    <mergeCell ref="B415:C415"/>
    <mergeCell ref="B416:C416"/>
    <mergeCell ref="A417:A420"/>
    <mergeCell ref="B417:C417"/>
    <mergeCell ref="B418:C418"/>
    <mergeCell ref="B419:C419"/>
    <mergeCell ref="B420:C420"/>
    <mergeCell ref="A315:A349"/>
    <mergeCell ref="B346:C346"/>
    <mergeCell ref="B347:C347"/>
    <mergeCell ref="B348:C348"/>
    <mergeCell ref="B349:C349"/>
    <mergeCell ref="A350:A381"/>
    <mergeCell ref="B378:C378"/>
    <mergeCell ref="B379:C379"/>
    <mergeCell ref="B380:C380"/>
    <mergeCell ref="B381:C381"/>
    <mergeCell ref="A246:A279"/>
    <mergeCell ref="B276:C276"/>
    <mergeCell ref="B277:C277"/>
    <mergeCell ref="B278:C278"/>
    <mergeCell ref="B279:C279"/>
    <mergeCell ref="A280:A314"/>
    <mergeCell ref="B311:C311"/>
    <mergeCell ref="B312:C312"/>
    <mergeCell ref="B313:C313"/>
    <mergeCell ref="B314:C314"/>
    <mergeCell ref="B242:C242"/>
    <mergeCell ref="B243:C243"/>
    <mergeCell ref="B244:C244"/>
    <mergeCell ref="B245:C245"/>
    <mergeCell ref="A177:A210"/>
    <mergeCell ref="B207:C207"/>
    <mergeCell ref="B208:C208"/>
    <mergeCell ref="B209:C209"/>
    <mergeCell ref="B210:C210"/>
    <mergeCell ref="A211:A245"/>
    <mergeCell ref="B1:E1"/>
    <mergeCell ref="I2:J2"/>
    <mergeCell ref="K2:L2"/>
    <mergeCell ref="B72:C72"/>
    <mergeCell ref="A73:A106"/>
    <mergeCell ref="B103:C103"/>
    <mergeCell ref="B104:C104"/>
    <mergeCell ref="B105:C105"/>
    <mergeCell ref="B106:C106"/>
    <mergeCell ref="A38:A72"/>
    <mergeCell ref="B69:C69"/>
    <mergeCell ref="B70:C70"/>
    <mergeCell ref="B71:C71"/>
    <mergeCell ref="V2:Y3"/>
    <mergeCell ref="V33:Y37"/>
    <mergeCell ref="A4:A37"/>
    <mergeCell ref="G2:H2"/>
    <mergeCell ref="A142:A176"/>
    <mergeCell ref="B173:C173"/>
    <mergeCell ref="B174:C174"/>
    <mergeCell ref="B175:C175"/>
    <mergeCell ref="B176:C176"/>
    <mergeCell ref="A107:A141"/>
    <mergeCell ref="B138:C138"/>
    <mergeCell ref="B139:C139"/>
    <mergeCell ref="B140:C140"/>
    <mergeCell ref="B141:C141"/>
  </mergeCells>
  <phoneticPr fontId="4"/>
  <conditionalFormatting sqref="X7:Y28">
    <cfRule type="expression" dxfId="162" priority="75" stopIfTrue="1">
      <formula>$B$1=1</formula>
    </cfRule>
  </conditionalFormatting>
  <conditionalFormatting sqref="X7:Y28">
    <cfRule type="expression" dxfId="161" priority="74" stopIfTrue="1">
      <formula>$B$1=1</formula>
    </cfRule>
  </conditionalFormatting>
  <conditionalFormatting sqref="D281:R310 F173:R175 F242:R244 F69:R71 F378:R380 F207:R209 F103:R105 F138:R140 F346:R348 F34:R36 F413:R415 F417:R419 F311:R313 F276:R278 F176:O176 F245:O245 F72:O72 F381:O381 F210:O210 F106:O106 F141:O141 F349:O349 F37:O37 F416:O416 F420:O420 F314:O314 F279:O279">
    <cfRule type="expression" dxfId="160" priority="73" stopIfTrue="1">
      <formula>$A$1=1</formula>
    </cfRule>
  </conditionalFormatting>
  <conditionalFormatting sqref="U310:U315">
    <cfRule type="expression" dxfId="159" priority="72" stopIfTrue="1">
      <formula>$A$1=1</formula>
    </cfRule>
  </conditionalFormatting>
  <conditionalFormatting sqref="S242:S245">
    <cfRule type="expression" dxfId="158" priority="56" stopIfTrue="1">
      <formula>$A$1=1</formula>
    </cfRule>
  </conditionalFormatting>
  <conditionalFormatting sqref="D349">
    <cfRule type="expression" dxfId="157" priority="70" stopIfTrue="1">
      <formula>$A$1=1</formula>
    </cfRule>
  </conditionalFormatting>
  <conditionalFormatting sqref="S69:S72">
    <cfRule type="expression" dxfId="156" priority="66" stopIfTrue="1">
      <formula>$A$1=1</formula>
    </cfRule>
  </conditionalFormatting>
  <conditionalFormatting sqref="D381">
    <cfRule type="expression" dxfId="155" priority="69" stopIfTrue="1">
      <formula>$A$1=1</formula>
    </cfRule>
  </conditionalFormatting>
  <conditionalFormatting sqref="S378:S381">
    <cfRule type="expression" dxfId="154" priority="68" stopIfTrue="1">
      <formula>$A$1=1</formula>
    </cfRule>
  </conditionalFormatting>
  <conditionalFormatting sqref="S207:S210">
    <cfRule type="expression" dxfId="153" priority="62" stopIfTrue="1">
      <formula>$A$1=1</formula>
    </cfRule>
  </conditionalFormatting>
  <conditionalFormatting sqref="S104:S106">
    <cfRule type="expression" dxfId="152" priority="64" stopIfTrue="1">
      <formula>$A$1=1</formula>
    </cfRule>
  </conditionalFormatting>
  <conditionalFormatting sqref="S138:S141">
    <cfRule type="expression" dxfId="151" priority="60" stopIfTrue="1">
      <formula>$A$1=1</formula>
    </cfRule>
  </conditionalFormatting>
  <conditionalFormatting sqref="S173:S176">
    <cfRule type="expression" dxfId="150" priority="58" stopIfTrue="1">
      <formula>$A$1=1</formula>
    </cfRule>
  </conditionalFormatting>
  <conditionalFormatting sqref="S346:S349">
    <cfRule type="expression" dxfId="149" priority="54" stopIfTrue="1">
      <formula>$A$1=1</formula>
    </cfRule>
  </conditionalFormatting>
  <conditionalFormatting sqref="S34:S37">
    <cfRule type="expression" dxfId="148" priority="52" stopIfTrue="1">
      <formula>$A$1=1</formula>
    </cfRule>
  </conditionalFormatting>
  <conditionalFormatting sqref="D416">
    <cfRule type="expression" dxfId="147" priority="50" stopIfTrue="1">
      <formula>$A$1=1</formula>
    </cfRule>
  </conditionalFormatting>
  <conditionalFormatting sqref="S413:S416">
    <cfRule type="expression" dxfId="146" priority="49" stopIfTrue="1">
      <formula>$A$1=1</formula>
    </cfRule>
  </conditionalFormatting>
  <conditionalFormatting sqref="D420">
    <cfRule type="expression" dxfId="145" priority="47" stopIfTrue="1">
      <formula>$A$1=1</formula>
    </cfRule>
  </conditionalFormatting>
  <conditionalFormatting sqref="S417:S420">
    <cfRule type="expression" dxfId="144" priority="46" stopIfTrue="1">
      <formula>$A$1=1</formula>
    </cfRule>
  </conditionalFormatting>
  <conditionalFormatting sqref="S311:S314">
    <cfRule type="expression" dxfId="143" priority="44" stopIfTrue="1">
      <formula>$A$1=1</formula>
    </cfRule>
  </conditionalFormatting>
  <conditionalFormatting sqref="S276:S279">
    <cfRule type="expression" dxfId="142" priority="40" stopIfTrue="1">
      <formula>$A$1=1</formula>
    </cfRule>
  </conditionalFormatting>
  <conditionalFormatting sqref="T242:T245">
    <cfRule type="expression" dxfId="141" priority="32" stopIfTrue="1">
      <formula>$A$1=1</formula>
    </cfRule>
  </conditionalFormatting>
  <conditionalFormatting sqref="T69:T72">
    <cfRule type="expression" dxfId="140" priority="37" stopIfTrue="1">
      <formula>$A$1=1</formula>
    </cfRule>
  </conditionalFormatting>
  <conditionalFormatting sqref="T378:T381">
    <cfRule type="expression" dxfId="139" priority="38" stopIfTrue="1">
      <formula>$A$1=1</formula>
    </cfRule>
  </conditionalFormatting>
  <conditionalFormatting sqref="T207:T210">
    <cfRule type="expression" dxfId="138" priority="35" stopIfTrue="1">
      <formula>$A$1=1</formula>
    </cfRule>
  </conditionalFormatting>
  <conditionalFormatting sqref="T104:T106">
    <cfRule type="expression" dxfId="137" priority="36" stopIfTrue="1">
      <formula>$A$1=1</formula>
    </cfRule>
  </conditionalFormatting>
  <conditionalFormatting sqref="T138:T141">
    <cfRule type="expression" dxfId="136" priority="34" stopIfTrue="1">
      <formula>$A$1=1</formula>
    </cfRule>
  </conditionalFormatting>
  <conditionalFormatting sqref="T173:T176">
    <cfRule type="expression" dxfId="135" priority="33" stopIfTrue="1">
      <formula>$A$1=1</formula>
    </cfRule>
  </conditionalFormatting>
  <conditionalFormatting sqref="T346:T349">
    <cfRule type="expression" dxfId="134" priority="31" stopIfTrue="1">
      <formula>$A$1=1</formula>
    </cfRule>
  </conditionalFormatting>
  <conditionalFormatting sqref="T34:T37">
    <cfRule type="expression" dxfId="133" priority="30" stopIfTrue="1">
      <formula>$A$1=1</formula>
    </cfRule>
  </conditionalFormatting>
  <conditionalFormatting sqref="T413:T416">
    <cfRule type="expression" dxfId="132" priority="29" stopIfTrue="1">
      <formula>$A$1=1</formula>
    </cfRule>
  </conditionalFormatting>
  <conditionalFormatting sqref="T417:T420">
    <cfRule type="expression" dxfId="131" priority="28" stopIfTrue="1">
      <formula>$A$1=1</formula>
    </cfRule>
  </conditionalFormatting>
  <conditionalFormatting sqref="T311:T314">
    <cfRule type="expression" dxfId="130" priority="27" stopIfTrue="1">
      <formula>$A$1=1</formula>
    </cfRule>
  </conditionalFormatting>
  <conditionalFormatting sqref="T276:T279">
    <cfRule type="expression" dxfId="129" priority="25" stopIfTrue="1">
      <formula>$A$1=1</formula>
    </cfRule>
  </conditionalFormatting>
  <conditionalFormatting sqref="X41:Y62">
    <cfRule type="expression" dxfId="128" priority="24" stopIfTrue="1">
      <formula>$B$1=1</formula>
    </cfRule>
  </conditionalFormatting>
  <conditionalFormatting sqref="X41:Y62">
    <cfRule type="expression" dxfId="127" priority="23" stopIfTrue="1">
      <formula>$B$1=1</formula>
    </cfRule>
  </conditionalFormatting>
  <conditionalFormatting sqref="X76:Y97">
    <cfRule type="expression" dxfId="126" priority="22" stopIfTrue="1">
      <formula>$B$1=1</formula>
    </cfRule>
  </conditionalFormatting>
  <conditionalFormatting sqref="X76:Y97">
    <cfRule type="expression" dxfId="125" priority="21" stopIfTrue="1">
      <formula>$B$1=1</formula>
    </cfRule>
  </conditionalFormatting>
  <conditionalFormatting sqref="X110:Y131">
    <cfRule type="expression" dxfId="124" priority="20" stopIfTrue="1">
      <formula>$B$1=1</formula>
    </cfRule>
  </conditionalFormatting>
  <conditionalFormatting sqref="X110:Y131">
    <cfRule type="expression" dxfId="123" priority="19" stopIfTrue="1">
      <formula>$B$1=1</formula>
    </cfRule>
  </conditionalFormatting>
  <conditionalFormatting sqref="X145:Y166">
    <cfRule type="expression" dxfId="122" priority="18" stopIfTrue="1">
      <formula>$B$1=1</formula>
    </cfRule>
  </conditionalFormatting>
  <conditionalFormatting sqref="X145:Y166">
    <cfRule type="expression" dxfId="121" priority="17" stopIfTrue="1">
      <formula>$B$1=1</formula>
    </cfRule>
  </conditionalFormatting>
  <conditionalFormatting sqref="X180:Y201">
    <cfRule type="expression" dxfId="120" priority="16" stopIfTrue="1">
      <formula>$B$1=1</formula>
    </cfRule>
  </conditionalFormatting>
  <conditionalFormatting sqref="X180:Y201">
    <cfRule type="expression" dxfId="119" priority="15" stopIfTrue="1">
      <formula>$B$1=1</formula>
    </cfRule>
  </conditionalFormatting>
  <conditionalFormatting sqref="X385:Y406">
    <cfRule type="expression" dxfId="118" priority="3" stopIfTrue="1">
      <formula>$B$1=1</formula>
    </cfRule>
  </conditionalFormatting>
  <conditionalFormatting sqref="X214:Y235">
    <cfRule type="expression" dxfId="117" priority="14" stopIfTrue="1">
      <formula>$B$1=1</formula>
    </cfRule>
  </conditionalFormatting>
  <conditionalFormatting sqref="X214:Y235">
    <cfRule type="expression" dxfId="116" priority="13" stopIfTrue="1">
      <formula>$B$1=1</formula>
    </cfRule>
  </conditionalFormatting>
  <conditionalFormatting sqref="X249:Y270">
    <cfRule type="expression" dxfId="115" priority="12" stopIfTrue="1">
      <formula>$B$1=1</formula>
    </cfRule>
  </conditionalFormatting>
  <conditionalFormatting sqref="X249:Y270">
    <cfRule type="expression" dxfId="114" priority="11" stopIfTrue="1">
      <formula>$B$1=1</formula>
    </cfRule>
  </conditionalFormatting>
  <conditionalFormatting sqref="X283:Y304">
    <cfRule type="expression" dxfId="113" priority="10" stopIfTrue="1">
      <formula>$B$1=1</formula>
    </cfRule>
  </conditionalFormatting>
  <conditionalFormatting sqref="X283:Y304">
    <cfRule type="expression" dxfId="112" priority="9" stopIfTrue="1">
      <formula>$B$1=1</formula>
    </cfRule>
  </conditionalFormatting>
  <conditionalFormatting sqref="X318:Y339">
    <cfRule type="expression" dxfId="111" priority="8" stopIfTrue="1">
      <formula>$B$1=1</formula>
    </cfRule>
  </conditionalFormatting>
  <conditionalFormatting sqref="X318:Y339">
    <cfRule type="expression" dxfId="110" priority="7" stopIfTrue="1">
      <formula>$B$1=1</formula>
    </cfRule>
  </conditionalFormatting>
  <conditionalFormatting sqref="X353:Y374">
    <cfRule type="expression" dxfId="109" priority="6" stopIfTrue="1">
      <formula>$B$1=1</formula>
    </cfRule>
  </conditionalFormatting>
  <conditionalFormatting sqref="X353:Y374">
    <cfRule type="expression" dxfId="108" priority="5" stopIfTrue="1">
      <formula>$B$1=1</formula>
    </cfRule>
  </conditionalFormatting>
  <conditionalFormatting sqref="X385:Y406">
    <cfRule type="expression" dxfId="107" priority="4" stopIfTrue="1">
      <formula>$B$1=1</formula>
    </cfRule>
  </conditionalFormatting>
  <conditionalFormatting sqref="S103">
    <cfRule type="expression" dxfId="106" priority="2" stopIfTrue="1">
      <formula>$A$1=1</formula>
    </cfRule>
  </conditionalFormatting>
  <conditionalFormatting sqref="T103">
    <cfRule type="expression" dxfId="105" priority="1" stopIfTrue="1">
      <formula>$A$1=1</formula>
    </cfRule>
  </conditionalFormatting>
  <dataValidations count="2">
    <dataValidation imeMode="off" allowBlank="1" showInputMessage="1" showErrorMessage="1" sqref="X2 E281:R310 U371:U412 E4:U33 E371:T377 E382:T412 V18:W31 X29:Y31 V52:W65 X63:Y65 V87:W100 X98:Y100 V121:W134 X132:Y134 V156:W169 X167:Y169 V191:W204 X202:Y204 V225:W238 X236:Y238 V260:W273 X271:Y273 V294:W307 X305:Y307 V329:W342 X340:Y342 V364:W377 X375:Y377 V396:W409 X407:Y409"/>
    <dataValidation imeMode="on" allowBlank="1" showInputMessage="1" showErrorMessage="1" sqref="X6:Y6 D4:D33 W66:Y66 D371:D377 W343:Y343 W378:Y378 V32:V33 D281:D310 W101:Y101 W135:Y135 W170:Y170 W205:Y205 W239:Y239 W274:Y274 W308:Y308 D382:D412 W422:Y422 W32:Y32 W410:Y410 X40:Y40 V66:V67 X75:Y75 V101:V102 V410:V411 X109:Y109 V135:V136 X384:Y384 X144:Y144 V170:V171 X179:Y179 V205:V206 V416:Y416 X213:Y213 V239:V240 X248:Y248 V274:V275 X282:Y282 V308:V309 X317:Y317 V343:V344 X352:Y352 V378:V379"/>
  </dataValidations>
  <pageMargins left="0.25" right="0.25" top="0.75" bottom="0.75" header="0.3" footer="0.3"/>
  <pageSetup paperSize="9" fitToHeight="0" orientation="landscape" r:id="rId1"/>
  <rowBreaks count="12" manualBreakCount="12">
    <brk id="37" max="16383" man="1"/>
    <brk id="72" max="16383" man="1"/>
    <brk id="106" max="16383" man="1"/>
    <brk id="141" max="16383" man="1"/>
    <brk id="176" max="16383" man="1"/>
    <brk id="210" max="16383" man="1"/>
    <brk id="245" max="16383" man="1"/>
    <brk id="279" max="16383" man="1"/>
    <brk id="314" max="16383" man="1"/>
    <brk id="349" max="16383" man="1"/>
    <brk id="381" max="16383" man="1"/>
    <brk id="41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22"/>
  <sheetViews>
    <sheetView view="pageBreakPreview" zoomScale="70" zoomScaleNormal="70" zoomScaleSheetLayoutView="70" workbookViewId="0">
      <pane xSplit="1" ySplit="3" topLeftCell="B4" activePane="bottomRight" state="frozen"/>
      <selection activeCell="K264" sqref="K264"/>
      <selection pane="topRight" activeCell="K264" sqref="K264"/>
      <selection pane="bottomLeft" activeCell="K264" sqref="K264"/>
      <selection pane="bottomRight"/>
    </sheetView>
  </sheetViews>
  <sheetFormatPr defaultRowHeight="13.5" x14ac:dyDescent="0.15"/>
  <cols>
    <col min="1" max="1" width="4.125" customWidth="1"/>
    <col min="2" max="2" width="3.375" customWidth="1"/>
    <col min="3" max="3" width="4.625" customWidth="1"/>
    <col min="4" max="17" width="5.375" customWidth="1"/>
    <col min="18" max="19" width="8.875" customWidth="1"/>
    <col min="20" max="20" width="1.875" customWidth="1"/>
    <col min="21" max="21" width="15.375" customWidth="1"/>
    <col min="22" max="24" width="5.625" customWidth="1"/>
  </cols>
  <sheetData>
    <row r="1" spans="1:24" ht="17.25" x14ac:dyDescent="0.15">
      <c r="B1" s="1169" t="s">
        <v>320</v>
      </c>
      <c r="C1" s="1169"/>
      <c r="D1" s="1169"/>
      <c r="E1" s="49"/>
      <c r="F1" s="39" t="s">
        <v>382</v>
      </c>
      <c r="G1" s="39"/>
      <c r="L1" s="39"/>
      <c r="M1" s="39"/>
      <c r="N1" s="39"/>
      <c r="O1" s="39"/>
      <c r="P1" s="39"/>
      <c r="Q1" s="39"/>
      <c r="T1" s="121"/>
    </row>
    <row r="2" spans="1:24" ht="27.75" customHeight="1" x14ac:dyDescent="0.15">
      <c r="A2" s="608" t="s">
        <v>419</v>
      </c>
      <c r="B2" s="446" t="s">
        <v>0</v>
      </c>
      <c r="C2" s="452" t="s">
        <v>10</v>
      </c>
      <c r="D2" s="379" t="s">
        <v>1</v>
      </c>
      <c r="E2" s="315" t="s">
        <v>2</v>
      </c>
      <c r="F2" s="1158" t="s">
        <v>6</v>
      </c>
      <c r="G2" s="1159"/>
      <c r="H2" s="1158" t="s">
        <v>7</v>
      </c>
      <c r="I2" s="1159"/>
      <c r="J2" s="1158" t="s">
        <v>26</v>
      </c>
      <c r="K2" s="1242"/>
      <c r="L2" s="362" t="s">
        <v>387</v>
      </c>
      <c r="M2" s="317" t="s">
        <v>366</v>
      </c>
      <c r="N2" s="318" t="s">
        <v>367</v>
      </c>
      <c r="O2" s="318" t="s">
        <v>368</v>
      </c>
      <c r="P2" s="318" t="s">
        <v>369</v>
      </c>
      <c r="Q2" s="317" t="s">
        <v>375</v>
      </c>
      <c r="R2" s="1213" t="s">
        <v>227</v>
      </c>
      <c r="S2" s="1215"/>
      <c r="T2" s="117"/>
      <c r="U2" s="1143" t="s">
        <v>3</v>
      </c>
      <c r="V2" s="1144"/>
      <c r="W2" s="1144"/>
      <c r="X2" s="1145"/>
    </row>
    <row r="3" spans="1:24" ht="13.5" customHeight="1" x14ac:dyDescent="0.15">
      <c r="A3" s="609"/>
      <c r="B3" s="451"/>
      <c r="C3" s="457"/>
      <c r="D3" s="435"/>
      <c r="E3" s="316" t="s">
        <v>9</v>
      </c>
      <c r="F3" s="47" t="s">
        <v>4</v>
      </c>
      <c r="G3" s="48" t="s">
        <v>5</v>
      </c>
      <c r="H3" s="47" t="s">
        <v>4</v>
      </c>
      <c r="I3" s="48" t="s">
        <v>5</v>
      </c>
      <c r="J3" s="47" t="s">
        <v>4</v>
      </c>
      <c r="K3" s="361" t="s">
        <v>5</v>
      </c>
      <c r="L3" s="364" t="s">
        <v>5</v>
      </c>
      <c r="M3" s="48" t="s">
        <v>5</v>
      </c>
      <c r="N3" s="48" t="s">
        <v>5</v>
      </c>
      <c r="O3" s="48" t="s">
        <v>5</v>
      </c>
      <c r="P3" s="48" t="s">
        <v>5</v>
      </c>
      <c r="Q3" s="48" t="s">
        <v>5</v>
      </c>
      <c r="R3" s="135" t="s">
        <v>323</v>
      </c>
      <c r="S3" s="353" t="s">
        <v>328</v>
      </c>
      <c r="T3" s="120"/>
      <c r="U3" s="1146"/>
      <c r="V3" s="1147"/>
      <c r="W3" s="1147"/>
      <c r="X3" s="1148"/>
    </row>
    <row r="4" spans="1:24" ht="13.5" customHeight="1" x14ac:dyDescent="0.15">
      <c r="A4" s="1171" t="s">
        <v>18</v>
      </c>
      <c r="B4" s="448">
        <v>44652</v>
      </c>
      <c r="C4" s="449" t="str">
        <f>IF(B4="","",IF(WEEKDAY(B4)=1,"(日)",IF(WEEKDAY(B4)=2,"(月)",IF(WEEKDAY(B4)=3,"(火)",IF(WEEKDAY(B4)=4,"(水)",IF(WEEKDAY(B4)=5,"(木)",IF(WEEKDAY(B4)=6,"(金)","(土)")))))))</f>
        <v>(金)</v>
      </c>
      <c r="D4" s="662" t="s">
        <v>325</v>
      </c>
      <c r="E4" s="664"/>
      <c r="F4" s="12">
        <v>10.8</v>
      </c>
      <c r="G4" s="307">
        <v>10.199999999999999</v>
      </c>
      <c r="H4" s="665">
        <v>2.2000000000000002</v>
      </c>
      <c r="I4" s="666">
        <v>2</v>
      </c>
      <c r="J4" s="12">
        <v>7.6</v>
      </c>
      <c r="K4" s="855">
        <v>7.5</v>
      </c>
      <c r="L4" s="1025">
        <v>32.6</v>
      </c>
      <c r="M4" s="838">
        <v>72.099999999999994</v>
      </c>
      <c r="N4" s="682">
        <v>96.2</v>
      </c>
      <c r="O4" s="666">
        <v>37.4</v>
      </c>
      <c r="P4" s="668">
        <v>246</v>
      </c>
      <c r="Q4" s="669">
        <v>0.1</v>
      </c>
      <c r="R4" s="670"/>
      <c r="S4" s="1028"/>
      <c r="T4" s="171"/>
      <c r="U4" s="552" t="s">
        <v>365</v>
      </c>
      <c r="V4" s="553"/>
      <c r="W4" s="554">
        <v>44658</v>
      </c>
      <c r="X4" s="555"/>
    </row>
    <row r="5" spans="1:24" x14ac:dyDescent="0.15">
      <c r="A5" s="1171"/>
      <c r="B5" s="449">
        <v>44653</v>
      </c>
      <c r="C5" s="449" t="str">
        <f t="shared" ref="C5:C33" si="0">IF(B5="","",IF(WEEKDAY(B5)=1,"(日)",IF(WEEKDAY(B5)=2,"(月)",IF(WEEKDAY(B5)=3,"(火)",IF(WEEKDAY(B5)=4,"(水)",IF(WEEKDAY(B5)=5,"(木)",IF(WEEKDAY(B5)=6,"(金)","(土)")))))))</f>
        <v>(土)</v>
      </c>
      <c r="D5" s="672" t="s">
        <v>326</v>
      </c>
      <c r="E5" s="674"/>
      <c r="F5" s="13">
        <v>11.1</v>
      </c>
      <c r="G5" s="308">
        <v>11.9</v>
      </c>
      <c r="H5" s="14">
        <v>2.5</v>
      </c>
      <c r="I5" s="310">
        <v>2.1</v>
      </c>
      <c r="J5" s="13">
        <v>7.6</v>
      </c>
      <c r="K5" s="500">
        <v>7.6</v>
      </c>
      <c r="L5" s="1029">
        <v>34.9</v>
      </c>
      <c r="M5" s="846"/>
      <c r="N5" s="691"/>
      <c r="O5" s="310"/>
      <c r="P5" s="311"/>
      <c r="Q5" s="675"/>
      <c r="R5" s="676"/>
      <c r="S5" s="1032"/>
      <c r="T5" s="171"/>
      <c r="U5" s="468" t="s">
        <v>364</v>
      </c>
      <c r="V5" s="469" t="s">
        <v>363</v>
      </c>
      <c r="W5" s="480">
        <v>18.2</v>
      </c>
      <c r="X5" s="473"/>
    </row>
    <row r="6" spans="1:24" x14ac:dyDescent="0.15">
      <c r="A6" s="1171"/>
      <c r="B6" s="449">
        <v>44654</v>
      </c>
      <c r="C6" s="449" t="str">
        <f t="shared" si="0"/>
        <v>(日)</v>
      </c>
      <c r="D6" s="678" t="s">
        <v>325</v>
      </c>
      <c r="E6" s="674"/>
      <c r="F6" s="13">
        <v>11.2</v>
      </c>
      <c r="G6" s="308">
        <v>11.7</v>
      </c>
      <c r="H6" s="14">
        <v>2.7</v>
      </c>
      <c r="I6" s="310">
        <v>2.1</v>
      </c>
      <c r="J6" s="13">
        <v>7.6</v>
      </c>
      <c r="K6" s="500">
        <v>7.6</v>
      </c>
      <c r="L6" s="1029">
        <v>34.200000000000003</v>
      </c>
      <c r="M6" s="846"/>
      <c r="N6" s="691"/>
      <c r="O6" s="310"/>
      <c r="P6" s="311"/>
      <c r="Q6" s="675"/>
      <c r="R6" s="676"/>
      <c r="S6" s="1032"/>
      <c r="T6" s="171"/>
      <c r="U6" s="6" t="s">
        <v>19</v>
      </c>
      <c r="V6" s="7" t="s">
        <v>20</v>
      </c>
      <c r="W6" s="475" t="s">
        <v>21</v>
      </c>
      <c r="X6" s="7" t="s">
        <v>22</v>
      </c>
    </row>
    <row r="7" spans="1:24" x14ac:dyDescent="0.15">
      <c r="A7" s="1171"/>
      <c r="B7" s="449">
        <v>44655</v>
      </c>
      <c r="C7" s="449" t="str">
        <f t="shared" si="0"/>
        <v>(月)</v>
      </c>
      <c r="D7" s="678" t="s">
        <v>325</v>
      </c>
      <c r="E7" s="674"/>
      <c r="F7" s="13">
        <v>11.3</v>
      </c>
      <c r="G7" s="308">
        <v>11.9</v>
      </c>
      <c r="H7" s="14">
        <v>2.4</v>
      </c>
      <c r="I7" s="310">
        <v>1.9</v>
      </c>
      <c r="J7" s="13">
        <v>7.6</v>
      </c>
      <c r="K7" s="500">
        <v>7.6</v>
      </c>
      <c r="L7" s="1029">
        <v>32.1</v>
      </c>
      <c r="M7" s="846">
        <v>72.099999999999994</v>
      </c>
      <c r="N7" s="691">
        <v>95.4</v>
      </c>
      <c r="O7" s="310">
        <v>39.1</v>
      </c>
      <c r="P7" s="311">
        <v>200</v>
      </c>
      <c r="Q7" s="675">
        <v>0.16</v>
      </c>
      <c r="R7" s="676"/>
      <c r="S7" s="1032"/>
      <c r="T7" s="171"/>
      <c r="U7" s="3" t="s">
        <v>203</v>
      </c>
      <c r="V7" s="9" t="s">
        <v>11</v>
      </c>
      <c r="W7" s="476">
        <v>11.8</v>
      </c>
      <c r="X7" s="307">
        <v>13.3</v>
      </c>
    </row>
    <row r="8" spans="1:24" x14ac:dyDescent="0.15">
      <c r="A8" s="1171"/>
      <c r="B8" s="449">
        <v>44656</v>
      </c>
      <c r="C8" s="449" t="str">
        <f t="shared" si="0"/>
        <v>(火)</v>
      </c>
      <c r="D8" s="678" t="s">
        <v>327</v>
      </c>
      <c r="E8" s="674"/>
      <c r="F8" s="13">
        <v>11.6</v>
      </c>
      <c r="G8" s="308">
        <v>12.5</v>
      </c>
      <c r="H8" s="14">
        <v>3</v>
      </c>
      <c r="I8" s="310">
        <v>2.1</v>
      </c>
      <c r="J8" s="13">
        <v>7.7</v>
      </c>
      <c r="K8" s="500">
        <v>7.6</v>
      </c>
      <c r="L8" s="1029">
        <v>32.6</v>
      </c>
      <c r="M8" s="846">
        <v>71.5</v>
      </c>
      <c r="N8" s="691">
        <v>90.4</v>
      </c>
      <c r="O8" s="310">
        <v>39.6</v>
      </c>
      <c r="P8" s="311">
        <v>265</v>
      </c>
      <c r="Q8" s="675">
        <v>0.13</v>
      </c>
      <c r="R8" s="676"/>
      <c r="S8" s="1032"/>
      <c r="T8" s="171"/>
      <c r="U8" s="4" t="s">
        <v>204</v>
      </c>
      <c r="V8" s="10" t="s">
        <v>205</v>
      </c>
      <c r="W8" s="13">
        <v>3.5</v>
      </c>
      <c r="X8" s="308">
        <v>2.2999999999999998</v>
      </c>
    </row>
    <row r="9" spans="1:24" x14ac:dyDescent="0.15">
      <c r="A9" s="1171"/>
      <c r="B9" s="449">
        <v>44657</v>
      </c>
      <c r="C9" s="449" t="str">
        <f t="shared" si="0"/>
        <v>(水)</v>
      </c>
      <c r="D9" s="678" t="s">
        <v>318</v>
      </c>
      <c r="E9" s="674"/>
      <c r="F9" s="13">
        <v>11.9</v>
      </c>
      <c r="G9" s="308">
        <v>14.7</v>
      </c>
      <c r="H9" s="14">
        <v>3.6</v>
      </c>
      <c r="I9" s="310">
        <v>2.2999999999999998</v>
      </c>
      <c r="J9" s="13">
        <v>7.6</v>
      </c>
      <c r="K9" s="500">
        <v>7.6</v>
      </c>
      <c r="L9" s="1029">
        <v>31.6</v>
      </c>
      <c r="M9" s="846">
        <v>71.400000000000006</v>
      </c>
      <c r="N9" s="691">
        <v>90.2</v>
      </c>
      <c r="O9" s="310">
        <v>39.4</v>
      </c>
      <c r="P9" s="311">
        <v>251</v>
      </c>
      <c r="Q9" s="675">
        <v>0.15</v>
      </c>
      <c r="R9" s="676"/>
      <c r="S9" s="1032"/>
      <c r="T9" s="171"/>
      <c r="U9" s="4" t="s">
        <v>12</v>
      </c>
      <c r="V9" s="10"/>
      <c r="W9" s="13">
        <v>7.6</v>
      </c>
      <c r="X9" s="308">
        <v>7.6</v>
      </c>
    </row>
    <row r="10" spans="1:24" x14ac:dyDescent="0.15">
      <c r="A10" s="1171"/>
      <c r="B10" s="449">
        <v>44658</v>
      </c>
      <c r="C10" s="449" t="str">
        <f t="shared" si="0"/>
        <v>(木)</v>
      </c>
      <c r="D10" s="678" t="s">
        <v>317</v>
      </c>
      <c r="E10" s="674">
        <v>18.2</v>
      </c>
      <c r="F10" s="13">
        <v>11.8</v>
      </c>
      <c r="G10" s="308">
        <v>13.3</v>
      </c>
      <c r="H10" s="14">
        <v>3.5</v>
      </c>
      <c r="I10" s="310">
        <v>2.2999999999999998</v>
      </c>
      <c r="J10" s="13">
        <v>7.6</v>
      </c>
      <c r="K10" s="500">
        <v>7.6</v>
      </c>
      <c r="L10" s="1029">
        <v>31.4</v>
      </c>
      <c r="M10" s="846">
        <v>72.099999999999994</v>
      </c>
      <c r="N10" s="691">
        <v>91</v>
      </c>
      <c r="O10" s="310">
        <v>39.700000000000003</v>
      </c>
      <c r="P10" s="311">
        <v>227</v>
      </c>
      <c r="Q10" s="675">
        <v>0.16</v>
      </c>
      <c r="R10" s="676"/>
      <c r="S10" s="1032"/>
      <c r="T10" s="171"/>
      <c r="U10" s="4" t="s">
        <v>206</v>
      </c>
      <c r="V10" s="10" t="s">
        <v>13</v>
      </c>
      <c r="W10" s="13"/>
      <c r="X10" s="308">
        <v>31.4</v>
      </c>
    </row>
    <row r="11" spans="1:24" x14ac:dyDescent="0.15">
      <c r="A11" s="1171"/>
      <c r="B11" s="449">
        <v>44659</v>
      </c>
      <c r="C11" s="449" t="str">
        <f t="shared" si="0"/>
        <v>(金)</v>
      </c>
      <c r="D11" s="672" t="s">
        <v>326</v>
      </c>
      <c r="E11" s="674"/>
      <c r="F11" s="13">
        <v>11.9</v>
      </c>
      <c r="G11" s="308">
        <v>14.7</v>
      </c>
      <c r="H11" s="14">
        <v>3.7</v>
      </c>
      <c r="I11" s="310">
        <v>2.2999999999999998</v>
      </c>
      <c r="J11" s="13">
        <v>7.6</v>
      </c>
      <c r="K11" s="500">
        <v>7.6</v>
      </c>
      <c r="L11" s="1029">
        <v>31.1</v>
      </c>
      <c r="M11" s="846">
        <v>71.5</v>
      </c>
      <c r="N11" s="691">
        <v>91.8</v>
      </c>
      <c r="O11" s="310">
        <v>34.9</v>
      </c>
      <c r="P11" s="311">
        <v>226</v>
      </c>
      <c r="Q11" s="675">
        <v>0.13</v>
      </c>
      <c r="R11" s="676"/>
      <c r="S11" s="1032"/>
      <c r="T11" s="171"/>
      <c r="U11" s="4" t="s">
        <v>207</v>
      </c>
      <c r="V11" s="10" t="s">
        <v>371</v>
      </c>
      <c r="W11" s="172"/>
      <c r="X11" s="309">
        <v>72.099999999999994</v>
      </c>
    </row>
    <row r="12" spans="1:24" x14ac:dyDescent="0.15">
      <c r="A12" s="1171"/>
      <c r="B12" s="458">
        <v>44660</v>
      </c>
      <c r="C12" s="449" t="str">
        <f t="shared" si="0"/>
        <v>(土)</v>
      </c>
      <c r="D12" s="678" t="s">
        <v>326</v>
      </c>
      <c r="E12" s="674"/>
      <c r="F12" s="13">
        <v>12</v>
      </c>
      <c r="G12" s="308">
        <v>15.2</v>
      </c>
      <c r="H12" s="14">
        <v>3.4</v>
      </c>
      <c r="I12" s="310">
        <v>2.2000000000000002</v>
      </c>
      <c r="J12" s="13">
        <v>7.6</v>
      </c>
      <c r="K12" s="500">
        <v>7.6</v>
      </c>
      <c r="L12" s="1029">
        <v>34</v>
      </c>
      <c r="M12" s="846"/>
      <c r="N12" s="691"/>
      <c r="O12" s="310"/>
      <c r="P12" s="311"/>
      <c r="Q12" s="675"/>
      <c r="R12" s="676"/>
      <c r="S12" s="1032"/>
      <c r="T12" s="171"/>
      <c r="U12" s="4" t="s">
        <v>208</v>
      </c>
      <c r="V12" s="10" t="s">
        <v>371</v>
      </c>
      <c r="W12" s="172"/>
      <c r="X12" s="309">
        <v>91</v>
      </c>
    </row>
    <row r="13" spans="1:24" x14ac:dyDescent="0.15">
      <c r="A13" s="1171"/>
      <c r="B13" s="449">
        <v>44661</v>
      </c>
      <c r="C13" s="449" t="str">
        <f t="shared" si="0"/>
        <v>(日)</v>
      </c>
      <c r="D13" s="678" t="s">
        <v>326</v>
      </c>
      <c r="E13" s="674"/>
      <c r="F13" s="13">
        <v>12.1</v>
      </c>
      <c r="G13" s="308">
        <v>15.5</v>
      </c>
      <c r="H13" s="14">
        <v>3.5</v>
      </c>
      <c r="I13" s="310">
        <v>2.1</v>
      </c>
      <c r="J13" s="13">
        <v>7.6</v>
      </c>
      <c r="K13" s="500">
        <v>7.7</v>
      </c>
      <c r="L13" s="1029">
        <v>34</v>
      </c>
      <c r="M13" s="846"/>
      <c r="N13" s="691"/>
      <c r="O13" s="310"/>
      <c r="P13" s="311"/>
      <c r="Q13" s="675"/>
      <c r="R13" s="676"/>
      <c r="S13" s="1032"/>
      <c r="T13" s="171"/>
      <c r="U13" s="4" t="s">
        <v>209</v>
      </c>
      <c r="V13" s="10" t="s">
        <v>371</v>
      </c>
      <c r="W13" s="172"/>
      <c r="X13" s="309">
        <v>52.8</v>
      </c>
    </row>
    <row r="14" spans="1:24" x14ac:dyDescent="0.15">
      <c r="A14" s="1171"/>
      <c r="B14" s="449">
        <v>44662</v>
      </c>
      <c r="C14" s="449" t="str">
        <f t="shared" si="0"/>
        <v>(月)</v>
      </c>
      <c r="D14" s="678" t="s">
        <v>326</v>
      </c>
      <c r="E14" s="674"/>
      <c r="F14" s="13">
        <v>12.1</v>
      </c>
      <c r="G14" s="308">
        <v>15.7</v>
      </c>
      <c r="H14" s="14">
        <v>3.2</v>
      </c>
      <c r="I14" s="310">
        <v>2.2000000000000002</v>
      </c>
      <c r="J14" s="13">
        <v>7.6</v>
      </c>
      <c r="K14" s="500">
        <v>7.7</v>
      </c>
      <c r="L14" s="1029">
        <v>31.6</v>
      </c>
      <c r="M14" s="846">
        <v>72.599999999999994</v>
      </c>
      <c r="N14" s="691">
        <v>91</v>
      </c>
      <c r="O14" s="310">
        <v>36.1</v>
      </c>
      <c r="P14" s="311">
        <v>207</v>
      </c>
      <c r="Q14" s="675">
        <v>0.13</v>
      </c>
      <c r="R14" s="676"/>
      <c r="S14" s="1032"/>
      <c r="T14" s="171"/>
      <c r="U14" s="4" t="s">
        <v>210</v>
      </c>
      <c r="V14" s="10" t="s">
        <v>371</v>
      </c>
      <c r="W14" s="172"/>
      <c r="X14" s="309">
        <v>38.200000000000003</v>
      </c>
    </row>
    <row r="15" spans="1:24" x14ac:dyDescent="0.15">
      <c r="A15" s="1171"/>
      <c r="B15" s="449">
        <v>44663</v>
      </c>
      <c r="C15" s="449" t="str">
        <f t="shared" si="0"/>
        <v>(火)</v>
      </c>
      <c r="D15" s="678" t="s">
        <v>326</v>
      </c>
      <c r="E15" s="674"/>
      <c r="F15" s="13">
        <v>12.2</v>
      </c>
      <c r="G15" s="308">
        <v>15.8</v>
      </c>
      <c r="H15" s="14">
        <v>3.4</v>
      </c>
      <c r="I15" s="310">
        <v>2</v>
      </c>
      <c r="J15" s="13">
        <v>7.6</v>
      </c>
      <c r="K15" s="500">
        <v>7.7</v>
      </c>
      <c r="L15" s="1029">
        <v>31.6</v>
      </c>
      <c r="M15" s="846">
        <v>72.8</v>
      </c>
      <c r="N15" s="691">
        <v>90</v>
      </c>
      <c r="O15" s="310">
        <v>37.1</v>
      </c>
      <c r="P15" s="311">
        <v>239</v>
      </c>
      <c r="Q15" s="675">
        <v>0.1</v>
      </c>
      <c r="R15" s="676"/>
      <c r="S15" s="1032"/>
      <c r="T15" s="171"/>
      <c r="U15" s="4" t="s">
        <v>211</v>
      </c>
      <c r="V15" s="10" t="s">
        <v>371</v>
      </c>
      <c r="W15" s="14"/>
      <c r="X15" s="310">
        <v>39.700000000000003</v>
      </c>
    </row>
    <row r="16" spans="1:24" x14ac:dyDescent="0.15">
      <c r="A16" s="1171"/>
      <c r="B16" s="449">
        <v>44664</v>
      </c>
      <c r="C16" s="449" t="str">
        <f t="shared" si="0"/>
        <v>(水)</v>
      </c>
      <c r="D16" s="678" t="s">
        <v>326</v>
      </c>
      <c r="E16" s="674"/>
      <c r="F16" s="13">
        <v>12.3</v>
      </c>
      <c r="G16" s="308">
        <v>15.8</v>
      </c>
      <c r="H16" s="14">
        <v>3.2</v>
      </c>
      <c r="I16" s="310">
        <v>2.1</v>
      </c>
      <c r="J16" s="13">
        <v>7.6</v>
      </c>
      <c r="K16" s="500">
        <v>7.7</v>
      </c>
      <c r="L16" s="1029">
        <v>31.4</v>
      </c>
      <c r="M16" s="846">
        <v>72.5</v>
      </c>
      <c r="N16" s="691">
        <v>92.4</v>
      </c>
      <c r="O16" s="310">
        <v>37.1</v>
      </c>
      <c r="P16" s="311">
        <v>238</v>
      </c>
      <c r="Q16" s="675">
        <v>0.15</v>
      </c>
      <c r="R16" s="676"/>
      <c r="S16" s="1032"/>
      <c r="T16" s="171"/>
      <c r="U16" s="4" t="s">
        <v>212</v>
      </c>
      <c r="V16" s="10" t="s">
        <v>371</v>
      </c>
      <c r="W16" s="17"/>
      <c r="X16" s="311">
        <v>227</v>
      </c>
    </row>
    <row r="17" spans="1:24" x14ac:dyDescent="0.15">
      <c r="A17" s="1171"/>
      <c r="B17" s="449">
        <v>44665</v>
      </c>
      <c r="C17" s="449" t="str">
        <f t="shared" si="0"/>
        <v>(木)</v>
      </c>
      <c r="D17" s="678" t="s">
        <v>327</v>
      </c>
      <c r="E17" s="674"/>
      <c r="F17" s="13">
        <v>12.1</v>
      </c>
      <c r="G17" s="308">
        <v>13.4</v>
      </c>
      <c r="H17" s="14">
        <v>2.9</v>
      </c>
      <c r="I17" s="310">
        <v>2.1</v>
      </c>
      <c r="J17" s="13">
        <v>7.6</v>
      </c>
      <c r="K17" s="500">
        <v>7.7</v>
      </c>
      <c r="L17" s="1029">
        <v>31.3</v>
      </c>
      <c r="M17" s="846">
        <v>73.2</v>
      </c>
      <c r="N17" s="691">
        <v>91.2</v>
      </c>
      <c r="O17" s="310">
        <v>38.1</v>
      </c>
      <c r="P17" s="311">
        <v>220</v>
      </c>
      <c r="Q17" s="675">
        <v>0.11</v>
      </c>
      <c r="R17" s="676"/>
      <c r="S17" s="1032"/>
      <c r="T17" s="171"/>
      <c r="U17" s="4" t="s">
        <v>213</v>
      </c>
      <c r="V17" s="10" t="s">
        <v>371</v>
      </c>
      <c r="W17" s="15"/>
      <c r="X17" s="312">
        <v>0.16</v>
      </c>
    </row>
    <row r="18" spans="1:24" x14ac:dyDescent="0.15">
      <c r="A18" s="1171"/>
      <c r="B18" s="449">
        <v>44666</v>
      </c>
      <c r="C18" s="449" t="str">
        <f t="shared" si="0"/>
        <v>(金)</v>
      </c>
      <c r="D18" s="678" t="s">
        <v>325</v>
      </c>
      <c r="E18" s="674"/>
      <c r="F18" s="13">
        <v>12.2</v>
      </c>
      <c r="G18" s="308">
        <v>13</v>
      </c>
      <c r="H18" s="14">
        <v>2.5</v>
      </c>
      <c r="I18" s="310">
        <v>2</v>
      </c>
      <c r="J18" s="13">
        <v>7.6</v>
      </c>
      <c r="K18" s="500">
        <v>7.7</v>
      </c>
      <c r="L18" s="1029">
        <v>31.3</v>
      </c>
      <c r="M18" s="846">
        <v>72.099999999999994</v>
      </c>
      <c r="N18" s="691">
        <v>91</v>
      </c>
      <c r="O18" s="310">
        <v>37.9</v>
      </c>
      <c r="P18" s="311">
        <v>233</v>
      </c>
      <c r="Q18" s="675">
        <v>0.13</v>
      </c>
      <c r="R18" s="676"/>
      <c r="S18" s="1032"/>
      <c r="T18" s="171"/>
      <c r="U18" s="4" t="s">
        <v>14</v>
      </c>
      <c r="V18" s="10" t="s">
        <v>371</v>
      </c>
      <c r="W18" s="13"/>
      <c r="X18" s="313">
        <v>2.9</v>
      </c>
    </row>
    <row r="19" spans="1:24" x14ac:dyDescent="0.15">
      <c r="A19" s="1171"/>
      <c r="B19" s="449">
        <v>44667</v>
      </c>
      <c r="C19" s="449" t="str">
        <f t="shared" si="0"/>
        <v>(土)</v>
      </c>
      <c r="D19" s="678" t="s">
        <v>327</v>
      </c>
      <c r="E19" s="674"/>
      <c r="F19" s="13">
        <v>12.8</v>
      </c>
      <c r="G19" s="308">
        <v>13.4</v>
      </c>
      <c r="H19" s="14">
        <v>2.8</v>
      </c>
      <c r="I19" s="310">
        <v>2.2000000000000002</v>
      </c>
      <c r="J19" s="13">
        <v>7.6</v>
      </c>
      <c r="K19" s="500">
        <v>7.7</v>
      </c>
      <c r="L19" s="1029">
        <v>33.4</v>
      </c>
      <c r="M19" s="846"/>
      <c r="N19" s="691"/>
      <c r="O19" s="310"/>
      <c r="P19" s="311"/>
      <c r="Q19" s="675"/>
      <c r="R19" s="1031"/>
      <c r="S19" s="852"/>
      <c r="T19" s="171"/>
      <c r="U19" s="4" t="s">
        <v>15</v>
      </c>
      <c r="V19" s="10" t="s">
        <v>371</v>
      </c>
      <c r="W19" s="13"/>
      <c r="X19" s="313">
        <v>1.1000000000000001</v>
      </c>
    </row>
    <row r="20" spans="1:24" x14ac:dyDescent="0.15">
      <c r="A20" s="1171"/>
      <c r="B20" s="449">
        <v>44668</v>
      </c>
      <c r="C20" s="449" t="str">
        <f t="shared" si="0"/>
        <v>(日)</v>
      </c>
      <c r="D20" s="678" t="s">
        <v>327</v>
      </c>
      <c r="E20" s="674"/>
      <c r="F20" s="13">
        <v>13.7</v>
      </c>
      <c r="G20" s="308">
        <v>15.4</v>
      </c>
      <c r="H20" s="14">
        <v>3.2</v>
      </c>
      <c r="I20" s="310">
        <v>2.2000000000000002</v>
      </c>
      <c r="J20" s="13">
        <v>7.7</v>
      </c>
      <c r="K20" s="500">
        <v>7.7</v>
      </c>
      <c r="L20" s="1029">
        <v>32.5</v>
      </c>
      <c r="M20" s="846"/>
      <c r="N20" s="691"/>
      <c r="O20" s="310"/>
      <c r="P20" s="311"/>
      <c r="Q20" s="675"/>
      <c r="R20" s="1031"/>
      <c r="S20" s="852"/>
      <c r="T20" s="171"/>
      <c r="U20" s="4" t="s">
        <v>214</v>
      </c>
      <c r="V20" s="10" t="s">
        <v>371</v>
      </c>
      <c r="W20" s="13"/>
      <c r="X20" s="313">
        <v>9.1999999999999993</v>
      </c>
    </row>
    <row r="21" spans="1:24" x14ac:dyDescent="0.15">
      <c r="A21" s="1171"/>
      <c r="B21" s="449">
        <v>44669</v>
      </c>
      <c r="C21" s="449" t="str">
        <f t="shared" si="0"/>
        <v>(月)</v>
      </c>
      <c r="D21" s="678" t="s">
        <v>327</v>
      </c>
      <c r="E21" s="674"/>
      <c r="F21" s="13">
        <v>14.2</v>
      </c>
      <c r="G21" s="308">
        <v>16.8</v>
      </c>
      <c r="H21" s="14">
        <v>3.5</v>
      </c>
      <c r="I21" s="310">
        <v>2.2999999999999998</v>
      </c>
      <c r="J21" s="13">
        <v>7.8</v>
      </c>
      <c r="K21" s="500">
        <v>7.7</v>
      </c>
      <c r="L21" s="1029">
        <v>29.9</v>
      </c>
      <c r="M21" s="846">
        <v>66.5</v>
      </c>
      <c r="N21" s="691">
        <v>86.8</v>
      </c>
      <c r="O21" s="310">
        <v>33.700000000000003</v>
      </c>
      <c r="P21" s="311">
        <v>211</v>
      </c>
      <c r="Q21" s="675">
        <v>0.16</v>
      </c>
      <c r="R21" s="1031"/>
      <c r="S21" s="852"/>
      <c r="T21" s="171"/>
      <c r="U21" s="4" t="s">
        <v>215</v>
      </c>
      <c r="V21" s="10" t="s">
        <v>371</v>
      </c>
      <c r="W21" s="15"/>
      <c r="X21" s="314">
        <v>1.9E-2</v>
      </c>
    </row>
    <row r="22" spans="1:24" x14ac:dyDescent="0.15">
      <c r="A22" s="1171"/>
      <c r="B22" s="449">
        <v>44670</v>
      </c>
      <c r="C22" s="449" t="str">
        <f t="shared" si="0"/>
        <v>(火)</v>
      </c>
      <c r="D22" s="678" t="s">
        <v>326</v>
      </c>
      <c r="E22" s="674"/>
      <c r="F22" s="13">
        <v>14.5</v>
      </c>
      <c r="G22" s="308">
        <v>17</v>
      </c>
      <c r="H22" s="14">
        <v>3.8</v>
      </c>
      <c r="I22" s="310">
        <v>2.2000000000000002</v>
      </c>
      <c r="J22" s="13">
        <v>7.7</v>
      </c>
      <c r="K22" s="500">
        <v>7.7</v>
      </c>
      <c r="L22" s="1029">
        <v>29.8</v>
      </c>
      <c r="M22" s="846">
        <v>67.7</v>
      </c>
      <c r="N22" s="691">
        <v>88.4</v>
      </c>
      <c r="O22" s="310">
        <v>33.1</v>
      </c>
      <c r="P22" s="311">
        <v>207</v>
      </c>
      <c r="Q22" s="675">
        <v>0.17</v>
      </c>
      <c r="R22" s="1031"/>
      <c r="S22" s="852"/>
      <c r="T22" s="171"/>
      <c r="U22" s="4" t="s">
        <v>329</v>
      </c>
      <c r="V22" s="10" t="s">
        <v>371</v>
      </c>
      <c r="W22" s="15"/>
      <c r="X22" s="314">
        <v>3.11</v>
      </c>
    </row>
    <row r="23" spans="1:24" x14ac:dyDescent="0.15">
      <c r="A23" s="1171"/>
      <c r="B23" s="449">
        <v>44671</v>
      </c>
      <c r="C23" s="449" t="str">
        <f t="shared" si="0"/>
        <v>(水)</v>
      </c>
      <c r="D23" s="678" t="s">
        <v>325</v>
      </c>
      <c r="E23" s="674"/>
      <c r="F23" s="13">
        <v>14.4</v>
      </c>
      <c r="G23" s="308">
        <v>15</v>
      </c>
      <c r="H23" s="14">
        <v>3.3</v>
      </c>
      <c r="I23" s="310">
        <v>2.5</v>
      </c>
      <c r="J23" s="13">
        <v>7.7</v>
      </c>
      <c r="K23" s="500">
        <v>7.7</v>
      </c>
      <c r="L23" s="1029">
        <v>29.6</v>
      </c>
      <c r="M23" s="846">
        <v>67.099999999999994</v>
      </c>
      <c r="N23" s="691">
        <v>84.2</v>
      </c>
      <c r="O23" s="310">
        <v>33.1</v>
      </c>
      <c r="P23" s="311">
        <v>195</v>
      </c>
      <c r="Q23" s="675">
        <v>0.16</v>
      </c>
      <c r="R23" s="1031"/>
      <c r="S23" s="852"/>
      <c r="T23" s="171"/>
      <c r="U23" s="4" t="s">
        <v>216</v>
      </c>
      <c r="V23" s="10" t="s">
        <v>371</v>
      </c>
      <c r="W23" s="15"/>
      <c r="X23" s="314">
        <v>3.46</v>
      </c>
    </row>
    <row r="24" spans="1:24" x14ac:dyDescent="0.15">
      <c r="A24" s="1171"/>
      <c r="B24" s="449">
        <v>44672</v>
      </c>
      <c r="C24" s="449" t="str">
        <f t="shared" si="0"/>
        <v>(木)</v>
      </c>
      <c r="D24" s="678" t="s">
        <v>327</v>
      </c>
      <c r="E24" s="674"/>
      <c r="F24" s="13">
        <v>14.8</v>
      </c>
      <c r="G24" s="308">
        <v>17.2</v>
      </c>
      <c r="H24" s="14">
        <v>4.2</v>
      </c>
      <c r="I24" s="310">
        <v>2.4</v>
      </c>
      <c r="J24" s="13">
        <v>7.6</v>
      </c>
      <c r="K24" s="500">
        <v>7.7</v>
      </c>
      <c r="L24" s="1029">
        <v>29.1</v>
      </c>
      <c r="M24" s="846">
        <v>66.099999999999994</v>
      </c>
      <c r="N24" s="691">
        <v>85.8</v>
      </c>
      <c r="O24" s="310">
        <v>31.8</v>
      </c>
      <c r="P24" s="398">
        <v>212</v>
      </c>
      <c r="Q24" s="675">
        <v>0.16</v>
      </c>
      <c r="R24" s="1031"/>
      <c r="S24" s="852"/>
      <c r="T24" s="171"/>
      <c r="U24" s="4" t="s">
        <v>217</v>
      </c>
      <c r="V24" s="10" t="s">
        <v>371</v>
      </c>
      <c r="W24" s="15"/>
      <c r="X24" s="314">
        <v>0.11600000000000001</v>
      </c>
    </row>
    <row r="25" spans="1:24" x14ac:dyDescent="0.15">
      <c r="A25" s="1171"/>
      <c r="B25" s="449">
        <v>44673</v>
      </c>
      <c r="C25" s="449" t="str">
        <f t="shared" si="0"/>
        <v>(金)</v>
      </c>
      <c r="D25" s="678" t="s">
        <v>326</v>
      </c>
      <c r="E25" s="674"/>
      <c r="F25" s="13">
        <v>14.9</v>
      </c>
      <c r="G25" s="308">
        <v>17.600000000000001</v>
      </c>
      <c r="H25" s="14">
        <v>5.2</v>
      </c>
      <c r="I25" s="310">
        <v>2.9</v>
      </c>
      <c r="J25" s="13">
        <v>7.6</v>
      </c>
      <c r="K25" s="500">
        <v>7.6</v>
      </c>
      <c r="L25" s="1029">
        <v>28.5</v>
      </c>
      <c r="M25" s="846">
        <v>65.7</v>
      </c>
      <c r="N25" s="691">
        <v>88.8</v>
      </c>
      <c r="O25" s="310">
        <v>34.200000000000003</v>
      </c>
      <c r="P25" s="398">
        <v>220</v>
      </c>
      <c r="Q25" s="675">
        <v>0.06</v>
      </c>
      <c r="R25" s="1031">
        <v>10</v>
      </c>
      <c r="S25" s="852">
        <v>2</v>
      </c>
      <c r="T25" s="171"/>
      <c r="U25" s="4" t="s">
        <v>218</v>
      </c>
      <c r="V25" s="10" t="s">
        <v>371</v>
      </c>
      <c r="W25" s="13"/>
      <c r="X25" s="313">
        <v>22.6</v>
      </c>
    </row>
    <row r="26" spans="1:24" x14ac:dyDescent="0.15">
      <c r="A26" s="1171"/>
      <c r="B26" s="449">
        <v>44674</v>
      </c>
      <c r="C26" s="449" t="str">
        <f t="shared" si="0"/>
        <v>(土)</v>
      </c>
      <c r="D26" s="678" t="s">
        <v>327</v>
      </c>
      <c r="E26" s="674"/>
      <c r="F26" s="13">
        <v>15.1</v>
      </c>
      <c r="G26" s="308">
        <v>17.7</v>
      </c>
      <c r="H26" s="14">
        <v>4.2</v>
      </c>
      <c r="I26" s="310">
        <v>2.7</v>
      </c>
      <c r="J26" s="13">
        <v>7.5</v>
      </c>
      <c r="K26" s="500">
        <v>7.6</v>
      </c>
      <c r="L26" s="1029">
        <v>31.3</v>
      </c>
      <c r="M26" s="846"/>
      <c r="N26" s="691"/>
      <c r="O26" s="310"/>
      <c r="P26" s="398"/>
      <c r="Q26" s="675"/>
      <c r="R26" s="1031"/>
      <c r="S26" s="852"/>
      <c r="T26" s="171"/>
      <c r="U26" s="4" t="s">
        <v>17</v>
      </c>
      <c r="V26" s="10" t="s">
        <v>371</v>
      </c>
      <c r="W26" s="13"/>
      <c r="X26" s="313">
        <v>27.8</v>
      </c>
    </row>
    <row r="27" spans="1:24" x14ac:dyDescent="0.15">
      <c r="A27" s="1171"/>
      <c r="B27" s="449">
        <v>44675</v>
      </c>
      <c r="C27" s="449" t="str">
        <f t="shared" si="0"/>
        <v>(日)</v>
      </c>
      <c r="D27" s="678" t="s">
        <v>327</v>
      </c>
      <c r="E27" s="674"/>
      <c r="F27" s="13">
        <v>15.2</v>
      </c>
      <c r="G27" s="308">
        <v>17.399999999999999</v>
      </c>
      <c r="H27" s="14">
        <v>4</v>
      </c>
      <c r="I27" s="310">
        <v>2.6</v>
      </c>
      <c r="J27" s="13">
        <v>7.4</v>
      </c>
      <c r="K27" s="500">
        <v>7.6</v>
      </c>
      <c r="L27" s="1029">
        <v>31.1</v>
      </c>
      <c r="M27" s="846"/>
      <c r="N27" s="691"/>
      <c r="O27" s="310"/>
      <c r="P27" s="398"/>
      <c r="Q27" s="675"/>
      <c r="R27" s="1031"/>
      <c r="S27" s="852"/>
      <c r="T27" s="171"/>
      <c r="U27" s="4" t="s">
        <v>219</v>
      </c>
      <c r="V27" s="10" t="s">
        <v>205</v>
      </c>
      <c r="W27" s="13"/>
      <c r="X27" s="396">
        <v>6</v>
      </c>
    </row>
    <row r="28" spans="1:24" x14ac:dyDescent="0.15">
      <c r="A28" s="1171"/>
      <c r="B28" s="449">
        <v>44676</v>
      </c>
      <c r="C28" s="449" t="str">
        <f t="shared" si="0"/>
        <v>(月)</v>
      </c>
      <c r="D28" s="678" t="s">
        <v>326</v>
      </c>
      <c r="E28" s="674"/>
      <c r="F28" s="13">
        <v>15.7</v>
      </c>
      <c r="G28" s="308">
        <v>18.399999999999999</v>
      </c>
      <c r="H28" s="14">
        <v>4.2</v>
      </c>
      <c r="I28" s="310">
        <v>2.6</v>
      </c>
      <c r="J28" s="13">
        <v>7.5</v>
      </c>
      <c r="K28" s="500">
        <v>7.6</v>
      </c>
      <c r="L28" s="1029">
        <v>28.6</v>
      </c>
      <c r="M28" s="846">
        <v>64.7</v>
      </c>
      <c r="N28" s="691">
        <v>88.6</v>
      </c>
      <c r="O28" s="310">
        <v>32.5</v>
      </c>
      <c r="P28" s="398">
        <v>195</v>
      </c>
      <c r="Q28" s="675">
        <v>0.11</v>
      </c>
      <c r="R28" s="1031"/>
      <c r="S28" s="852"/>
      <c r="T28" s="171"/>
      <c r="U28" s="4" t="s">
        <v>220</v>
      </c>
      <c r="V28" s="10" t="s">
        <v>371</v>
      </c>
      <c r="W28" s="172"/>
      <c r="X28" s="396">
        <v>1</v>
      </c>
    </row>
    <row r="29" spans="1:24" x14ac:dyDescent="0.15">
      <c r="A29" s="1171"/>
      <c r="B29" s="449">
        <v>44677</v>
      </c>
      <c r="C29" s="449" t="str">
        <f t="shared" si="0"/>
        <v>(火)</v>
      </c>
      <c r="D29" s="678" t="s">
        <v>327</v>
      </c>
      <c r="E29" s="674"/>
      <c r="F29" s="13">
        <v>16</v>
      </c>
      <c r="G29" s="308">
        <v>18.2</v>
      </c>
      <c r="H29" s="14">
        <v>4.9000000000000004</v>
      </c>
      <c r="I29" s="310">
        <v>2.9</v>
      </c>
      <c r="J29" s="13">
        <v>7.4</v>
      </c>
      <c r="K29" s="500">
        <v>7.5</v>
      </c>
      <c r="L29" s="1029">
        <v>28.1</v>
      </c>
      <c r="M29" s="846">
        <v>64.099999999999994</v>
      </c>
      <c r="N29" s="691">
        <v>88</v>
      </c>
      <c r="O29" s="310">
        <v>33.700000000000003</v>
      </c>
      <c r="P29" s="398">
        <v>177</v>
      </c>
      <c r="Q29" s="675">
        <v>0.08</v>
      </c>
      <c r="R29" s="1031"/>
      <c r="S29" s="852"/>
      <c r="T29" s="171"/>
      <c r="U29" s="397"/>
      <c r="V29" s="398"/>
      <c r="W29" s="399"/>
      <c r="X29" s="398"/>
    </row>
    <row r="30" spans="1:24" x14ac:dyDescent="0.15">
      <c r="A30" s="1171"/>
      <c r="B30" s="449">
        <v>44678</v>
      </c>
      <c r="C30" s="449" t="str">
        <f t="shared" si="0"/>
        <v>(水)</v>
      </c>
      <c r="D30" s="678" t="s">
        <v>325</v>
      </c>
      <c r="E30" s="674"/>
      <c r="F30" s="13">
        <v>16.2</v>
      </c>
      <c r="G30" s="308">
        <v>17.899999999999999</v>
      </c>
      <c r="H30" s="14">
        <v>4.9000000000000004</v>
      </c>
      <c r="I30" s="310">
        <v>2.9</v>
      </c>
      <c r="J30" s="13">
        <v>7.4</v>
      </c>
      <c r="K30" s="500">
        <v>7.5</v>
      </c>
      <c r="L30" s="1029">
        <v>28</v>
      </c>
      <c r="M30" s="846">
        <v>63.1</v>
      </c>
      <c r="N30" s="691">
        <v>86.2</v>
      </c>
      <c r="O30" s="310">
        <v>32.299999999999997</v>
      </c>
      <c r="P30" s="398">
        <v>156</v>
      </c>
      <c r="Q30" s="675">
        <v>0.08</v>
      </c>
      <c r="R30" s="1031"/>
      <c r="S30" s="852"/>
      <c r="T30" s="171"/>
      <c r="U30" s="397"/>
      <c r="V30" s="398"/>
      <c r="W30" s="399"/>
      <c r="X30" s="398"/>
    </row>
    <row r="31" spans="1:24" x14ac:dyDescent="0.15">
      <c r="A31" s="1171"/>
      <c r="B31" s="449">
        <v>44679</v>
      </c>
      <c r="C31" s="449" t="str">
        <f t="shared" si="0"/>
        <v>(木)</v>
      </c>
      <c r="D31" s="678" t="s">
        <v>327</v>
      </c>
      <c r="E31" s="674"/>
      <c r="F31" s="13">
        <v>16.3</v>
      </c>
      <c r="G31" s="308">
        <v>16.8</v>
      </c>
      <c r="H31" s="14">
        <v>4</v>
      </c>
      <c r="I31" s="310">
        <v>2.5</v>
      </c>
      <c r="J31" s="13">
        <v>7.4</v>
      </c>
      <c r="K31" s="500">
        <v>7.6</v>
      </c>
      <c r="L31" s="1029">
        <v>28</v>
      </c>
      <c r="M31" s="846">
        <v>63.8</v>
      </c>
      <c r="N31" s="691">
        <v>86.2</v>
      </c>
      <c r="O31" s="310">
        <v>32.299999999999997</v>
      </c>
      <c r="P31" s="398">
        <v>176</v>
      </c>
      <c r="Q31" s="675">
        <v>0.06</v>
      </c>
      <c r="R31" s="1031"/>
      <c r="S31" s="852"/>
      <c r="T31" s="171"/>
      <c r="U31" s="514"/>
      <c r="V31" s="515"/>
      <c r="W31" s="516"/>
      <c r="X31" s="515"/>
    </row>
    <row r="32" spans="1:24" x14ac:dyDescent="0.15">
      <c r="A32" s="1171"/>
      <c r="B32" s="449">
        <v>44680</v>
      </c>
      <c r="C32" s="449" t="str">
        <f t="shared" si="0"/>
        <v>(金)</v>
      </c>
      <c r="D32" s="678" t="s">
        <v>327</v>
      </c>
      <c r="E32" s="674"/>
      <c r="F32" s="13">
        <v>16.5</v>
      </c>
      <c r="G32" s="308">
        <v>16.8</v>
      </c>
      <c r="H32" s="14">
        <v>3.3</v>
      </c>
      <c r="I32" s="310">
        <v>2.2999999999999998</v>
      </c>
      <c r="J32" s="13">
        <v>7.4</v>
      </c>
      <c r="K32" s="500">
        <v>7.6</v>
      </c>
      <c r="L32" s="1029">
        <v>30.6</v>
      </c>
      <c r="M32" s="846"/>
      <c r="N32" s="691"/>
      <c r="O32" s="310"/>
      <c r="P32" s="311"/>
      <c r="Q32" s="675"/>
      <c r="R32" s="1031"/>
      <c r="S32" s="852"/>
      <c r="T32" s="171"/>
      <c r="U32" s="150" t="s">
        <v>23</v>
      </c>
      <c r="V32" s="1128" t="s">
        <v>24</v>
      </c>
      <c r="W32" s="1128" t="s">
        <v>24</v>
      </c>
      <c r="X32" s="1129" t="s">
        <v>24</v>
      </c>
    </row>
    <row r="33" spans="1:24" x14ac:dyDescent="0.15">
      <c r="A33" s="1171"/>
      <c r="B33" s="450">
        <v>44681</v>
      </c>
      <c r="C33" s="450" t="str">
        <f t="shared" si="0"/>
        <v>(土)</v>
      </c>
      <c r="D33" s="678" t="s">
        <v>326</v>
      </c>
      <c r="E33" s="674"/>
      <c r="F33" s="13">
        <v>16.399999999999999</v>
      </c>
      <c r="G33" s="308">
        <v>16.3</v>
      </c>
      <c r="H33" s="14">
        <v>2.7</v>
      </c>
      <c r="I33" s="310">
        <v>2.2000000000000002</v>
      </c>
      <c r="J33" s="13">
        <v>7.4</v>
      </c>
      <c r="K33" s="500">
        <v>7.5</v>
      </c>
      <c r="L33" s="1029">
        <v>29.9</v>
      </c>
      <c r="M33" s="846"/>
      <c r="N33" s="691"/>
      <c r="O33" s="310"/>
      <c r="P33" s="311"/>
      <c r="Q33" s="675"/>
      <c r="R33" s="1031"/>
      <c r="S33" s="852"/>
      <c r="T33" s="171"/>
      <c r="U33" s="1235" t="s">
        <v>475</v>
      </c>
      <c r="V33" s="1236"/>
      <c r="W33" s="1236"/>
      <c r="X33" s="1237"/>
    </row>
    <row r="34" spans="1:24" s="1" customFormat="1" ht="13.5" customHeight="1" x14ac:dyDescent="0.15">
      <c r="A34" s="1171"/>
      <c r="B34" s="459" t="s">
        <v>274</v>
      </c>
      <c r="C34" s="459"/>
      <c r="D34" s="679"/>
      <c r="E34" s="680">
        <f t="shared" ref="E34:S34" si="1">IF(COUNT(E4:E33)=0,"",MAX(E4:E33))</f>
        <v>18.2</v>
      </c>
      <c r="F34" s="12">
        <f t="shared" si="1"/>
        <v>16.5</v>
      </c>
      <c r="G34" s="307">
        <f t="shared" si="1"/>
        <v>18.399999999999999</v>
      </c>
      <c r="H34" s="665">
        <f t="shared" si="1"/>
        <v>5.2</v>
      </c>
      <c r="I34" s="666">
        <f t="shared" si="1"/>
        <v>2.9</v>
      </c>
      <c r="J34" s="12">
        <f t="shared" si="1"/>
        <v>7.8</v>
      </c>
      <c r="K34" s="855">
        <f t="shared" si="1"/>
        <v>7.7</v>
      </c>
      <c r="L34" s="1025">
        <f t="shared" si="1"/>
        <v>34.9</v>
      </c>
      <c r="M34" s="681">
        <f t="shared" si="1"/>
        <v>73.2</v>
      </c>
      <c r="N34" s="682">
        <f t="shared" si="1"/>
        <v>96.2</v>
      </c>
      <c r="O34" s="683">
        <f t="shared" si="1"/>
        <v>39.700000000000003</v>
      </c>
      <c r="P34" s="684">
        <f t="shared" si="1"/>
        <v>265</v>
      </c>
      <c r="Q34" s="685">
        <f t="shared" si="1"/>
        <v>0.17</v>
      </c>
      <c r="R34" s="1119">
        <f t="shared" si="1"/>
        <v>10</v>
      </c>
      <c r="S34" s="1120">
        <f t="shared" si="1"/>
        <v>2</v>
      </c>
      <c r="T34" s="159"/>
      <c r="U34" s="1238"/>
      <c r="V34" s="1236"/>
      <c r="W34" s="1236"/>
      <c r="X34" s="1237"/>
    </row>
    <row r="35" spans="1:24" s="1" customFormat="1" ht="13.5" customHeight="1" x14ac:dyDescent="0.15">
      <c r="A35" s="1171"/>
      <c r="B35" s="461" t="s">
        <v>275</v>
      </c>
      <c r="C35" s="461"/>
      <c r="D35" s="687"/>
      <c r="E35" s="689">
        <f t="shared" ref="E35:Q35" si="2">IF(COUNT(E4:E33)=0,"",MIN(E4:E33))</f>
        <v>18.2</v>
      </c>
      <c r="F35" s="13">
        <f t="shared" si="2"/>
        <v>10.8</v>
      </c>
      <c r="G35" s="308">
        <f t="shared" si="2"/>
        <v>10.199999999999999</v>
      </c>
      <c r="H35" s="14">
        <f t="shared" si="2"/>
        <v>2.2000000000000002</v>
      </c>
      <c r="I35" s="334">
        <f t="shared" si="2"/>
        <v>1.9</v>
      </c>
      <c r="J35" s="13">
        <f t="shared" si="2"/>
        <v>7.4</v>
      </c>
      <c r="K35" s="847">
        <f t="shared" si="2"/>
        <v>7.5</v>
      </c>
      <c r="L35" s="1029">
        <f t="shared" si="2"/>
        <v>28</v>
      </c>
      <c r="M35" s="690">
        <f t="shared" si="2"/>
        <v>63.1</v>
      </c>
      <c r="N35" s="691">
        <f t="shared" si="2"/>
        <v>84.2</v>
      </c>
      <c r="O35" s="692">
        <f t="shared" si="2"/>
        <v>31.8</v>
      </c>
      <c r="P35" s="693">
        <f t="shared" si="2"/>
        <v>156</v>
      </c>
      <c r="Q35" s="694">
        <f t="shared" si="2"/>
        <v>0.06</v>
      </c>
      <c r="R35" s="1066"/>
      <c r="S35" s="1121"/>
      <c r="T35" s="159"/>
      <c r="U35" s="1238"/>
      <c r="V35" s="1236"/>
      <c r="W35" s="1236"/>
      <c r="X35" s="1237"/>
    </row>
    <row r="36" spans="1:24" s="1" customFormat="1" ht="13.5" customHeight="1" x14ac:dyDescent="0.15">
      <c r="A36" s="1171"/>
      <c r="B36" s="461" t="s">
        <v>276</v>
      </c>
      <c r="C36" s="461"/>
      <c r="D36" s="687"/>
      <c r="E36" s="697">
        <f t="shared" ref="E36:Q36" si="3">IF(COUNT(E4:E33)=0,"",AVERAGE(E4:E33))</f>
        <v>18.2</v>
      </c>
      <c r="F36" s="13">
        <f t="shared" si="3"/>
        <v>13.44333333333333</v>
      </c>
      <c r="G36" s="689">
        <f t="shared" si="3"/>
        <v>15.24</v>
      </c>
      <c r="H36" s="14">
        <f t="shared" si="3"/>
        <v>3.4633333333333338</v>
      </c>
      <c r="I36" s="334">
        <f t="shared" si="3"/>
        <v>2.3066666666666671</v>
      </c>
      <c r="J36" s="13">
        <f t="shared" si="3"/>
        <v>7.5733333333333324</v>
      </c>
      <c r="K36" s="847">
        <f t="shared" si="3"/>
        <v>7.6266666666666643</v>
      </c>
      <c r="L36" s="1029">
        <f t="shared" si="3"/>
        <v>31.136666666666667</v>
      </c>
      <c r="M36" s="690">
        <f t="shared" si="3"/>
        <v>69.135000000000005</v>
      </c>
      <c r="N36" s="691">
        <f t="shared" si="3"/>
        <v>89.68</v>
      </c>
      <c r="O36" s="692">
        <f t="shared" si="3"/>
        <v>35.655000000000001</v>
      </c>
      <c r="P36" s="698">
        <f t="shared" si="3"/>
        <v>215.05</v>
      </c>
      <c r="Q36" s="694">
        <f t="shared" si="3"/>
        <v>0.12450000000000001</v>
      </c>
      <c r="R36" s="1066"/>
      <c r="S36" s="1121"/>
      <c r="T36" s="159"/>
      <c r="U36" s="1238"/>
      <c r="V36" s="1236"/>
      <c r="W36" s="1236"/>
      <c r="X36" s="1237"/>
    </row>
    <row r="37" spans="1:24" s="1" customFormat="1" ht="13.5" customHeight="1" x14ac:dyDescent="0.15">
      <c r="A37" s="1171"/>
      <c r="B37" s="462" t="s">
        <v>277</v>
      </c>
      <c r="C37" s="462"/>
      <c r="D37" s="699"/>
      <c r="E37" s="701"/>
      <c r="F37" s="702"/>
      <c r="G37" s="703"/>
      <c r="H37" s="702"/>
      <c r="I37" s="703"/>
      <c r="J37" s="704"/>
      <c r="K37" s="705"/>
      <c r="L37" s="1068"/>
      <c r="M37" s="708"/>
      <c r="N37" s="709"/>
      <c r="O37" s="710"/>
      <c r="P37" s="711"/>
      <c r="Q37" s="712"/>
      <c r="R37" s="713">
        <f>SUM(R4:R33)</f>
        <v>10</v>
      </c>
      <c r="S37" s="1063">
        <f>SUM(S4:S33)</f>
        <v>2</v>
      </c>
      <c r="T37" s="159"/>
      <c r="U37" s="1239"/>
      <c r="V37" s="1240"/>
      <c r="W37" s="1240"/>
      <c r="X37" s="1241"/>
    </row>
    <row r="38" spans="1:24" ht="13.5" customHeight="1" x14ac:dyDescent="0.15">
      <c r="A38" s="1171" t="s">
        <v>201</v>
      </c>
      <c r="B38" s="448">
        <v>44682</v>
      </c>
      <c r="C38" s="448" t="str">
        <f>IF(B38="","",IF(WEEKDAY(B38)=1,"(日)",IF(WEEKDAY(B38)=2,"(月)",IF(WEEKDAY(B38)=3,"(火)",IF(WEEKDAY(B38)=4,"(水)",IF(WEEKDAY(B38)=5,"(木)",IF(WEEKDAY(B38)=6,"(金)","(土)")))))))</f>
        <v>(日)</v>
      </c>
      <c r="D38" s="662" t="s">
        <v>327</v>
      </c>
      <c r="E38" s="664"/>
      <c r="F38" s="12">
        <v>16.5</v>
      </c>
      <c r="G38" s="307">
        <v>16.899999999999999</v>
      </c>
      <c r="H38" s="665">
        <v>1.8</v>
      </c>
      <c r="I38" s="666">
        <v>1.8</v>
      </c>
      <c r="J38" s="12">
        <v>7.4</v>
      </c>
      <c r="K38" s="855">
        <v>7.6</v>
      </c>
      <c r="L38" s="1025">
        <v>30.1</v>
      </c>
      <c r="M38" s="838"/>
      <c r="N38" s="682"/>
      <c r="O38" s="666"/>
      <c r="P38" s="668"/>
      <c r="Q38" s="669"/>
      <c r="R38" s="670"/>
      <c r="S38" s="1028"/>
      <c r="T38" s="158"/>
      <c r="U38" s="552" t="s">
        <v>344</v>
      </c>
      <c r="V38" s="553"/>
      <c r="W38" s="554">
        <v>44687</v>
      </c>
      <c r="X38" s="555"/>
    </row>
    <row r="39" spans="1:24" x14ac:dyDescent="0.15">
      <c r="A39" s="1171"/>
      <c r="B39" s="537">
        <v>44683</v>
      </c>
      <c r="C39" s="449" t="str">
        <f t="shared" ref="C39:C68" si="4">IF(B39="","",IF(WEEKDAY(B39)=1,"(日)",IF(WEEKDAY(B39)=2,"(月)",IF(WEEKDAY(B39)=3,"(火)",IF(WEEKDAY(B39)=4,"(水)",IF(WEEKDAY(B39)=5,"(木)",IF(WEEKDAY(B39)=6,"(金)","(土)")))))))</f>
        <v>(月)</v>
      </c>
      <c r="D39" s="672" t="s">
        <v>327</v>
      </c>
      <c r="E39" s="674"/>
      <c r="F39" s="13">
        <v>16.399999999999999</v>
      </c>
      <c r="G39" s="308">
        <v>16.600000000000001</v>
      </c>
      <c r="H39" s="14">
        <v>3.1</v>
      </c>
      <c r="I39" s="310">
        <v>2.4</v>
      </c>
      <c r="J39" s="13">
        <v>7.4</v>
      </c>
      <c r="K39" s="500">
        <v>7.5</v>
      </c>
      <c r="L39" s="1029">
        <v>27</v>
      </c>
      <c r="M39" s="846">
        <v>60.3</v>
      </c>
      <c r="N39" s="691">
        <v>82</v>
      </c>
      <c r="O39" s="310">
        <v>32.5</v>
      </c>
      <c r="P39" s="311">
        <v>194</v>
      </c>
      <c r="Q39" s="675">
        <v>0.1</v>
      </c>
      <c r="R39" s="676"/>
      <c r="S39" s="1032"/>
      <c r="T39" s="118"/>
      <c r="U39" s="468" t="s">
        <v>2</v>
      </c>
      <c r="V39" s="469" t="s">
        <v>363</v>
      </c>
      <c r="W39" s="480">
        <v>25.4</v>
      </c>
      <c r="X39" s="473"/>
    </row>
    <row r="40" spans="1:24" x14ac:dyDescent="0.15">
      <c r="A40" s="1171"/>
      <c r="B40" s="537">
        <v>44684</v>
      </c>
      <c r="C40" s="449" t="str">
        <f t="shared" si="4"/>
        <v>(火)</v>
      </c>
      <c r="D40" s="678" t="s">
        <v>326</v>
      </c>
      <c r="E40" s="674"/>
      <c r="F40" s="13">
        <v>16.5</v>
      </c>
      <c r="G40" s="308">
        <v>17.399999999999999</v>
      </c>
      <c r="H40" s="14">
        <v>3.6</v>
      </c>
      <c r="I40" s="310">
        <v>2.7</v>
      </c>
      <c r="J40" s="13">
        <v>7.3</v>
      </c>
      <c r="K40" s="500">
        <v>7.5</v>
      </c>
      <c r="L40" s="1029">
        <v>29.1</v>
      </c>
      <c r="M40" s="846"/>
      <c r="N40" s="691"/>
      <c r="O40" s="310"/>
      <c r="P40" s="311"/>
      <c r="Q40" s="675"/>
      <c r="R40" s="676"/>
      <c r="S40" s="1032"/>
      <c r="T40" s="118"/>
      <c r="U40" s="6" t="s">
        <v>19</v>
      </c>
      <c r="V40" s="7" t="s">
        <v>20</v>
      </c>
      <c r="W40" s="475" t="s">
        <v>21</v>
      </c>
      <c r="X40" s="7" t="s">
        <v>22</v>
      </c>
    </row>
    <row r="41" spans="1:24" x14ac:dyDescent="0.15">
      <c r="A41" s="1171"/>
      <c r="B41" s="537">
        <v>44685</v>
      </c>
      <c r="C41" s="449" t="str">
        <f t="shared" si="4"/>
        <v>(水)</v>
      </c>
      <c r="D41" s="678" t="s">
        <v>326</v>
      </c>
      <c r="E41" s="674"/>
      <c r="F41" s="13">
        <v>16.600000000000001</v>
      </c>
      <c r="G41" s="308">
        <v>18.399999999999999</v>
      </c>
      <c r="H41" s="14">
        <v>3.6</v>
      </c>
      <c r="I41" s="310">
        <v>2.6</v>
      </c>
      <c r="J41" s="13">
        <v>7.3</v>
      </c>
      <c r="K41" s="500">
        <v>7.4</v>
      </c>
      <c r="L41" s="1029">
        <v>29.1</v>
      </c>
      <c r="M41" s="846"/>
      <c r="N41" s="691"/>
      <c r="O41" s="310"/>
      <c r="P41" s="311"/>
      <c r="Q41" s="675"/>
      <c r="R41" s="676"/>
      <c r="S41" s="1032"/>
      <c r="T41" s="118"/>
      <c r="U41" s="3" t="s">
        <v>203</v>
      </c>
      <c r="V41" s="9" t="s">
        <v>11</v>
      </c>
      <c r="W41" s="476">
        <v>16.7</v>
      </c>
      <c r="X41" s="307">
        <v>18.2</v>
      </c>
    </row>
    <row r="42" spans="1:24" x14ac:dyDescent="0.15">
      <c r="A42" s="1171"/>
      <c r="B42" s="537">
        <v>44686</v>
      </c>
      <c r="C42" s="449" t="str">
        <f t="shared" si="4"/>
        <v>(木)</v>
      </c>
      <c r="D42" s="672" t="s">
        <v>318</v>
      </c>
      <c r="E42" s="674"/>
      <c r="F42" s="13">
        <v>16.8</v>
      </c>
      <c r="G42" s="308">
        <v>19</v>
      </c>
      <c r="H42" s="14">
        <v>5.8</v>
      </c>
      <c r="I42" s="310">
        <v>2.8</v>
      </c>
      <c r="J42" s="13">
        <v>7.2</v>
      </c>
      <c r="K42" s="500">
        <v>7.4</v>
      </c>
      <c r="L42" s="1029">
        <v>29.2</v>
      </c>
      <c r="M42" s="846"/>
      <c r="N42" s="691"/>
      <c r="O42" s="310"/>
      <c r="P42" s="311"/>
      <c r="Q42" s="675"/>
      <c r="R42" s="676"/>
      <c r="S42" s="1032"/>
      <c r="T42" s="118"/>
      <c r="U42" s="4" t="s">
        <v>204</v>
      </c>
      <c r="V42" s="10" t="s">
        <v>205</v>
      </c>
      <c r="W42" s="13">
        <v>4.4000000000000004</v>
      </c>
      <c r="X42" s="308">
        <v>2.4</v>
      </c>
    </row>
    <row r="43" spans="1:24" x14ac:dyDescent="0.15">
      <c r="A43" s="1171"/>
      <c r="B43" s="537">
        <v>44687</v>
      </c>
      <c r="C43" s="449" t="str">
        <f t="shared" si="4"/>
        <v>(金)</v>
      </c>
      <c r="D43" s="678" t="s">
        <v>318</v>
      </c>
      <c r="E43" s="674">
        <v>25.4</v>
      </c>
      <c r="F43" s="13">
        <v>16.7</v>
      </c>
      <c r="G43" s="308">
        <v>18.2</v>
      </c>
      <c r="H43" s="14">
        <v>4.4000000000000004</v>
      </c>
      <c r="I43" s="310">
        <v>2.4</v>
      </c>
      <c r="J43" s="13">
        <v>7.6</v>
      </c>
      <c r="K43" s="500">
        <v>7.4</v>
      </c>
      <c r="L43" s="1029">
        <v>27</v>
      </c>
      <c r="M43" s="846">
        <v>62.1</v>
      </c>
      <c r="N43" s="691">
        <v>82.4</v>
      </c>
      <c r="O43" s="310">
        <v>31.7</v>
      </c>
      <c r="P43" s="311">
        <v>191</v>
      </c>
      <c r="Q43" s="675">
        <v>0.12</v>
      </c>
      <c r="R43" s="676"/>
      <c r="S43" s="1032"/>
      <c r="T43" s="118"/>
      <c r="U43" s="4" t="s">
        <v>12</v>
      </c>
      <c r="V43" s="10"/>
      <c r="W43" s="13">
        <v>7.6</v>
      </c>
      <c r="X43" s="308">
        <v>7.4</v>
      </c>
    </row>
    <row r="44" spans="1:24" x14ac:dyDescent="0.15">
      <c r="A44" s="1171"/>
      <c r="B44" s="537">
        <v>44688</v>
      </c>
      <c r="C44" s="449" t="str">
        <f t="shared" si="4"/>
        <v>(土)</v>
      </c>
      <c r="D44" s="678" t="s">
        <v>327</v>
      </c>
      <c r="E44" s="674"/>
      <c r="F44" s="13">
        <v>16.8</v>
      </c>
      <c r="G44" s="308">
        <v>18.5</v>
      </c>
      <c r="H44" s="14">
        <v>4.4000000000000004</v>
      </c>
      <c r="I44" s="310">
        <v>2.7</v>
      </c>
      <c r="J44" s="13">
        <v>7.5</v>
      </c>
      <c r="K44" s="500">
        <v>7.5</v>
      </c>
      <c r="L44" s="1029">
        <v>29.5</v>
      </c>
      <c r="M44" s="846"/>
      <c r="N44" s="691"/>
      <c r="O44" s="310"/>
      <c r="P44" s="311"/>
      <c r="Q44" s="675"/>
      <c r="R44" s="676"/>
      <c r="S44" s="1032"/>
      <c r="T44" s="118"/>
      <c r="U44" s="4" t="s">
        <v>206</v>
      </c>
      <c r="V44" s="10" t="s">
        <v>13</v>
      </c>
      <c r="W44" s="13"/>
      <c r="X44" s="308">
        <v>27</v>
      </c>
    </row>
    <row r="45" spans="1:24" x14ac:dyDescent="0.15">
      <c r="A45" s="1171"/>
      <c r="B45" s="537">
        <v>44689</v>
      </c>
      <c r="C45" s="449" t="str">
        <f t="shared" si="4"/>
        <v>(日)</v>
      </c>
      <c r="D45" s="678" t="s">
        <v>326</v>
      </c>
      <c r="E45" s="674"/>
      <c r="F45" s="13">
        <v>16.899999999999999</v>
      </c>
      <c r="G45" s="308">
        <v>17.899999999999999</v>
      </c>
      <c r="H45" s="14">
        <v>3.9</v>
      </c>
      <c r="I45" s="310">
        <v>2.2999999999999998</v>
      </c>
      <c r="J45" s="13">
        <v>7.6</v>
      </c>
      <c r="K45" s="500">
        <v>7.5</v>
      </c>
      <c r="L45" s="1029">
        <v>29.4</v>
      </c>
      <c r="M45" s="846"/>
      <c r="N45" s="691"/>
      <c r="O45" s="310"/>
      <c r="P45" s="311"/>
      <c r="Q45" s="675"/>
      <c r="R45" s="676"/>
      <c r="S45" s="1032"/>
      <c r="T45" s="118"/>
      <c r="U45" s="4" t="s">
        <v>207</v>
      </c>
      <c r="V45" s="10" t="s">
        <v>371</v>
      </c>
      <c r="W45" s="172"/>
      <c r="X45" s="309">
        <v>62.1</v>
      </c>
    </row>
    <row r="46" spans="1:24" x14ac:dyDescent="0.15">
      <c r="A46" s="1171"/>
      <c r="B46" s="537">
        <v>44690</v>
      </c>
      <c r="C46" s="449" t="str">
        <f t="shared" si="4"/>
        <v>(月)</v>
      </c>
      <c r="D46" s="678" t="s">
        <v>327</v>
      </c>
      <c r="E46" s="674"/>
      <c r="F46" s="13">
        <v>17</v>
      </c>
      <c r="G46" s="308">
        <v>17.2</v>
      </c>
      <c r="H46" s="14">
        <v>4.5999999999999996</v>
      </c>
      <c r="I46" s="310">
        <v>2.4</v>
      </c>
      <c r="J46" s="13">
        <v>7.6</v>
      </c>
      <c r="K46" s="500">
        <v>7.5</v>
      </c>
      <c r="L46" s="1029">
        <v>26.8</v>
      </c>
      <c r="M46" s="846">
        <v>61</v>
      </c>
      <c r="N46" s="691">
        <v>81.2</v>
      </c>
      <c r="O46" s="310">
        <v>29.3</v>
      </c>
      <c r="P46" s="311">
        <v>207</v>
      </c>
      <c r="Q46" s="675">
        <v>0.13</v>
      </c>
      <c r="R46" s="676"/>
      <c r="S46" s="1032"/>
      <c r="T46" s="118"/>
      <c r="U46" s="4" t="s">
        <v>208</v>
      </c>
      <c r="V46" s="10" t="s">
        <v>371</v>
      </c>
      <c r="W46" s="172"/>
      <c r="X46" s="309">
        <v>82.4</v>
      </c>
    </row>
    <row r="47" spans="1:24" x14ac:dyDescent="0.15">
      <c r="A47" s="1171"/>
      <c r="B47" s="537">
        <v>44691</v>
      </c>
      <c r="C47" s="449" t="str">
        <f t="shared" si="4"/>
        <v>(火)</v>
      </c>
      <c r="D47" s="672" t="s">
        <v>326</v>
      </c>
      <c r="E47" s="674"/>
      <c r="F47" s="13">
        <v>17.399999999999999</v>
      </c>
      <c r="G47" s="308">
        <v>17.899999999999999</v>
      </c>
      <c r="H47" s="14">
        <v>3.9</v>
      </c>
      <c r="I47" s="310">
        <v>2.1</v>
      </c>
      <c r="J47" s="13">
        <v>7.8</v>
      </c>
      <c r="K47" s="500">
        <v>7.6</v>
      </c>
      <c r="L47" s="1029">
        <v>26.7</v>
      </c>
      <c r="M47" s="846">
        <v>60.6</v>
      </c>
      <c r="N47" s="691">
        <v>80.400000000000006</v>
      </c>
      <c r="O47" s="310">
        <v>28.8</v>
      </c>
      <c r="P47" s="311">
        <v>200</v>
      </c>
      <c r="Q47" s="675">
        <v>0.1</v>
      </c>
      <c r="R47" s="676"/>
      <c r="S47" s="1032"/>
      <c r="T47" s="118"/>
      <c r="U47" s="4" t="s">
        <v>209</v>
      </c>
      <c r="V47" s="10" t="s">
        <v>371</v>
      </c>
      <c r="W47" s="172"/>
      <c r="X47" s="309">
        <v>50</v>
      </c>
    </row>
    <row r="48" spans="1:24" x14ac:dyDescent="0.15">
      <c r="A48" s="1171"/>
      <c r="B48" s="537">
        <v>44692</v>
      </c>
      <c r="C48" s="449" t="str">
        <f t="shared" si="4"/>
        <v>(水)</v>
      </c>
      <c r="D48" s="678" t="s">
        <v>326</v>
      </c>
      <c r="E48" s="674"/>
      <c r="F48" s="13">
        <v>17.600000000000001</v>
      </c>
      <c r="G48" s="308">
        <v>18.899999999999999</v>
      </c>
      <c r="H48" s="14">
        <v>5.4</v>
      </c>
      <c r="I48" s="310">
        <v>2.5</v>
      </c>
      <c r="J48" s="13">
        <v>7.7</v>
      </c>
      <c r="K48" s="500">
        <v>7.6</v>
      </c>
      <c r="L48" s="1029">
        <v>26.8</v>
      </c>
      <c r="M48" s="846">
        <v>61</v>
      </c>
      <c r="N48" s="691">
        <v>81.400000000000006</v>
      </c>
      <c r="O48" s="310">
        <v>28.6</v>
      </c>
      <c r="P48" s="311">
        <v>171</v>
      </c>
      <c r="Q48" s="675">
        <v>0.16</v>
      </c>
      <c r="R48" s="676"/>
      <c r="S48" s="1032"/>
      <c r="T48" s="118"/>
      <c r="U48" s="4" t="s">
        <v>210</v>
      </c>
      <c r="V48" s="10" t="s">
        <v>371</v>
      </c>
      <c r="W48" s="172"/>
      <c r="X48" s="309">
        <v>32.4</v>
      </c>
    </row>
    <row r="49" spans="1:24" x14ac:dyDescent="0.15">
      <c r="A49" s="1171"/>
      <c r="B49" s="537">
        <v>44693</v>
      </c>
      <c r="C49" s="449" t="str">
        <f t="shared" si="4"/>
        <v>(木)</v>
      </c>
      <c r="D49" s="678" t="s">
        <v>327</v>
      </c>
      <c r="E49" s="674"/>
      <c r="F49" s="13">
        <v>17.8</v>
      </c>
      <c r="G49" s="308">
        <v>19.7</v>
      </c>
      <c r="H49" s="14">
        <v>3.4</v>
      </c>
      <c r="I49" s="310">
        <v>2.2999999999999998</v>
      </c>
      <c r="J49" s="13">
        <v>7.7</v>
      </c>
      <c r="K49" s="500">
        <v>7.5</v>
      </c>
      <c r="L49" s="1029">
        <v>26.8</v>
      </c>
      <c r="M49" s="846">
        <v>60.3</v>
      </c>
      <c r="N49" s="691">
        <v>81.8</v>
      </c>
      <c r="O49" s="310">
        <v>29.8</v>
      </c>
      <c r="P49" s="311">
        <v>181</v>
      </c>
      <c r="Q49" s="675">
        <v>0.12</v>
      </c>
      <c r="R49" s="676"/>
      <c r="S49" s="1032"/>
      <c r="T49" s="118"/>
      <c r="U49" s="4" t="s">
        <v>211</v>
      </c>
      <c r="V49" s="10" t="s">
        <v>371</v>
      </c>
      <c r="W49" s="14"/>
      <c r="X49" s="310">
        <v>31.7</v>
      </c>
    </row>
    <row r="50" spans="1:24" x14ac:dyDescent="0.15">
      <c r="A50" s="1171"/>
      <c r="B50" s="537">
        <v>44694</v>
      </c>
      <c r="C50" s="449" t="str">
        <f t="shared" si="4"/>
        <v>(金)</v>
      </c>
      <c r="D50" s="678" t="s">
        <v>325</v>
      </c>
      <c r="E50" s="674"/>
      <c r="F50" s="13">
        <v>18</v>
      </c>
      <c r="G50" s="308">
        <v>19.399999999999999</v>
      </c>
      <c r="H50" s="14">
        <v>3.6</v>
      </c>
      <c r="I50" s="310">
        <v>2</v>
      </c>
      <c r="J50" s="13">
        <v>7.5</v>
      </c>
      <c r="K50" s="500">
        <v>7.6</v>
      </c>
      <c r="L50" s="1029">
        <v>26.8</v>
      </c>
      <c r="M50" s="846">
        <v>59.9</v>
      </c>
      <c r="N50" s="691">
        <v>81.400000000000006</v>
      </c>
      <c r="O50" s="310">
        <v>28.3</v>
      </c>
      <c r="P50" s="311">
        <v>195</v>
      </c>
      <c r="Q50" s="675">
        <v>0.09</v>
      </c>
      <c r="R50" s="676"/>
      <c r="S50" s="1032"/>
      <c r="T50" s="118"/>
      <c r="U50" s="4" t="s">
        <v>212</v>
      </c>
      <c r="V50" s="10" t="s">
        <v>371</v>
      </c>
      <c r="W50" s="17"/>
      <c r="X50" s="311">
        <v>191</v>
      </c>
    </row>
    <row r="51" spans="1:24" x14ac:dyDescent="0.15">
      <c r="A51" s="1171"/>
      <c r="B51" s="537">
        <v>44695</v>
      </c>
      <c r="C51" s="449" t="str">
        <f t="shared" si="4"/>
        <v>(土)</v>
      </c>
      <c r="D51" s="678" t="s">
        <v>325</v>
      </c>
      <c r="E51" s="674"/>
      <c r="F51" s="13">
        <v>18.100000000000001</v>
      </c>
      <c r="G51" s="308">
        <v>19.3</v>
      </c>
      <c r="H51" s="14">
        <v>2.9</v>
      </c>
      <c r="I51" s="310">
        <v>1.9</v>
      </c>
      <c r="J51" s="13">
        <v>7.5</v>
      </c>
      <c r="K51" s="500">
        <v>7.7</v>
      </c>
      <c r="L51" s="1029">
        <v>28.8</v>
      </c>
      <c r="M51" s="846"/>
      <c r="N51" s="691"/>
      <c r="O51" s="310"/>
      <c r="P51" s="311"/>
      <c r="Q51" s="675"/>
      <c r="R51" s="676"/>
      <c r="S51" s="1032"/>
      <c r="T51" s="118"/>
      <c r="U51" s="4" t="s">
        <v>213</v>
      </c>
      <c r="V51" s="10" t="s">
        <v>371</v>
      </c>
      <c r="W51" s="15"/>
      <c r="X51" s="312">
        <v>0.12</v>
      </c>
    </row>
    <row r="52" spans="1:24" x14ac:dyDescent="0.15">
      <c r="A52" s="1171"/>
      <c r="B52" s="537">
        <v>44696</v>
      </c>
      <c r="C52" s="449" t="str">
        <f t="shared" si="4"/>
        <v>(日)</v>
      </c>
      <c r="D52" s="678" t="s">
        <v>327</v>
      </c>
      <c r="E52" s="674"/>
      <c r="F52" s="13">
        <v>18.2</v>
      </c>
      <c r="G52" s="308">
        <v>18.7</v>
      </c>
      <c r="H52" s="14">
        <v>3.6</v>
      </c>
      <c r="I52" s="310">
        <v>1.9</v>
      </c>
      <c r="J52" s="13">
        <v>7.5</v>
      </c>
      <c r="K52" s="500">
        <v>7.6</v>
      </c>
      <c r="L52" s="1029">
        <v>28.8</v>
      </c>
      <c r="M52" s="846"/>
      <c r="N52" s="691"/>
      <c r="O52" s="310"/>
      <c r="P52" s="311"/>
      <c r="Q52" s="675"/>
      <c r="R52" s="676"/>
      <c r="S52" s="1032"/>
      <c r="T52" s="118"/>
      <c r="U52" s="4" t="s">
        <v>14</v>
      </c>
      <c r="V52" s="10" t="s">
        <v>371</v>
      </c>
      <c r="W52" s="13"/>
      <c r="X52" s="313">
        <v>2.9</v>
      </c>
    </row>
    <row r="53" spans="1:24" x14ac:dyDescent="0.15">
      <c r="A53" s="1171"/>
      <c r="B53" s="537">
        <v>44697</v>
      </c>
      <c r="C53" s="449" t="str">
        <f t="shared" si="4"/>
        <v>(月)</v>
      </c>
      <c r="D53" s="672" t="s">
        <v>325</v>
      </c>
      <c r="E53" s="674"/>
      <c r="F53" s="13">
        <v>18</v>
      </c>
      <c r="G53" s="308">
        <v>17.600000000000001</v>
      </c>
      <c r="H53" s="14">
        <v>3.7</v>
      </c>
      <c r="I53" s="310">
        <v>2</v>
      </c>
      <c r="J53" s="13">
        <v>7.5</v>
      </c>
      <c r="K53" s="500">
        <v>7.6</v>
      </c>
      <c r="L53" s="1029">
        <v>26.4</v>
      </c>
      <c r="M53" s="846">
        <v>59.3</v>
      </c>
      <c r="N53" s="691">
        <v>80</v>
      </c>
      <c r="O53" s="310">
        <v>28.8</v>
      </c>
      <c r="P53" s="311">
        <v>188</v>
      </c>
      <c r="Q53" s="675">
        <v>0.09</v>
      </c>
      <c r="R53" s="676"/>
      <c r="S53" s="1032"/>
      <c r="T53" s="118"/>
      <c r="U53" s="4" t="s">
        <v>15</v>
      </c>
      <c r="V53" s="10" t="s">
        <v>371</v>
      </c>
      <c r="W53" s="13"/>
      <c r="X53" s="313">
        <v>0.8</v>
      </c>
    </row>
    <row r="54" spans="1:24" x14ac:dyDescent="0.15">
      <c r="A54" s="1171"/>
      <c r="B54" s="537">
        <v>44698</v>
      </c>
      <c r="C54" s="449" t="str">
        <f t="shared" si="4"/>
        <v>(火)</v>
      </c>
      <c r="D54" s="678" t="s">
        <v>327</v>
      </c>
      <c r="E54" s="674"/>
      <c r="F54" s="13">
        <v>18.100000000000001</v>
      </c>
      <c r="G54" s="308">
        <v>18.3</v>
      </c>
      <c r="H54" s="14">
        <v>3</v>
      </c>
      <c r="I54" s="310">
        <v>1.9</v>
      </c>
      <c r="J54" s="13">
        <v>7.5</v>
      </c>
      <c r="K54" s="500">
        <v>7.5</v>
      </c>
      <c r="L54" s="1029">
        <v>26.2</v>
      </c>
      <c r="M54" s="846">
        <v>59.6</v>
      </c>
      <c r="N54" s="691">
        <v>80</v>
      </c>
      <c r="O54" s="310">
        <v>27.5</v>
      </c>
      <c r="P54" s="311">
        <v>197</v>
      </c>
      <c r="Q54" s="675">
        <v>0.12</v>
      </c>
      <c r="R54" s="676"/>
      <c r="S54" s="1032"/>
      <c r="T54" s="118"/>
      <c r="U54" s="4" t="s">
        <v>214</v>
      </c>
      <c r="V54" s="10" t="s">
        <v>371</v>
      </c>
      <c r="W54" s="13"/>
      <c r="X54" s="313">
        <v>8.3000000000000007</v>
      </c>
    </row>
    <row r="55" spans="1:24" x14ac:dyDescent="0.15">
      <c r="A55" s="1171"/>
      <c r="B55" s="537">
        <v>44699</v>
      </c>
      <c r="C55" s="449" t="str">
        <f t="shared" si="4"/>
        <v>(水)</v>
      </c>
      <c r="D55" s="678" t="s">
        <v>326</v>
      </c>
      <c r="E55" s="674"/>
      <c r="F55" s="13">
        <v>18.3</v>
      </c>
      <c r="G55" s="308">
        <v>19.5</v>
      </c>
      <c r="H55" s="14">
        <v>3.5</v>
      </c>
      <c r="I55" s="310">
        <v>2.1</v>
      </c>
      <c r="J55" s="13">
        <v>7.5</v>
      </c>
      <c r="K55" s="500">
        <v>7.5</v>
      </c>
      <c r="L55" s="1029">
        <v>26.2</v>
      </c>
      <c r="M55" s="846">
        <v>58.8</v>
      </c>
      <c r="N55" s="691">
        <v>78.599999999999994</v>
      </c>
      <c r="O55" s="310">
        <v>27.3</v>
      </c>
      <c r="P55" s="311">
        <v>192</v>
      </c>
      <c r="Q55" s="675">
        <v>0.09</v>
      </c>
      <c r="R55" s="676"/>
      <c r="S55" s="1032"/>
      <c r="T55" s="118"/>
      <c r="U55" s="4" t="s">
        <v>215</v>
      </c>
      <c r="V55" s="10" t="s">
        <v>371</v>
      </c>
      <c r="W55" s="15"/>
      <c r="X55" s="314">
        <v>1.7999999999999999E-2</v>
      </c>
    </row>
    <row r="56" spans="1:24" x14ac:dyDescent="0.15">
      <c r="A56" s="1171"/>
      <c r="B56" s="537">
        <v>44700</v>
      </c>
      <c r="C56" s="449" t="str">
        <f t="shared" si="4"/>
        <v>(木)</v>
      </c>
      <c r="D56" s="678" t="s">
        <v>326</v>
      </c>
      <c r="E56" s="674"/>
      <c r="F56" s="13">
        <v>18.2</v>
      </c>
      <c r="G56" s="308">
        <v>20.100000000000001</v>
      </c>
      <c r="H56" s="14">
        <v>5.9</v>
      </c>
      <c r="I56" s="310">
        <v>3.2</v>
      </c>
      <c r="J56" s="13">
        <v>7.3</v>
      </c>
      <c r="K56" s="500">
        <v>7.5</v>
      </c>
      <c r="L56" s="1029">
        <v>25.1</v>
      </c>
      <c r="M56" s="846">
        <v>57.6</v>
      </c>
      <c r="N56" s="691">
        <v>76.599999999999994</v>
      </c>
      <c r="O56" s="310">
        <v>26.2</v>
      </c>
      <c r="P56" s="311">
        <v>173</v>
      </c>
      <c r="Q56" s="675">
        <v>0.24</v>
      </c>
      <c r="R56" s="676"/>
      <c r="S56" s="1032"/>
      <c r="T56" s="118"/>
      <c r="U56" s="4" t="s">
        <v>329</v>
      </c>
      <c r="V56" s="10" t="s">
        <v>371</v>
      </c>
      <c r="W56" s="15"/>
      <c r="X56" s="314">
        <v>2.3199999999999998</v>
      </c>
    </row>
    <row r="57" spans="1:24" x14ac:dyDescent="0.15">
      <c r="A57" s="1171"/>
      <c r="B57" s="537">
        <v>44701</v>
      </c>
      <c r="C57" s="449" t="str">
        <f t="shared" si="4"/>
        <v>(金)</v>
      </c>
      <c r="D57" s="678" t="s">
        <v>326</v>
      </c>
      <c r="E57" s="674"/>
      <c r="F57" s="13">
        <v>18.3</v>
      </c>
      <c r="G57" s="308">
        <v>20.399999999999999</v>
      </c>
      <c r="H57" s="14">
        <v>4.8</v>
      </c>
      <c r="I57" s="310">
        <v>2.8</v>
      </c>
      <c r="J57" s="13">
        <v>7.4</v>
      </c>
      <c r="K57" s="500">
        <v>7.5</v>
      </c>
      <c r="L57" s="1029">
        <v>25.3</v>
      </c>
      <c r="M57" s="846">
        <v>58.8</v>
      </c>
      <c r="N57" s="691">
        <v>77.2</v>
      </c>
      <c r="O57" s="310">
        <v>31.3</v>
      </c>
      <c r="P57" s="311">
        <v>186</v>
      </c>
      <c r="Q57" s="675">
        <v>0.24</v>
      </c>
      <c r="R57" s="676"/>
      <c r="S57" s="1032"/>
      <c r="T57" s="118"/>
      <c r="U57" s="4" t="s">
        <v>216</v>
      </c>
      <c r="V57" s="10" t="s">
        <v>371</v>
      </c>
      <c r="W57" s="15"/>
      <c r="X57" s="314">
        <v>2.83</v>
      </c>
    </row>
    <row r="58" spans="1:24" x14ac:dyDescent="0.15">
      <c r="A58" s="1171"/>
      <c r="B58" s="537">
        <v>44702</v>
      </c>
      <c r="C58" s="449" t="str">
        <f t="shared" si="4"/>
        <v>(土)</v>
      </c>
      <c r="D58" s="672" t="s">
        <v>327</v>
      </c>
      <c r="E58" s="674"/>
      <c r="F58" s="13">
        <v>18.2</v>
      </c>
      <c r="G58" s="308">
        <v>19.399999999999999</v>
      </c>
      <c r="H58" s="14">
        <v>3.9</v>
      </c>
      <c r="I58" s="310">
        <v>2.2999999999999998</v>
      </c>
      <c r="J58" s="13">
        <v>7.4</v>
      </c>
      <c r="K58" s="500">
        <v>7.5</v>
      </c>
      <c r="L58" s="1029">
        <v>25.9</v>
      </c>
      <c r="M58" s="846"/>
      <c r="N58" s="691"/>
      <c r="O58" s="310"/>
      <c r="P58" s="311"/>
      <c r="Q58" s="675"/>
      <c r="R58" s="676"/>
      <c r="S58" s="1032"/>
      <c r="T58" s="118"/>
      <c r="U58" s="4" t="s">
        <v>217</v>
      </c>
      <c r="V58" s="10" t="s">
        <v>371</v>
      </c>
      <c r="W58" s="15"/>
      <c r="X58" s="314">
        <v>0.128</v>
      </c>
    </row>
    <row r="59" spans="1:24" x14ac:dyDescent="0.15">
      <c r="A59" s="1171"/>
      <c r="B59" s="537">
        <v>44703</v>
      </c>
      <c r="C59" s="449" t="str">
        <f t="shared" si="4"/>
        <v>(日)</v>
      </c>
      <c r="D59" s="678" t="s">
        <v>327</v>
      </c>
      <c r="E59" s="674"/>
      <c r="F59" s="13">
        <v>18.2</v>
      </c>
      <c r="G59" s="308">
        <v>18.8</v>
      </c>
      <c r="H59" s="14">
        <v>3.3</v>
      </c>
      <c r="I59" s="310">
        <v>2.2000000000000002</v>
      </c>
      <c r="J59" s="13">
        <v>7.4</v>
      </c>
      <c r="K59" s="500">
        <v>7.5</v>
      </c>
      <c r="L59" s="1029">
        <v>28.3</v>
      </c>
      <c r="M59" s="846"/>
      <c r="N59" s="691"/>
      <c r="O59" s="310"/>
      <c r="P59" s="311"/>
      <c r="Q59" s="675"/>
      <c r="R59" s="676"/>
      <c r="S59" s="1032"/>
      <c r="T59" s="118"/>
      <c r="U59" s="4" t="s">
        <v>218</v>
      </c>
      <c r="V59" s="10" t="s">
        <v>371</v>
      </c>
      <c r="W59" s="13"/>
      <c r="X59" s="313">
        <v>20.5</v>
      </c>
    </row>
    <row r="60" spans="1:24" x14ac:dyDescent="0.15">
      <c r="A60" s="1171"/>
      <c r="B60" s="537">
        <v>44704</v>
      </c>
      <c r="C60" s="449" t="str">
        <f t="shared" si="4"/>
        <v>(月)</v>
      </c>
      <c r="D60" s="678" t="s">
        <v>327</v>
      </c>
      <c r="E60" s="674"/>
      <c r="F60" s="13">
        <v>18.8</v>
      </c>
      <c r="G60" s="308">
        <v>19.5</v>
      </c>
      <c r="H60" s="14">
        <v>3.3</v>
      </c>
      <c r="I60" s="310">
        <v>2</v>
      </c>
      <c r="J60" s="13">
        <v>7.4</v>
      </c>
      <c r="K60" s="500">
        <v>7.5</v>
      </c>
      <c r="L60" s="1029">
        <v>26.4</v>
      </c>
      <c r="M60" s="846">
        <v>60.3</v>
      </c>
      <c r="N60" s="691">
        <v>80</v>
      </c>
      <c r="O60" s="310">
        <v>32.200000000000003</v>
      </c>
      <c r="P60" s="311">
        <v>185</v>
      </c>
      <c r="Q60" s="675">
        <v>0.15</v>
      </c>
      <c r="R60" s="676"/>
      <c r="S60" s="1032"/>
      <c r="T60" s="118"/>
      <c r="U60" s="4" t="s">
        <v>17</v>
      </c>
      <c r="V60" s="10" t="s">
        <v>371</v>
      </c>
      <c r="W60" s="13"/>
      <c r="X60" s="313">
        <v>22.7</v>
      </c>
    </row>
    <row r="61" spans="1:24" x14ac:dyDescent="0.15">
      <c r="A61" s="1171"/>
      <c r="B61" s="537">
        <v>44705</v>
      </c>
      <c r="C61" s="449" t="str">
        <f t="shared" si="4"/>
        <v>(火)</v>
      </c>
      <c r="D61" s="678" t="s">
        <v>326</v>
      </c>
      <c r="E61" s="674"/>
      <c r="F61" s="13">
        <v>18.8</v>
      </c>
      <c r="G61" s="308">
        <v>20.7</v>
      </c>
      <c r="H61" s="14">
        <v>3.4</v>
      </c>
      <c r="I61" s="310">
        <v>1.8</v>
      </c>
      <c r="J61" s="13">
        <v>7.4</v>
      </c>
      <c r="K61" s="500">
        <v>7.5</v>
      </c>
      <c r="L61" s="1029">
        <v>26</v>
      </c>
      <c r="M61" s="846">
        <v>59.9</v>
      </c>
      <c r="N61" s="691">
        <v>80.400000000000006</v>
      </c>
      <c r="O61" s="310">
        <v>30.2</v>
      </c>
      <c r="P61" s="311">
        <v>191</v>
      </c>
      <c r="Q61" s="675">
        <v>0.14000000000000001</v>
      </c>
      <c r="R61" s="676"/>
      <c r="S61" s="1032"/>
      <c r="T61" s="118"/>
      <c r="U61" s="4" t="s">
        <v>219</v>
      </c>
      <c r="V61" s="10" t="s">
        <v>205</v>
      </c>
      <c r="W61" s="13"/>
      <c r="X61" s="396">
        <v>4</v>
      </c>
    </row>
    <row r="62" spans="1:24" x14ac:dyDescent="0.15">
      <c r="A62" s="1171"/>
      <c r="B62" s="537">
        <v>44706</v>
      </c>
      <c r="C62" s="449" t="str">
        <f t="shared" si="4"/>
        <v>(水)</v>
      </c>
      <c r="D62" s="678" t="s">
        <v>326</v>
      </c>
      <c r="E62" s="674"/>
      <c r="F62" s="13">
        <v>19</v>
      </c>
      <c r="G62" s="308">
        <v>21.1</v>
      </c>
      <c r="H62" s="14">
        <v>3.5</v>
      </c>
      <c r="I62" s="310">
        <v>1.7</v>
      </c>
      <c r="J62" s="13">
        <v>7.4</v>
      </c>
      <c r="K62" s="500">
        <v>7.5</v>
      </c>
      <c r="L62" s="1029">
        <v>26.3</v>
      </c>
      <c r="M62" s="846">
        <v>60.2</v>
      </c>
      <c r="N62" s="691">
        <v>80.2</v>
      </c>
      <c r="O62" s="310">
        <v>30.5</v>
      </c>
      <c r="P62" s="311">
        <v>197</v>
      </c>
      <c r="Q62" s="675">
        <v>0.11</v>
      </c>
      <c r="R62" s="676"/>
      <c r="S62" s="1032"/>
      <c r="T62" s="118"/>
      <c r="U62" s="4" t="s">
        <v>220</v>
      </c>
      <c r="V62" s="10" t="s">
        <v>371</v>
      </c>
      <c r="W62" s="172"/>
      <c r="X62" s="396">
        <v>1</v>
      </c>
    </row>
    <row r="63" spans="1:24" x14ac:dyDescent="0.15">
      <c r="A63" s="1171"/>
      <c r="B63" s="537">
        <v>44707</v>
      </c>
      <c r="C63" s="449" t="str">
        <f t="shared" si="4"/>
        <v>(木)</v>
      </c>
      <c r="D63" s="678" t="s">
        <v>326</v>
      </c>
      <c r="E63" s="674"/>
      <c r="F63" s="13">
        <v>19.100000000000001</v>
      </c>
      <c r="G63" s="308">
        <v>21</v>
      </c>
      <c r="H63" s="14">
        <v>3.1</v>
      </c>
      <c r="I63" s="310">
        <v>1.5</v>
      </c>
      <c r="J63" s="13">
        <v>7.4</v>
      </c>
      <c r="K63" s="500">
        <v>7.5</v>
      </c>
      <c r="L63" s="1029">
        <v>26.1</v>
      </c>
      <c r="M63" s="846">
        <v>59.9</v>
      </c>
      <c r="N63" s="691">
        <v>81.2</v>
      </c>
      <c r="O63" s="310">
        <v>29.3</v>
      </c>
      <c r="P63" s="311">
        <v>197</v>
      </c>
      <c r="Q63" s="675">
        <v>0.11</v>
      </c>
      <c r="R63" s="676"/>
      <c r="S63" s="1032"/>
      <c r="T63" s="118"/>
      <c r="U63" s="397"/>
      <c r="V63" s="398"/>
      <c r="W63" s="399"/>
      <c r="X63" s="398"/>
    </row>
    <row r="64" spans="1:24" x14ac:dyDescent="0.15">
      <c r="A64" s="1171"/>
      <c r="B64" s="537">
        <v>44708</v>
      </c>
      <c r="C64" s="449" t="str">
        <f t="shared" si="4"/>
        <v>(金)</v>
      </c>
      <c r="D64" s="678" t="s">
        <v>325</v>
      </c>
      <c r="E64" s="674"/>
      <c r="F64" s="13">
        <v>18.899999999999999</v>
      </c>
      <c r="G64" s="308">
        <v>19.399999999999999</v>
      </c>
      <c r="H64" s="14">
        <v>2.8</v>
      </c>
      <c r="I64" s="310">
        <v>1.6</v>
      </c>
      <c r="J64" s="13">
        <v>7.5</v>
      </c>
      <c r="K64" s="500">
        <v>7.5</v>
      </c>
      <c r="L64" s="1029">
        <v>26.2</v>
      </c>
      <c r="M64" s="846">
        <v>59.7</v>
      </c>
      <c r="N64" s="691">
        <v>81.599999999999994</v>
      </c>
      <c r="O64" s="310">
        <v>31.7</v>
      </c>
      <c r="P64" s="311">
        <v>193</v>
      </c>
      <c r="Q64" s="675">
        <v>0.11</v>
      </c>
      <c r="R64" s="676">
        <v>7</v>
      </c>
      <c r="S64" s="1032">
        <v>2</v>
      </c>
      <c r="T64" s="118"/>
      <c r="U64" s="397"/>
      <c r="V64" s="398"/>
      <c r="W64" s="399"/>
      <c r="X64" s="398"/>
    </row>
    <row r="65" spans="1:24" x14ac:dyDescent="0.15">
      <c r="A65" s="1171"/>
      <c r="B65" s="537">
        <v>44709</v>
      </c>
      <c r="C65" s="449" t="str">
        <f t="shared" si="4"/>
        <v>(土)</v>
      </c>
      <c r="D65" s="678" t="s">
        <v>326</v>
      </c>
      <c r="E65" s="674"/>
      <c r="F65" s="13">
        <v>19.600000000000001</v>
      </c>
      <c r="G65" s="308">
        <v>21.3</v>
      </c>
      <c r="H65" s="14">
        <v>2.2999999999999998</v>
      </c>
      <c r="I65" s="310">
        <v>1.5</v>
      </c>
      <c r="J65" s="13">
        <v>7.5</v>
      </c>
      <c r="K65" s="500">
        <v>7.4</v>
      </c>
      <c r="L65" s="1029">
        <v>28.5</v>
      </c>
      <c r="M65" s="846"/>
      <c r="N65" s="691"/>
      <c r="O65" s="310"/>
      <c r="P65" s="311"/>
      <c r="Q65" s="675"/>
      <c r="R65" s="676"/>
      <c r="S65" s="1032"/>
      <c r="T65" s="118"/>
      <c r="U65" s="514"/>
      <c r="V65" s="515"/>
      <c r="W65" s="516"/>
      <c r="X65" s="515"/>
    </row>
    <row r="66" spans="1:24" x14ac:dyDescent="0.15">
      <c r="A66" s="1171"/>
      <c r="B66" s="537">
        <v>44710</v>
      </c>
      <c r="C66" s="449" t="str">
        <f t="shared" si="4"/>
        <v>(日)</v>
      </c>
      <c r="D66" s="678" t="s">
        <v>326</v>
      </c>
      <c r="E66" s="674"/>
      <c r="F66" s="13">
        <v>20</v>
      </c>
      <c r="G66" s="308">
        <v>22.1</v>
      </c>
      <c r="H66" s="14">
        <v>2.8</v>
      </c>
      <c r="I66" s="310">
        <v>1.7</v>
      </c>
      <c r="J66" s="13">
        <v>7.5</v>
      </c>
      <c r="K66" s="500">
        <v>7.5</v>
      </c>
      <c r="L66" s="1029">
        <v>28.5</v>
      </c>
      <c r="M66" s="846"/>
      <c r="N66" s="691"/>
      <c r="O66" s="310"/>
      <c r="P66" s="311"/>
      <c r="Q66" s="675"/>
      <c r="R66" s="676"/>
      <c r="S66" s="1032"/>
      <c r="T66" s="118"/>
      <c r="U66" s="150" t="s">
        <v>23</v>
      </c>
      <c r="V66" s="1128" t="s">
        <v>24</v>
      </c>
      <c r="W66" s="1128" t="s">
        <v>24</v>
      </c>
      <c r="X66" s="1129" t="s">
        <v>24</v>
      </c>
    </row>
    <row r="67" spans="1:24" ht="13.5" customHeight="1" x14ac:dyDescent="0.15">
      <c r="A67" s="1171"/>
      <c r="B67" s="537">
        <v>44711</v>
      </c>
      <c r="C67" s="449" t="str">
        <f t="shared" si="4"/>
        <v>(月)</v>
      </c>
      <c r="D67" s="678" t="s">
        <v>326</v>
      </c>
      <c r="E67" s="674"/>
      <c r="F67" s="13">
        <v>20.100000000000001</v>
      </c>
      <c r="G67" s="308">
        <v>21.9</v>
      </c>
      <c r="H67" s="14">
        <v>2.5</v>
      </c>
      <c r="I67" s="310">
        <v>1.6</v>
      </c>
      <c r="J67" s="13">
        <v>7.5</v>
      </c>
      <c r="K67" s="500">
        <v>7.5</v>
      </c>
      <c r="L67" s="1029">
        <v>26.4</v>
      </c>
      <c r="M67" s="846">
        <v>59.3</v>
      </c>
      <c r="N67" s="691">
        <v>80</v>
      </c>
      <c r="O67" s="743">
        <v>30</v>
      </c>
      <c r="P67" s="677">
        <v>184</v>
      </c>
      <c r="Q67" s="744">
        <v>0.1</v>
      </c>
      <c r="R67" s="676"/>
      <c r="S67" s="1032"/>
      <c r="T67" s="118"/>
      <c r="U67" s="1235" t="s">
        <v>476</v>
      </c>
      <c r="V67" s="1251"/>
      <c r="W67" s="1251"/>
      <c r="X67" s="1252"/>
    </row>
    <row r="68" spans="1:24" x14ac:dyDescent="0.15">
      <c r="A68" s="1171"/>
      <c r="B68" s="450">
        <v>44712</v>
      </c>
      <c r="C68" s="450" t="str">
        <f t="shared" si="4"/>
        <v>(火)</v>
      </c>
      <c r="D68" s="716" t="s">
        <v>325</v>
      </c>
      <c r="E68" s="718"/>
      <c r="F68" s="418">
        <v>19.600000000000001</v>
      </c>
      <c r="G68" s="719">
        <v>19.8</v>
      </c>
      <c r="H68" s="720">
        <v>2</v>
      </c>
      <c r="I68" s="721">
        <v>1.6</v>
      </c>
      <c r="J68" s="418">
        <v>7.4</v>
      </c>
      <c r="K68" s="886">
        <v>7.4</v>
      </c>
      <c r="L68" s="1033">
        <v>26.2</v>
      </c>
      <c r="M68" s="888">
        <v>59.9</v>
      </c>
      <c r="N68" s="1007">
        <v>81</v>
      </c>
      <c r="O68" s="723">
        <v>31.7</v>
      </c>
      <c r="P68" s="724">
        <v>189</v>
      </c>
      <c r="Q68" s="725">
        <v>0.13</v>
      </c>
      <c r="R68" s="757"/>
      <c r="S68" s="1072"/>
      <c r="T68" s="118"/>
      <c r="U68" s="1235"/>
      <c r="V68" s="1251"/>
      <c r="W68" s="1251"/>
      <c r="X68" s="1252"/>
    </row>
    <row r="69" spans="1:24" s="1" customFormat="1" ht="13.5" customHeight="1" x14ac:dyDescent="0.15">
      <c r="A69" s="1171"/>
      <c r="B69" s="1155" t="s">
        <v>274</v>
      </c>
      <c r="C69" s="1155"/>
      <c r="D69" s="679"/>
      <c r="E69" s="680">
        <f t="shared" ref="E69:Q69" si="5">IF(COUNT(E38:E68)=0,"",MAX(E38:E68))</f>
        <v>25.4</v>
      </c>
      <c r="F69" s="12">
        <f t="shared" si="5"/>
        <v>20.100000000000001</v>
      </c>
      <c r="G69" s="307">
        <f t="shared" si="5"/>
        <v>22.1</v>
      </c>
      <c r="H69" s="665">
        <f t="shared" si="5"/>
        <v>5.9</v>
      </c>
      <c r="I69" s="666">
        <f t="shared" si="5"/>
        <v>3.2</v>
      </c>
      <c r="J69" s="12">
        <f t="shared" si="5"/>
        <v>7.8</v>
      </c>
      <c r="K69" s="855">
        <f t="shared" si="5"/>
        <v>7.7</v>
      </c>
      <c r="L69" s="1025">
        <f t="shared" si="5"/>
        <v>30.1</v>
      </c>
      <c r="M69" s="838">
        <f t="shared" si="5"/>
        <v>62.1</v>
      </c>
      <c r="N69" s="682">
        <f t="shared" si="5"/>
        <v>82.4</v>
      </c>
      <c r="O69" s="728">
        <f t="shared" si="5"/>
        <v>32.5</v>
      </c>
      <c r="P69" s="684">
        <f t="shared" si="5"/>
        <v>207</v>
      </c>
      <c r="Q69" s="685">
        <f t="shared" si="5"/>
        <v>0.24</v>
      </c>
      <c r="R69" s="1119">
        <f>IF(COUNT(R38:R68)=0,"",MAX(R38:R68))</f>
        <v>7</v>
      </c>
      <c r="S69" s="1120">
        <f>IF(COUNT(S38:S68)=0,"",MAX(S38:S68))</f>
        <v>2</v>
      </c>
      <c r="T69" s="159"/>
      <c r="U69" s="1235"/>
      <c r="V69" s="1251"/>
      <c r="W69" s="1251"/>
      <c r="X69" s="1252"/>
    </row>
    <row r="70" spans="1:24" s="1" customFormat="1" ht="13.5" customHeight="1" x14ac:dyDescent="0.15">
      <c r="A70" s="1171"/>
      <c r="B70" s="1156" t="s">
        <v>275</v>
      </c>
      <c r="C70" s="1156"/>
      <c r="D70" s="687"/>
      <c r="E70" s="689">
        <f t="shared" ref="E70:Q70" si="6">IF(COUNT(E38:E68)=0,"",MIN(E38:E68))</f>
        <v>25.4</v>
      </c>
      <c r="F70" s="13">
        <f t="shared" si="6"/>
        <v>16.399999999999999</v>
      </c>
      <c r="G70" s="308">
        <f t="shared" si="6"/>
        <v>16.600000000000001</v>
      </c>
      <c r="H70" s="14">
        <f t="shared" si="6"/>
        <v>1.8</v>
      </c>
      <c r="I70" s="310">
        <f t="shared" si="6"/>
        <v>1.5</v>
      </c>
      <c r="J70" s="13">
        <f t="shared" si="6"/>
        <v>7.2</v>
      </c>
      <c r="K70" s="500">
        <f t="shared" si="6"/>
        <v>7.4</v>
      </c>
      <c r="L70" s="1029">
        <f t="shared" si="6"/>
        <v>25.1</v>
      </c>
      <c r="M70" s="846">
        <f t="shared" si="6"/>
        <v>57.6</v>
      </c>
      <c r="N70" s="691">
        <f t="shared" si="6"/>
        <v>76.599999999999994</v>
      </c>
      <c r="O70" s="692">
        <f t="shared" si="6"/>
        <v>26.2</v>
      </c>
      <c r="P70" s="693">
        <f t="shared" si="6"/>
        <v>171</v>
      </c>
      <c r="Q70" s="694">
        <f t="shared" si="6"/>
        <v>0.09</v>
      </c>
      <c r="R70" s="1066"/>
      <c r="S70" s="1121"/>
      <c r="T70" s="159"/>
      <c r="U70" s="1235"/>
      <c r="V70" s="1251"/>
      <c r="W70" s="1251"/>
      <c r="X70" s="1252"/>
    </row>
    <row r="71" spans="1:24" s="1" customFormat="1" ht="13.5" customHeight="1" x14ac:dyDescent="0.15">
      <c r="A71" s="1171"/>
      <c r="B71" s="1156" t="s">
        <v>276</v>
      </c>
      <c r="C71" s="1156"/>
      <c r="D71" s="687"/>
      <c r="E71" s="697">
        <f t="shared" ref="E71:Q71" si="7">IF(COUNT(E38:E68)=0,"",AVERAGE(E38:E68))</f>
        <v>25.4</v>
      </c>
      <c r="F71" s="418">
        <f t="shared" si="7"/>
        <v>18.016129032258068</v>
      </c>
      <c r="G71" s="719">
        <f t="shared" si="7"/>
        <v>19.190322580645162</v>
      </c>
      <c r="H71" s="720">
        <f t="shared" si="7"/>
        <v>3.6064516129032254</v>
      </c>
      <c r="I71" s="721">
        <f t="shared" si="7"/>
        <v>2.1387096774193548</v>
      </c>
      <c r="J71" s="418">
        <f t="shared" si="7"/>
        <v>7.4709677419354863</v>
      </c>
      <c r="K71" s="886">
        <f t="shared" si="7"/>
        <v>7.5096774193548379</v>
      </c>
      <c r="L71" s="1033">
        <f t="shared" si="7"/>
        <v>27.287096774193543</v>
      </c>
      <c r="M71" s="888">
        <f t="shared" si="7"/>
        <v>59.921052631578945</v>
      </c>
      <c r="N71" s="1007">
        <f t="shared" si="7"/>
        <v>80.389473684210529</v>
      </c>
      <c r="O71" s="730">
        <f t="shared" si="7"/>
        <v>29.773684210526319</v>
      </c>
      <c r="P71" s="731">
        <f t="shared" si="7"/>
        <v>190.05263157894737</v>
      </c>
      <c r="Q71" s="732">
        <f t="shared" si="7"/>
        <v>0.12894736842105262</v>
      </c>
      <c r="R71" s="1066"/>
      <c r="S71" s="1121"/>
      <c r="T71" s="159"/>
      <c r="U71" s="1235"/>
      <c r="V71" s="1251"/>
      <c r="W71" s="1251"/>
      <c r="X71" s="1252"/>
    </row>
    <row r="72" spans="1:24" s="1" customFormat="1" ht="13.5" customHeight="1" x14ac:dyDescent="0.15">
      <c r="A72" s="1171"/>
      <c r="B72" s="1157" t="s">
        <v>277</v>
      </c>
      <c r="C72" s="1157"/>
      <c r="D72" s="699"/>
      <c r="E72" s="701"/>
      <c r="F72" s="701"/>
      <c r="G72" s="734"/>
      <c r="H72" s="701"/>
      <c r="I72" s="734"/>
      <c r="J72" s="704"/>
      <c r="K72" s="705"/>
      <c r="L72" s="1068"/>
      <c r="M72" s="873"/>
      <c r="N72" s="709"/>
      <c r="O72" s="738"/>
      <c r="P72" s="711"/>
      <c r="Q72" s="712"/>
      <c r="R72" s="713">
        <f>SUM(R38:R68)</f>
        <v>7</v>
      </c>
      <c r="S72" s="1063">
        <f>SUM(S38:S68)</f>
        <v>2</v>
      </c>
      <c r="T72" s="530"/>
      <c r="U72" s="1253"/>
      <c r="V72" s="1254"/>
      <c r="W72" s="1254"/>
      <c r="X72" s="1255"/>
    </row>
    <row r="73" spans="1:24" ht="13.5" customHeight="1" x14ac:dyDescent="0.15">
      <c r="A73" s="1171" t="s">
        <v>202</v>
      </c>
      <c r="B73" s="540">
        <v>44713</v>
      </c>
      <c r="C73" s="448" t="str">
        <f>IF(B73="","",IF(WEEKDAY(B73)=1,"(日)",IF(WEEKDAY(B73)=2,"(月)",IF(WEEKDAY(B73)=3,"(火)",IF(WEEKDAY(B73)=4,"(水)",IF(WEEKDAY(B73)=5,"(木)",IF(WEEKDAY(B73)=6,"(金)","(土)")))))))</f>
        <v>(水)</v>
      </c>
      <c r="D73" s="740" t="s">
        <v>326</v>
      </c>
      <c r="E73" s="664"/>
      <c r="F73" s="12">
        <v>20.2</v>
      </c>
      <c r="G73" s="666">
        <v>21.7</v>
      </c>
      <c r="H73" s="665">
        <v>2.6</v>
      </c>
      <c r="I73" s="307">
        <v>1.7</v>
      </c>
      <c r="J73" s="12">
        <v>7.4</v>
      </c>
      <c r="K73" s="855">
        <v>7.5</v>
      </c>
      <c r="L73" s="1025">
        <v>26.3</v>
      </c>
      <c r="M73" s="838">
        <v>58.9</v>
      </c>
      <c r="N73" s="682">
        <v>81</v>
      </c>
      <c r="O73" s="728">
        <v>30.2</v>
      </c>
      <c r="P73" s="671">
        <v>184</v>
      </c>
      <c r="Q73" s="741">
        <v>0.04</v>
      </c>
      <c r="R73" s="670"/>
      <c r="S73" s="1028"/>
      <c r="T73" s="118"/>
      <c r="U73" s="552" t="s">
        <v>344</v>
      </c>
      <c r="V73" s="553"/>
      <c r="W73" s="554">
        <v>44721</v>
      </c>
      <c r="X73" s="555"/>
    </row>
    <row r="74" spans="1:24" x14ac:dyDescent="0.15">
      <c r="A74" s="1171"/>
      <c r="B74" s="458">
        <v>44714</v>
      </c>
      <c r="C74" s="449" t="str">
        <f t="shared" ref="C74:C102" si="8">IF(B74="","",IF(WEEKDAY(B74)=1,"(日)",IF(WEEKDAY(B74)=2,"(月)",IF(WEEKDAY(B74)=3,"(火)",IF(WEEKDAY(B74)=4,"(水)",IF(WEEKDAY(B74)=5,"(木)",IF(WEEKDAY(B74)=6,"(金)","(土)")))))))</f>
        <v>(木)</v>
      </c>
      <c r="D74" s="742" t="s">
        <v>326</v>
      </c>
      <c r="E74" s="674"/>
      <c r="F74" s="13">
        <v>20.9</v>
      </c>
      <c r="G74" s="310">
        <v>22.3</v>
      </c>
      <c r="H74" s="14">
        <v>3.4</v>
      </c>
      <c r="I74" s="308">
        <v>2</v>
      </c>
      <c r="J74" s="13">
        <v>7.4</v>
      </c>
      <c r="K74" s="500">
        <v>7.4</v>
      </c>
      <c r="L74" s="1029">
        <v>25.8</v>
      </c>
      <c r="M74" s="846">
        <v>58.8</v>
      </c>
      <c r="N74" s="691">
        <v>80.2</v>
      </c>
      <c r="O74" s="743">
        <v>30.5</v>
      </c>
      <c r="P74" s="677">
        <v>184</v>
      </c>
      <c r="Q74" s="744">
        <v>0.05</v>
      </c>
      <c r="R74" s="676"/>
      <c r="S74" s="1032"/>
      <c r="T74" s="118"/>
      <c r="U74" s="468" t="s">
        <v>2</v>
      </c>
      <c r="V74" s="469" t="s">
        <v>363</v>
      </c>
      <c r="W74" s="480">
        <v>21.2</v>
      </c>
      <c r="X74" s="473"/>
    </row>
    <row r="75" spans="1:24" x14ac:dyDescent="0.15">
      <c r="A75" s="1171"/>
      <c r="B75" s="458">
        <v>44715</v>
      </c>
      <c r="C75" s="449" t="str">
        <f t="shared" si="8"/>
        <v>(金)</v>
      </c>
      <c r="D75" s="742" t="s">
        <v>326</v>
      </c>
      <c r="E75" s="674"/>
      <c r="F75" s="13">
        <v>20.9</v>
      </c>
      <c r="G75" s="310">
        <v>22.8</v>
      </c>
      <c r="H75" s="14">
        <v>3.8</v>
      </c>
      <c r="I75" s="308">
        <v>2.1</v>
      </c>
      <c r="J75" s="13">
        <v>7.3</v>
      </c>
      <c r="K75" s="500">
        <v>7.3</v>
      </c>
      <c r="L75" s="1029">
        <v>25.2</v>
      </c>
      <c r="M75" s="846">
        <v>57.3</v>
      </c>
      <c r="N75" s="691">
        <v>77.400000000000006</v>
      </c>
      <c r="O75" s="743">
        <v>29.4</v>
      </c>
      <c r="P75" s="677">
        <v>167</v>
      </c>
      <c r="Q75" s="744">
        <v>0.13</v>
      </c>
      <c r="R75" s="676"/>
      <c r="S75" s="1032"/>
      <c r="T75" s="118"/>
      <c r="U75" s="6" t="s">
        <v>19</v>
      </c>
      <c r="V75" s="7" t="s">
        <v>20</v>
      </c>
      <c r="W75" s="475" t="s">
        <v>21</v>
      </c>
      <c r="X75" s="7" t="s">
        <v>22</v>
      </c>
    </row>
    <row r="76" spans="1:24" x14ac:dyDescent="0.15">
      <c r="A76" s="1171"/>
      <c r="B76" s="458">
        <v>44716</v>
      </c>
      <c r="C76" s="449" t="str">
        <f t="shared" si="8"/>
        <v>(土)</v>
      </c>
      <c r="D76" s="742" t="s">
        <v>326</v>
      </c>
      <c r="E76" s="674"/>
      <c r="F76" s="13">
        <v>21.1</v>
      </c>
      <c r="G76" s="310">
        <v>21.6</v>
      </c>
      <c r="H76" s="14">
        <v>3.6</v>
      </c>
      <c r="I76" s="308">
        <v>2</v>
      </c>
      <c r="J76" s="13">
        <v>7.4</v>
      </c>
      <c r="K76" s="500">
        <v>7.4</v>
      </c>
      <c r="L76" s="1029">
        <v>27.9</v>
      </c>
      <c r="M76" s="846"/>
      <c r="N76" s="691"/>
      <c r="O76" s="743"/>
      <c r="P76" s="677"/>
      <c r="Q76" s="744"/>
      <c r="R76" s="676"/>
      <c r="S76" s="1032"/>
      <c r="T76" s="118"/>
      <c r="U76" s="3" t="s">
        <v>203</v>
      </c>
      <c r="V76" s="9" t="s">
        <v>11</v>
      </c>
      <c r="W76" s="476">
        <v>20.8</v>
      </c>
      <c r="X76" s="307">
        <v>21.7</v>
      </c>
    </row>
    <row r="77" spans="1:24" x14ac:dyDescent="0.15">
      <c r="A77" s="1171"/>
      <c r="B77" s="458">
        <v>44717</v>
      </c>
      <c r="C77" s="449" t="str">
        <f t="shared" si="8"/>
        <v>(日)</v>
      </c>
      <c r="D77" s="742" t="s">
        <v>325</v>
      </c>
      <c r="E77" s="674"/>
      <c r="F77" s="13">
        <v>21.2</v>
      </c>
      <c r="G77" s="310">
        <v>22.1</v>
      </c>
      <c r="H77" s="14">
        <v>3.5</v>
      </c>
      <c r="I77" s="308">
        <v>2.1</v>
      </c>
      <c r="J77" s="13">
        <v>7.4</v>
      </c>
      <c r="K77" s="500">
        <v>7.5</v>
      </c>
      <c r="L77" s="1029">
        <v>27.6</v>
      </c>
      <c r="M77" s="846"/>
      <c r="N77" s="691"/>
      <c r="O77" s="743"/>
      <c r="P77" s="677"/>
      <c r="Q77" s="744"/>
      <c r="R77" s="676"/>
      <c r="S77" s="1032"/>
      <c r="T77" s="118"/>
      <c r="U77" s="4" t="s">
        <v>204</v>
      </c>
      <c r="V77" s="10" t="s">
        <v>205</v>
      </c>
      <c r="W77" s="13">
        <v>4.8</v>
      </c>
      <c r="X77" s="308">
        <v>2.9</v>
      </c>
    </row>
    <row r="78" spans="1:24" x14ac:dyDescent="0.15">
      <c r="A78" s="1171"/>
      <c r="B78" s="458">
        <v>44718</v>
      </c>
      <c r="C78" s="449" t="str">
        <f t="shared" si="8"/>
        <v>(月)</v>
      </c>
      <c r="D78" s="742" t="s">
        <v>325</v>
      </c>
      <c r="E78" s="674"/>
      <c r="F78" s="13">
        <v>20.6</v>
      </c>
      <c r="G78" s="310">
        <v>20.399999999999999</v>
      </c>
      <c r="H78" s="14">
        <v>2.9</v>
      </c>
      <c r="I78" s="308">
        <v>2.2000000000000002</v>
      </c>
      <c r="J78" s="13">
        <v>7.5</v>
      </c>
      <c r="K78" s="500">
        <v>7.4</v>
      </c>
      <c r="L78" s="1029">
        <v>25.6</v>
      </c>
      <c r="M78" s="846">
        <v>58.1</v>
      </c>
      <c r="N78" s="691">
        <v>79.8</v>
      </c>
      <c r="O78" s="743">
        <v>30.9</v>
      </c>
      <c r="P78" s="677">
        <v>184</v>
      </c>
      <c r="Q78" s="744">
        <v>0.14000000000000001</v>
      </c>
      <c r="R78" s="676"/>
      <c r="S78" s="1032"/>
      <c r="T78" s="118"/>
      <c r="U78" s="4" t="s">
        <v>12</v>
      </c>
      <c r="V78" s="10"/>
      <c r="W78" s="13">
        <v>7.4</v>
      </c>
      <c r="X78" s="308">
        <v>7.5</v>
      </c>
    </row>
    <row r="79" spans="1:24" x14ac:dyDescent="0.15">
      <c r="A79" s="1171"/>
      <c r="B79" s="458">
        <v>44719</v>
      </c>
      <c r="C79" s="449" t="str">
        <f t="shared" si="8"/>
        <v>(火)</v>
      </c>
      <c r="D79" s="742" t="s">
        <v>327</v>
      </c>
      <c r="E79" s="674"/>
      <c r="F79" s="13">
        <v>21.4</v>
      </c>
      <c r="G79" s="310">
        <v>21.2</v>
      </c>
      <c r="H79" s="14">
        <v>3.3</v>
      </c>
      <c r="I79" s="308">
        <v>2</v>
      </c>
      <c r="J79" s="13">
        <v>7.7</v>
      </c>
      <c r="K79" s="500">
        <v>7.5</v>
      </c>
      <c r="L79" s="1029">
        <v>25.4</v>
      </c>
      <c r="M79" s="846">
        <v>56.3</v>
      </c>
      <c r="N79" s="691">
        <v>79</v>
      </c>
      <c r="O79" s="743">
        <v>29.1</v>
      </c>
      <c r="P79" s="677">
        <v>159</v>
      </c>
      <c r="Q79" s="744">
        <v>0.12</v>
      </c>
      <c r="R79" s="676"/>
      <c r="S79" s="1032"/>
      <c r="T79" s="118"/>
      <c r="U79" s="4" t="s">
        <v>206</v>
      </c>
      <c r="V79" s="10" t="s">
        <v>13</v>
      </c>
      <c r="W79" s="13"/>
      <c r="X79" s="308">
        <v>24.9</v>
      </c>
    </row>
    <row r="80" spans="1:24" x14ac:dyDescent="0.15">
      <c r="A80" s="1171"/>
      <c r="B80" s="458">
        <v>44720</v>
      </c>
      <c r="C80" s="449" t="str">
        <f t="shared" si="8"/>
        <v>(水)</v>
      </c>
      <c r="D80" s="742" t="s">
        <v>319</v>
      </c>
      <c r="E80" s="674"/>
      <c r="F80" s="13">
        <v>21</v>
      </c>
      <c r="G80" s="310">
        <v>20.6</v>
      </c>
      <c r="H80" s="14">
        <v>3.3</v>
      </c>
      <c r="I80" s="308">
        <v>2.1</v>
      </c>
      <c r="J80" s="13">
        <v>7.6</v>
      </c>
      <c r="K80" s="500">
        <v>7.5</v>
      </c>
      <c r="L80" s="1029">
        <v>25.2</v>
      </c>
      <c r="M80" s="846">
        <v>56.8</v>
      </c>
      <c r="N80" s="691">
        <v>78.2</v>
      </c>
      <c r="O80" s="743">
        <v>29.5</v>
      </c>
      <c r="P80" s="677">
        <v>172</v>
      </c>
      <c r="Q80" s="744">
        <v>0.11</v>
      </c>
      <c r="R80" s="676"/>
      <c r="S80" s="1032"/>
      <c r="T80" s="118"/>
      <c r="U80" s="4" t="s">
        <v>207</v>
      </c>
      <c r="V80" s="10" t="s">
        <v>371</v>
      </c>
      <c r="W80" s="172"/>
      <c r="X80" s="309">
        <v>57.2</v>
      </c>
    </row>
    <row r="81" spans="1:24" x14ac:dyDescent="0.15">
      <c r="A81" s="1171"/>
      <c r="B81" s="458">
        <v>44721</v>
      </c>
      <c r="C81" s="449" t="str">
        <f t="shared" si="8"/>
        <v>(木)</v>
      </c>
      <c r="D81" s="742" t="s">
        <v>318</v>
      </c>
      <c r="E81" s="674">
        <v>21.2</v>
      </c>
      <c r="F81" s="13">
        <v>20.8</v>
      </c>
      <c r="G81" s="310">
        <v>21.7</v>
      </c>
      <c r="H81" s="14">
        <v>4.8</v>
      </c>
      <c r="I81" s="308">
        <v>2.9</v>
      </c>
      <c r="J81" s="13">
        <v>7.4</v>
      </c>
      <c r="K81" s="500">
        <v>7.5</v>
      </c>
      <c r="L81" s="1029">
        <v>24.9</v>
      </c>
      <c r="M81" s="846">
        <v>57.2</v>
      </c>
      <c r="N81" s="691">
        <v>77.2</v>
      </c>
      <c r="O81" s="743">
        <v>27.7</v>
      </c>
      <c r="P81" s="677">
        <v>179</v>
      </c>
      <c r="Q81" s="744">
        <v>0.17</v>
      </c>
      <c r="R81" s="676"/>
      <c r="S81" s="1032"/>
      <c r="T81" s="118"/>
      <c r="U81" s="4" t="s">
        <v>208</v>
      </c>
      <c r="V81" s="10" t="s">
        <v>371</v>
      </c>
      <c r="W81" s="172"/>
      <c r="X81" s="309">
        <v>77.2</v>
      </c>
    </row>
    <row r="82" spans="1:24" x14ac:dyDescent="0.15">
      <c r="A82" s="1171"/>
      <c r="B82" s="458">
        <v>44722</v>
      </c>
      <c r="C82" s="449" t="str">
        <f t="shared" si="8"/>
        <v>(金)</v>
      </c>
      <c r="D82" s="742" t="s">
        <v>326</v>
      </c>
      <c r="E82" s="674"/>
      <c r="F82" s="13">
        <v>20.8</v>
      </c>
      <c r="G82" s="310">
        <v>22</v>
      </c>
      <c r="H82" s="14">
        <v>5.4</v>
      </c>
      <c r="I82" s="308">
        <v>3.3</v>
      </c>
      <c r="J82" s="13">
        <v>7.3</v>
      </c>
      <c r="K82" s="500">
        <v>7.5</v>
      </c>
      <c r="L82" s="1029">
        <v>24.8</v>
      </c>
      <c r="M82" s="846">
        <v>60</v>
      </c>
      <c r="N82" s="691">
        <v>78.2</v>
      </c>
      <c r="O82" s="743">
        <v>25.8</v>
      </c>
      <c r="P82" s="677">
        <v>178</v>
      </c>
      <c r="Q82" s="744">
        <v>0.22</v>
      </c>
      <c r="R82" s="676"/>
      <c r="S82" s="1032"/>
      <c r="T82" s="118"/>
      <c r="U82" s="4" t="s">
        <v>209</v>
      </c>
      <c r="V82" s="10" t="s">
        <v>371</v>
      </c>
      <c r="W82" s="172"/>
      <c r="X82" s="309">
        <v>48</v>
      </c>
    </row>
    <row r="83" spans="1:24" x14ac:dyDescent="0.15">
      <c r="A83" s="1171"/>
      <c r="B83" s="458">
        <v>44723</v>
      </c>
      <c r="C83" s="449" t="str">
        <f t="shared" si="8"/>
        <v>(土)</v>
      </c>
      <c r="D83" s="742" t="s">
        <v>327</v>
      </c>
      <c r="E83" s="674"/>
      <c r="F83" s="13">
        <v>20.9</v>
      </c>
      <c r="G83" s="310">
        <v>22</v>
      </c>
      <c r="H83" s="14">
        <v>5</v>
      </c>
      <c r="I83" s="308">
        <v>3.4</v>
      </c>
      <c r="J83" s="13">
        <v>7.6</v>
      </c>
      <c r="K83" s="500">
        <v>7.4</v>
      </c>
      <c r="L83" s="1029">
        <v>26.1</v>
      </c>
      <c r="M83" s="846"/>
      <c r="N83" s="691"/>
      <c r="O83" s="743"/>
      <c r="P83" s="677"/>
      <c r="Q83" s="744"/>
      <c r="R83" s="676"/>
      <c r="S83" s="1032"/>
      <c r="T83" s="118"/>
      <c r="U83" s="4" t="s">
        <v>210</v>
      </c>
      <c r="V83" s="10" t="s">
        <v>371</v>
      </c>
      <c r="W83" s="172"/>
      <c r="X83" s="309">
        <v>29.2</v>
      </c>
    </row>
    <row r="84" spans="1:24" x14ac:dyDescent="0.15">
      <c r="A84" s="1171"/>
      <c r="B84" s="458">
        <v>44724</v>
      </c>
      <c r="C84" s="449" t="str">
        <f t="shared" si="8"/>
        <v>(日)</v>
      </c>
      <c r="D84" s="742" t="s">
        <v>327</v>
      </c>
      <c r="E84" s="674"/>
      <c r="F84" s="13">
        <v>20.9</v>
      </c>
      <c r="G84" s="310">
        <v>21.4</v>
      </c>
      <c r="H84" s="14">
        <v>5</v>
      </c>
      <c r="I84" s="308">
        <v>3.2</v>
      </c>
      <c r="J84" s="13">
        <v>7.5</v>
      </c>
      <c r="K84" s="500">
        <v>7.4</v>
      </c>
      <c r="L84" s="1029">
        <v>25.1</v>
      </c>
      <c r="M84" s="846"/>
      <c r="N84" s="691"/>
      <c r="O84" s="743"/>
      <c r="P84" s="677"/>
      <c r="Q84" s="744"/>
      <c r="R84" s="676"/>
      <c r="S84" s="1032"/>
      <c r="T84" s="118"/>
      <c r="U84" s="4" t="s">
        <v>211</v>
      </c>
      <c r="V84" s="10" t="s">
        <v>371</v>
      </c>
      <c r="W84" s="14"/>
      <c r="X84" s="310">
        <v>27.7</v>
      </c>
    </row>
    <row r="85" spans="1:24" x14ac:dyDescent="0.15">
      <c r="A85" s="1171"/>
      <c r="B85" s="458">
        <v>44725</v>
      </c>
      <c r="C85" s="449" t="str">
        <f t="shared" si="8"/>
        <v>(月)</v>
      </c>
      <c r="D85" s="742" t="s">
        <v>326</v>
      </c>
      <c r="E85" s="674"/>
      <c r="F85" s="13">
        <v>21.2</v>
      </c>
      <c r="G85" s="310">
        <v>21.9</v>
      </c>
      <c r="H85" s="14">
        <v>5.0999999999999996</v>
      </c>
      <c r="I85" s="308">
        <v>3.2</v>
      </c>
      <c r="J85" s="13">
        <v>7.5</v>
      </c>
      <c r="K85" s="500">
        <v>7.4</v>
      </c>
      <c r="L85" s="1029">
        <v>24.7</v>
      </c>
      <c r="M85" s="846">
        <v>58.6</v>
      </c>
      <c r="N85" s="691">
        <v>77.2</v>
      </c>
      <c r="O85" s="743">
        <v>27.2</v>
      </c>
      <c r="P85" s="677">
        <v>172</v>
      </c>
      <c r="Q85" s="744">
        <v>0.22</v>
      </c>
      <c r="R85" s="676"/>
      <c r="S85" s="1032"/>
      <c r="T85" s="118"/>
      <c r="U85" s="4" t="s">
        <v>212</v>
      </c>
      <c r="V85" s="10" t="s">
        <v>371</v>
      </c>
      <c r="W85" s="17"/>
      <c r="X85" s="311">
        <v>179</v>
      </c>
    </row>
    <row r="86" spans="1:24" x14ac:dyDescent="0.15">
      <c r="A86" s="1171"/>
      <c r="B86" s="458">
        <v>44726</v>
      </c>
      <c r="C86" s="449" t="str">
        <f t="shared" si="8"/>
        <v>(火)</v>
      </c>
      <c r="D86" s="742" t="s">
        <v>327</v>
      </c>
      <c r="E86" s="674"/>
      <c r="F86" s="13">
        <v>20.7</v>
      </c>
      <c r="G86" s="310">
        <v>20.5</v>
      </c>
      <c r="H86" s="14">
        <v>4.5</v>
      </c>
      <c r="I86" s="308">
        <v>3.1</v>
      </c>
      <c r="J86" s="13">
        <v>7.6</v>
      </c>
      <c r="K86" s="500">
        <v>7.5</v>
      </c>
      <c r="L86" s="1029">
        <v>24.6</v>
      </c>
      <c r="M86" s="846">
        <v>58.6</v>
      </c>
      <c r="N86" s="691">
        <v>77</v>
      </c>
      <c r="O86" s="743">
        <v>28.1</v>
      </c>
      <c r="P86" s="677">
        <v>166</v>
      </c>
      <c r="Q86" s="744">
        <v>0.17</v>
      </c>
      <c r="R86" s="676"/>
      <c r="S86" s="1032"/>
      <c r="T86" s="118"/>
      <c r="U86" s="4" t="s">
        <v>213</v>
      </c>
      <c r="V86" s="10" t="s">
        <v>371</v>
      </c>
      <c r="W86" s="15"/>
      <c r="X86" s="312">
        <v>0.17</v>
      </c>
    </row>
    <row r="87" spans="1:24" x14ac:dyDescent="0.15">
      <c r="A87" s="1171"/>
      <c r="B87" s="458">
        <v>44727</v>
      </c>
      <c r="C87" s="449" t="str">
        <f t="shared" si="8"/>
        <v>(水)</v>
      </c>
      <c r="D87" s="742" t="s">
        <v>325</v>
      </c>
      <c r="E87" s="674"/>
      <c r="F87" s="13">
        <v>20.8</v>
      </c>
      <c r="G87" s="310">
        <v>20.399999999999999</v>
      </c>
      <c r="H87" s="14">
        <v>3.9</v>
      </c>
      <c r="I87" s="308">
        <v>2.8</v>
      </c>
      <c r="J87" s="13">
        <v>7.6</v>
      </c>
      <c r="K87" s="500">
        <v>7.5</v>
      </c>
      <c r="L87" s="1029">
        <v>24.7</v>
      </c>
      <c r="M87" s="846">
        <v>57.6</v>
      </c>
      <c r="N87" s="691">
        <v>77.599999999999994</v>
      </c>
      <c r="O87" s="743">
        <v>28.3</v>
      </c>
      <c r="P87" s="677">
        <v>163</v>
      </c>
      <c r="Q87" s="744">
        <v>0.2</v>
      </c>
      <c r="R87" s="676"/>
      <c r="S87" s="1032"/>
      <c r="T87" s="118"/>
      <c r="U87" s="4" t="s">
        <v>14</v>
      </c>
      <c r="V87" s="10" t="s">
        <v>371</v>
      </c>
      <c r="W87" s="13"/>
      <c r="X87" s="313">
        <v>3.3</v>
      </c>
    </row>
    <row r="88" spans="1:24" x14ac:dyDescent="0.15">
      <c r="A88" s="1171"/>
      <c r="B88" s="458">
        <v>44728</v>
      </c>
      <c r="C88" s="449" t="str">
        <f t="shared" si="8"/>
        <v>(木)</v>
      </c>
      <c r="D88" s="742" t="s">
        <v>327</v>
      </c>
      <c r="E88" s="674"/>
      <c r="F88" s="13">
        <v>21</v>
      </c>
      <c r="G88" s="310">
        <v>21.3</v>
      </c>
      <c r="H88" s="14">
        <v>5.0999999999999996</v>
      </c>
      <c r="I88" s="308">
        <v>3.1</v>
      </c>
      <c r="J88" s="13">
        <v>7.6</v>
      </c>
      <c r="K88" s="500">
        <v>7.4</v>
      </c>
      <c r="L88" s="1029">
        <v>24.6</v>
      </c>
      <c r="M88" s="846">
        <v>56.8</v>
      </c>
      <c r="N88" s="691">
        <v>77.2</v>
      </c>
      <c r="O88" s="743">
        <v>28.9</v>
      </c>
      <c r="P88" s="677">
        <v>165</v>
      </c>
      <c r="Q88" s="744">
        <v>0.23</v>
      </c>
      <c r="R88" s="676"/>
      <c r="S88" s="1032"/>
      <c r="T88" s="118"/>
      <c r="U88" s="4" t="s">
        <v>15</v>
      </c>
      <c r="V88" s="10" t="s">
        <v>371</v>
      </c>
      <c r="W88" s="13"/>
      <c r="X88" s="313">
        <v>0.9</v>
      </c>
    </row>
    <row r="89" spans="1:24" x14ac:dyDescent="0.15">
      <c r="A89" s="1171"/>
      <c r="B89" s="458">
        <v>44729</v>
      </c>
      <c r="C89" s="449" t="str">
        <f t="shared" si="8"/>
        <v>(金)</v>
      </c>
      <c r="D89" s="742" t="s">
        <v>327</v>
      </c>
      <c r="E89" s="674"/>
      <c r="F89" s="13">
        <v>21</v>
      </c>
      <c r="G89" s="310">
        <v>22.2</v>
      </c>
      <c r="H89" s="14">
        <v>5.2</v>
      </c>
      <c r="I89" s="308">
        <v>3</v>
      </c>
      <c r="J89" s="13">
        <v>7.6</v>
      </c>
      <c r="K89" s="500">
        <v>7.4</v>
      </c>
      <c r="L89" s="1029">
        <v>24.6</v>
      </c>
      <c r="M89" s="846">
        <v>57.6</v>
      </c>
      <c r="N89" s="691">
        <v>77</v>
      </c>
      <c r="O89" s="743">
        <v>29.2</v>
      </c>
      <c r="P89" s="677">
        <v>151</v>
      </c>
      <c r="Q89" s="744">
        <v>0.19</v>
      </c>
      <c r="R89" s="676">
        <v>6</v>
      </c>
      <c r="S89" s="1032">
        <v>2</v>
      </c>
      <c r="T89" s="118"/>
      <c r="U89" s="4" t="s">
        <v>214</v>
      </c>
      <c r="V89" s="10" t="s">
        <v>371</v>
      </c>
      <c r="W89" s="13"/>
      <c r="X89" s="313">
        <v>7.8</v>
      </c>
    </row>
    <row r="90" spans="1:24" x14ac:dyDescent="0.15">
      <c r="A90" s="1171"/>
      <c r="B90" s="458">
        <v>44730</v>
      </c>
      <c r="C90" s="449" t="str">
        <f t="shared" si="8"/>
        <v>(土)</v>
      </c>
      <c r="D90" s="742" t="s">
        <v>327</v>
      </c>
      <c r="E90" s="674"/>
      <c r="F90" s="13">
        <v>21.1</v>
      </c>
      <c r="G90" s="310">
        <v>22.3</v>
      </c>
      <c r="H90" s="14">
        <v>5.0999999999999996</v>
      </c>
      <c r="I90" s="308">
        <v>3</v>
      </c>
      <c r="J90" s="13">
        <v>7.5</v>
      </c>
      <c r="K90" s="500">
        <v>7.4</v>
      </c>
      <c r="L90" s="1029">
        <v>26.7</v>
      </c>
      <c r="M90" s="846"/>
      <c r="N90" s="691"/>
      <c r="O90" s="743"/>
      <c r="P90" s="677"/>
      <c r="Q90" s="744"/>
      <c r="R90" s="676"/>
      <c r="S90" s="1032"/>
      <c r="T90" s="118"/>
      <c r="U90" s="4" t="s">
        <v>215</v>
      </c>
      <c r="V90" s="10" t="s">
        <v>371</v>
      </c>
      <c r="W90" s="15"/>
      <c r="X90" s="314">
        <v>2.4E-2</v>
      </c>
    </row>
    <row r="91" spans="1:24" x14ac:dyDescent="0.15">
      <c r="A91" s="1171"/>
      <c r="B91" s="458">
        <v>44731</v>
      </c>
      <c r="C91" s="449" t="str">
        <f t="shared" si="8"/>
        <v>(日)</v>
      </c>
      <c r="D91" s="742" t="s">
        <v>326</v>
      </c>
      <c r="E91" s="674"/>
      <c r="F91" s="13">
        <v>21.5</v>
      </c>
      <c r="G91" s="310">
        <v>22.9</v>
      </c>
      <c r="H91" s="14">
        <v>4.5</v>
      </c>
      <c r="I91" s="308">
        <v>2.7</v>
      </c>
      <c r="J91" s="13">
        <v>7.6</v>
      </c>
      <c r="K91" s="500">
        <v>7.5</v>
      </c>
      <c r="L91" s="1029">
        <v>25.3</v>
      </c>
      <c r="M91" s="846"/>
      <c r="N91" s="691"/>
      <c r="O91" s="743"/>
      <c r="P91" s="677"/>
      <c r="Q91" s="744"/>
      <c r="R91" s="676"/>
      <c r="S91" s="1032"/>
      <c r="T91" s="118"/>
      <c r="U91" s="4" t="s">
        <v>329</v>
      </c>
      <c r="V91" s="10" t="s">
        <v>371</v>
      </c>
      <c r="W91" s="15"/>
      <c r="X91" s="314">
        <v>1.73</v>
      </c>
    </row>
    <row r="92" spans="1:24" x14ac:dyDescent="0.15">
      <c r="A92" s="1171"/>
      <c r="B92" s="458">
        <v>44732</v>
      </c>
      <c r="C92" s="449" t="str">
        <f t="shared" si="8"/>
        <v>(月)</v>
      </c>
      <c r="D92" s="742" t="s">
        <v>327</v>
      </c>
      <c r="E92" s="674"/>
      <c r="F92" s="13">
        <v>21.6</v>
      </c>
      <c r="G92" s="310">
        <v>22.9</v>
      </c>
      <c r="H92" s="14">
        <v>3.8</v>
      </c>
      <c r="I92" s="308">
        <v>2.4</v>
      </c>
      <c r="J92" s="13">
        <v>7.5</v>
      </c>
      <c r="K92" s="500">
        <v>7.5</v>
      </c>
      <c r="L92" s="1029">
        <v>25.4</v>
      </c>
      <c r="M92" s="846">
        <v>58.9</v>
      </c>
      <c r="N92" s="691">
        <v>79.599999999999994</v>
      </c>
      <c r="O92" s="743">
        <v>29.2</v>
      </c>
      <c r="P92" s="677">
        <v>149</v>
      </c>
      <c r="Q92" s="744">
        <v>0.16</v>
      </c>
      <c r="R92" s="676"/>
      <c r="S92" s="1032"/>
      <c r="T92" s="118"/>
      <c r="U92" s="4" t="s">
        <v>216</v>
      </c>
      <c r="V92" s="10" t="s">
        <v>371</v>
      </c>
      <c r="W92" s="15"/>
      <c r="X92" s="314">
        <v>2.35</v>
      </c>
    </row>
    <row r="93" spans="1:24" x14ac:dyDescent="0.15">
      <c r="A93" s="1171"/>
      <c r="B93" s="458">
        <v>44733</v>
      </c>
      <c r="C93" s="449" t="str">
        <f t="shared" si="8"/>
        <v>(火)</v>
      </c>
      <c r="D93" s="742" t="s">
        <v>327</v>
      </c>
      <c r="E93" s="674"/>
      <c r="F93" s="13">
        <v>21.8</v>
      </c>
      <c r="G93" s="310">
        <v>23.4</v>
      </c>
      <c r="H93" s="14">
        <v>4</v>
      </c>
      <c r="I93" s="308">
        <v>2.2999999999999998</v>
      </c>
      <c r="J93" s="13">
        <v>7.5</v>
      </c>
      <c r="K93" s="500">
        <v>7.5</v>
      </c>
      <c r="L93" s="1029">
        <v>25.3</v>
      </c>
      <c r="M93" s="846">
        <v>58.6</v>
      </c>
      <c r="N93" s="691">
        <v>80.400000000000006</v>
      </c>
      <c r="O93" s="743">
        <v>29.6</v>
      </c>
      <c r="P93" s="677">
        <v>157</v>
      </c>
      <c r="Q93" s="744">
        <v>0.16</v>
      </c>
      <c r="R93" s="676"/>
      <c r="S93" s="1032"/>
      <c r="T93" s="118"/>
      <c r="U93" s="4" t="s">
        <v>217</v>
      </c>
      <c r="V93" s="10" t="s">
        <v>371</v>
      </c>
      <c r="W93" s="15"/>
      <c r="X93" s="314">
        <v>0.114</v>
      </c>
    </row>
    <row r="94" spans="1:24" x14ac:dyDescent="0.15">
      <c r="A94" s="1171"/>
      <c r="B94" s="458">
        <v>44734</v>
      </c>
      <c r="C94" s="449" t="str">
        <f t="shared" si="8"/>
        <v>(水)</v>
      </c>
      <c r="D94" s="742" t="s">
        <v>327</v>
      </c>
      <c r="E94" s="674"/>
      <c r="F94" s="13">
        <v>21.5</v>
      </c>
      <c r="G94" s="310">
        <v>22.1</v>
      </c>
      <c r="H94" s="14">
        <v>3.5</v>
      </c>
      <c r="I94" s="308">
        <v>2.1</v>
      </c>
      <c r="J94" s="13">
        <v>7.6</v>
      </c>
      <c r="K94" s="500">
        <v>7.5</v>
      </c>
      <c r="L94" s="1029">
        <v>25.2</v>
      </c>
      <c r="M94" s="846">
        <v>58.4</v>
      </c>
      <c r="N94" s="691">
        <v>79.599999999999994</v>
      </c>
      <c r="O94" s="743">
        <v>29.7</v>
      </c>
      <c r="P94" s="677">
        <v>163</v>
      </c>
      <c r="Q94" s="744">
        <v>0.14000000000000001</v>
      </c>
      <c r="R94" s="676"/>
      <c r="S94" s="1032"/>
      <c r="T94" s="118"/>
      <c r="U94" s="4" t="s">
        <v>218</v>
      </c>
      <c r="V94" s="10" t="s">
        <v>371</v>
      </c>
      <c r="W94" s="13"/>
      <c r="X94" s="313">
        <v>17.2</v>
      </c>
    </row>
    <row r="95" spans="1:24" x14ac:dyDescent="0.15">
      <c r="A95" s="1171"/>
      <c r="B95" s="458">
        <v>44735</v>
      </c>
      <c r="C95" s="449" t="str">
        <f t="shared" si="8"/>
        <v>(木)</v>
      </c>
      <c r="D95" s="742" t="s">
        <v>327</v>
      </c>
      <c r="E95" s="674"/>
      <c r="F95" s="13">
        <v>21.8</v>
      </c>
      <c r="G95" s="310">
        <v>22.6</v>
      </c>
      <c r="H95" s="14">
        <v>3.2</v>
      </c>
      <c r="I95" s="308">
        <v>2</v>
      </c>
      <c r="J95" s="13">
        <v>7.8</v>
      </c>
      <c r="K95" s="500">
        <v>7.5</v>
      </c>
      <c r="L95" s="1029">
        <v>25.4</v>
      </c>
      <c r="M95" s="846">
        <v>58.6</v>
      </c>
      <c r="N95" s="691">
        <v>79</v>
      </c>
      <c r="O95" s="743">
        <v>28.3</v>
      </c>
      <c r="P95" s="677">
        <v>153</v>
      </c>
      <c r="Q95" s="744">
        <v>0.1</v>
      </c>
      <c r="R95" s="676"/>
      <c r="S95" s="1032"/>
      <c r="T95" s="118"/>
      <c r="U95" s="4" t="s">
        <v>17</v>
      </c>
      <c r="V95" s="10" t="s">
        <v>371</v>
      </c>
      <c r="W95" s="13"/>
      <c r="X95" s="313">
        <v>20.3</v>
      </c>
    </row>
    <row r="96" spans="1:24" x14ac:dyDescent="0.15">
      <c r="A96" s="1171"/>
      <c r="B96" s="458">
        <v>44736</v>
      </c>
      <c r="C96" s="449" t="str">
        <f t="shared" si="8"/>
        <v>(金)</v>
      </c>
      <c r="D96" s="742" t="s">
        <v>326</v>
      </c>
      <c r="E96" s="674"/>
      <c r="F96" s="13">
        <v>22.4</v>
      </c>
      <c r="G96" s="310">
        <v>23.8</v>
      </c>
      <c r="H96" s="14">
        <v>3.7</v>
      </c>
      <c r="I96" s="308">
        <v>2</v>
      </c>
      <c r="J96" s="13">
        <v>7.6</v>
      </c>
      <c r="K96" s="500">
        <v>7.5</v>
      </c>
      <c r="L96" s="1029">
        <v>25.5</v>
      </c>
      <c r="M96" s="846">
        <v>60</v>
      </c>
      <c r="N96" s="691">
        <v>81.2</v>
      </c>
      <c r="O96" s="743">
        <v>30</v>
      </c>
      <c r="P96" s="677">
        <v>163</v>
      </c>
      <c r="Q96" s="744">
        <v>0.1</v>
      </c>
      <c r="R96" s="676"/>
      <c r="S96" s="1032"/>
      <c r="T96" s="118"/>
      <c r="U96" s="4" t="s">
        <v>219</v>
      </c>
      <c r="V96" s="10" t="s">
        <v>205</v>
      </c>
      <c r="W96" s="13"/>
      <c r="X96" s="396">
        <v>6</v>
      </c>
    </row>
    <row r="97" spans="1:24" x14ac:dyDescent="0.15">
      <c r="A97" s="1171"/>
      <c r="B97" s="458">
        <v>44737</v>
      </c>
      <c r="C97" s="449" t="str">
        <f t="shared" si="8"/>
        <v>(土)</v>
      </c>
      <c r="D97" s="742" t="s">
        <v>326</v>
      </c>
      <c r="E97" s="674"/>
      <c r="F97" s="13">
        <v>22.2</v>
      </c>
      <c r="G97" s="310">
        <v>24.4</v>
      </c>
      <c r="H97" s="14">
        <v>3.7</v>
      </c>
      <c r="I97" s="308">
        <v>2.1</v>
      </c>
      <c r="J97" s="13">
        <v>7.6</v>
      </c>
      <c r="K97" s="500">
        <v>7.6</v>
      </c>
      <c r="L97" s="1029">
        <v>28.3</v>
      </c>
      <c r="M97" s="846"/>
      <c r="N97" s="691"/>
      <c r="O97" s="743"/>
      <c r="P97" s="677"/>
      <c r="Q97" s="744"/>
      <c r="R97" s="676"/>
      <c r="S97" s="1032"/>
      <c r="T97" s="118"/>
      <c r="U97" s="4" t="s">
        <v>220</v>
      </c>
      <c r="V97" s="10" t="s">
        <v>371</v>
      </c>
      <c r="W97" s="172"/>
      <c r="X97" s="396">
        <v>1</v>
      </c>
    </row>
    <row r="98" spans="1:24" x14ac:dyDescent="0.15">
      <c r="A98" s="1171"/>
      <c r="B98" s="458">
        <v>44738</v>
      </c>
      <c r="C98" s="449" t="str">
        <f t="shared" si="8"/>
        <v>(日)</v>
      </c>
      <c r="D98" s="742" t="s">
        <v>326</v>
      </c>
      <c r="E98" s="674"/>
      <c r="F98" s="13">
        <v>22.4</v>
      </c>
      <c r="G98" s="310">
        <v>25</v>
      </c>
      <c r="H98" s="14">
        <v>3.7</v>
      </c>
      <c r="I98" s="308">
        <v>1.9</v>
      </c>
      <c r="J98" s="13">
        <v>7.7</v>
      </c>
      <c r="K98" s="500">
        <v>7.6</v>
      </c>
      <c r="L98" s="1029">
        <v>28.3</v>
      </c>
      <c r="M98" s="846"/>
      <c r="N98" s="691"/>
      <c r="O98" s="743"/>
      <c r="P98" s="677"/>
      <c r="Q98" s="744"/>
      <c r="R98" s="676"/>
      <c r="S98" s="1032"/>
      <c r="T98" s="118"/>
      <c r="U98" s="397"/>
      <c r="V98" s="398"/>
      <c r="W98" s="399"/>
      <c r="X98" s="398"/>
    </row>
    <row r="99" spans="1:24" x14ac:dyDescent="0.15">
      <c r="A99" s="1171"/>
      <c r="B99" s="458">
        <v>44739</v>
      </c>
      <c r="C99" s="449" t="str">
        <f t="shared" si="8"/>
        <v>(月)</v>
      </c>
      <c r="D99" s="742" t="s">
        <v>326</v>
      </c>
      <c r="E99" s="674"/>
      <c r="F99" s="13">
        <v>22.5</v>
      </c>
      <c r="G99" s="310">
        <v>25.2</v>
      </c>
      <c r="H99" s="14">
        <v>3.4</v>
      </c>
      <c r="I99" s="308">
        <v>1.9</v>
      </c>
      <c r="J99" s="13">
        <v>7.7</v>
      </c>
      <c r="K99" s="500">
        <v>7.6</v>
      </c>
      <c r="L99" s="1029">
        <v>26</v>
      </c>
      <c r="M99" s="846">
        <v>62.7</v>
      </c>
      <c r="N99" s="691">
        <v>83</v>
      </c>
      <c r="O99" s="743">
        <v>29.1</v>
      </c>
      <c r="P99" s="677">
        <v>177</v>
      </c>
      <c r="Q99" s="744">
        <v>0.12</v>
      </c>
      <c r="R99" s="676"/>
      <c r="S99" s="1032"/>
      <c r="T99" s="118"/>
      <c r="U99" s="397"/>
      <c r="V99" s="398"/>
      <c r="W99" s="399"/>
      <c r="X99" s="398"/>
    </row>
    <row r="100" spans="1:24" x14ac:dyDescent="0.15">
      <c r="A100" s="1171"/>
      <c r="B100" s="458">
        <v>44740</v>
      </c>
      <c r="C100" s="449" t="str">
        <f t="shared" si="8"/>
        <v>(火)</v>
      </c>
      <c r="D100" s="742" t="s">
        <v>326</v>
      </c>
      <c r="E100" s="674"/>
      <c r="F100" s="13">
        <v>22.7</v>
      </c>
      <c r="G100" s="310">
        <v>25.3</v>
      </c>
      <c r="H100" s="14">
        <v>4.4000000000000004</v>
      </c>
      <c r="I100" s="308">
        <v>1.9</v>
      </c>
      <c r="J100" s="13">
        <v>7.8</v>
      </c>
      <c r="K100" s="500">
        <v>7.6</v>
      </c>
      <c r="L100" s="1029">
        <v>26.1</v>
      </c>
      <c r="M100" s="846">
        <v>61.2</v>
      </c>
      <c r="N100" s="691">
        <v>82.2</v>
      </c>
      <c r="O100" s="743">
        <v>28.8</v>
      </c>
      <c r="P100" s="677">
        <v>162</v>
      </c>
      <c r="Q100" s="744">
        <v>0.11</v>
      </c>
      <c r="R100" s="676"/>
      <c r="S100" s="1032"/>
      <c r="T100" s="118"/>
      <c r="U100" s="514"/>
      <c r="V100" s="515"/>
      <c r="W100" s="516"/>
      <c r="X100" s="515"/>
    </row>
    <row r="101" spans="1:24" x14ac:dyDescent="0.15">
      <c r="A101" s="1171"/>
      <c r="B101" s="458">
        <v>44741</v>
      </c>
      <c r="C101" s="449" t="str">
        <f t="shared" si="8"/>
        <v>(水)</v>
      </c>
      <c r="D101" s="742" t="s">
        <v>326</v>
      </c>
      <c r="E101" s="674"/>
      <c r="F101" s="13">
        <v>23</v>
      </c>
      <c r="G101" s="310">
        <v>25.4</v>
      </c>
      <c r="H101" s="14">
        <v>3.5</v>
      </c>
      <c r="I101" s="308">
        <v>1.9</v>
      </c>
      <c r="J101" s="13">
        <v>7.8</v>
      </c>
      <c r="K101" s="500">
        <v>7.7</v>
      </c>
      <c r="L101" s="1029">
        <v>26</v>
      </c>
      <c r="M101" s="846">
        <v>60.5</v>
      </c>
      <c r="N101" s="691">
        <v>82</v>
      </c>
      <c r="O101" s="743">
        <v>30.4</v>
      </c>
      <c r="P101" s="677">
        <v>158</v>
      </c>
      <c r="Q101" s="744">
        <v>0.19</v>
      </c>
      <c r="R101" s="676"/>
      <c r="S101" s="1032"/>
      <c r="T101" s="118"/>
      <c r="U101" s="150" t="s">
        <v>23</v>
      </c>
      <c r="V101" s="1128" t="s">
        <v>24</v>
      </c>
      <c r="W101" s="1128" t="s">
        <v>24</v>
      </c>
      <c r="X101" s="1129" t="s">
        <v>24</v>
      </c>
    </row>
    <row r="102" spans="1:24" ht="13.5" customHeight="1" x14ac:dyDescent="0.15">
      <c r="A102" s="1171"/>
      <c r="B102" s="458">
        <v>44742</v>
      </c>
      <c r="C102" s="449" t="str">
        <f t="shared" si="8"/>
        <v>(木)</v>
      </c>
      <c r="D102" s="745" t="s">
        <v>326</v>
      </c>
      <c r="E102" s="746"/>
      <c r="F102" s="498">
        <v>23.3</v>
      </c>
      <c r="G102" s="747">
        <v>25.9</v>
      </c>
      <c r="H102" s="748">
        <v>3.3</v>
      </c>
      <c r="I102" s="409">
        <v>1.7</v>
      </c>
      <c r="J102" s="498">
        <v>7.8</v>
      </c>
      <c r="K102" s="506">
        <v>7.7</v>
      </c>
      <c r="L102" s="1076">
        <v>26.1</v>
      </c>
      <c r="M102" s="900">
        <v>61.3</v>
      </c>
      <c r="N102" s="1009">
        <v>83.2</v>
      </c>
      <c r="O102" s="750">
        <v>29.2</v>
      </c>
      <c r="P102" s="751">
        <v>162</v>
      </c>
      <c r="Q102" s="752">
        <v>0.11</v>
      </c>
      <c r="R102" s="753"/>
      <c r="S102" s="1079"/>
      <c r="T102" s="118"/>
      <c r="U102" s="1235" t="s">
        <v>477</v>
      </c>
      <c r="V102" s="1251"/>
      <c r="W102" s="1251"/>
      <c r="X102" s="1252"/>
    </row>
    <row r="103" spans="1:24" s="1" customFormat="1" ht="13.5" customHeight="1" x14ac:dyDescent="0.15">
      <c r="A103" s="1171"/>
      <c r="B103" s="1155" t="s">
        <v>274</v>
      </c>
      <c r="C103" s="1155"/>
      <c r="D103" s="679"/>
      <c r="E103" s="680">
        <f t="shared" ref="E103:R103" si="9">IF(COUNT(E73:E102)=0,"",MAX(E73:E102))</f>
        <v>21.2</v>
      </c>
      <c r="F103" s="12">
        <f t="shared" si="9"/>
        <v>23.3</v>
      </c>
      <c r="G103" s="307">
        <f t="shared" si="9"/>
        <v>25.9</v>
      </c>
      <c r="H103" s="665">
        <f t="shared" si="9"/>
        <v>5.4</v>
      </c>
      <c r="I103" s="666">
        <f t="shared" si="9"/>
        <v>3.4</v>
      </c>
      <c r="J103" s="12">
        <f t="shared" si="9"/>
        <v>7.8</v>
      </c>
      <c r="K103" s="855">
        <f t="shared" si="9"/>
        <v>7.7</v>
      </c>
      <c r="L103" s="1025">
        <f t="shared" si="9"/>
        <v>28.3</v>
      </c>
      <c r="M103" s="838">
        <f t="shared" si="9"/>
        <v>62.7</v>
      </c>
      <c r="N103" s="682">
        <f t="shared" si="9"/>
        <v>83.2</v>
      </c>
      <c r="O103" s="728">
        <f t="shared" si="9"/>
        <v>30.9</v>
      </c>
      <c r="P103" s="684">
        <f t="shared" si="9"/>
        <v>184</v>
      </c>
      <c r="Q103" s="685">
        <f t="shared" si="9"/>
        <v>0.23</v>
      </c>
      <c r="R103" s="729">
        <f t="shared" si="9"/>
        <v>6</v>
      </c>
      <c r="S103" s="1065">
        <f t="shared" ref="S103" si="10">IF(COUNT(S73:S102)=0,"",MAX(S73:S102))</f>
        <v>2</v>
      </c>
      <c r="T103" s="159"/>
      <c r="U103" s="1235"/>
      <c r="V103" s="1251"/>
      <c r="W103" s="1251"/>
      <c r="X103" s="1252"/>
    </row>
    <row r="104" spans="1:24" s="1" customFormat="1" ht="13.5" customHeight="1" x14ac:dyDescent="0.15">
      <c r="A104" s="1171"/>
      <c r="B104" s="1156" t="s">
        <v>275</v>
      </c>
      <c r="C104" s="1156"/>
      <c r="D104" s="687"/>
      <c r="E104" s="689">
        <f t="shared" ref="E104:Q104" si="11">IF(COUNT(E73:E102)=0,"",MIN(E73:E102))</f>
        <v>21.2</v>
      </c>
      <c r="F104" s="13">
        <f t="shared" si="11"/>
        <v>20.2</v>
      </c>
      <c r="G104" s="308">
        <f t="shared" si="11"/>
        <v>20.399999999999999</v>
      </c>
      <c r="H104" s="14">
        <f t="shared" si="11"/>
        <v>2.6</v>
      </c>
      <c r="I104" s="334">
        <f t="shared" si="11"/>
        <v>1.7</v>
      </c>
      <c r="J104" s="13">
        <f t="shared" si="11"/>
        <v>7.3</v>
      </c>
      <c r="K104" s="847">
        <f t="shared" si="11"/>
        <v>7.3</v>
      </c>
      <c r="L104" s="1029">
        <f t="shared" si="11"/>
        <v>24.6</v>
      </c>
      <c r="M104" s="690">
        <f t="shared" si="11"/>
        <v>56.3</v>
      </c>
      <c r="N104" s="691">
        <f t="shared" si="11"/>
        <v>77</v>
      </c>
      <c r="O104" s="692">
        <f t="shared" si="11"/>
        <v>25.8</v>
      </c>
      <c r="P104" s="693">
        <f t="shared" si="11"/>
        <v>149</v>
      </c>
      <c r="Q104" s="694">
        <f t="shared" si="11"/>
        <v>0.04</v>
      </c>
      <c r="R104" s="1122"/>
      <c r="S104" s="1067"/>
      <c r="T104" s="159"/>
      <c r="U104" s="1235"/>
      <c r="V104" s="1251"/>
      <c r="W104" s="1251"/>
      <c r="X104" s="1252"/>
    </row>
    <row r="105" spans="1:24" s="1" customFormat="1" ht="13.5" customHeight="1" x14ac:dyDescent="0.15">
      <c r="A105" s="1171"/>
      <c r="B105" s="1156" t="s">
        <v>276</v>
      </c>
      <c r="C105" s="1156"/>
      <c r="D105" s="687"/>
      <c r="E105" s="697">
        <f t="shared" ref="E105:Q105" si="12">IF(COUNT(E73:E102)=0,"",AVERAGE(E73:E102))</f>
        <v>21.2</v>
      </c>
      <c r="F105" s="13">
        <f t="shared" si="12"/>
        <v>21.44</v>
      </c>
      <c r="G105" s="689">
        <f t="shared" si="12"/>
        <v>22.576666666666661</v>
      </c>
      <c r="H105" s="14">
        <f t="shared" si="12"/>
        <v>4.0066666666666668</v>
      </c>
      <c r="I105" s="334">
        <f t="shared" si="12"/>
        <v>2.4033333333333342</v>
      </c>
      <c r="J105" s="13">
        <f t="shared" si="12"/>
        <v>7.5633333333333326</v>
      </c>
      <c r="K105" s="847">
        <f t="shared" si="12"/>
        <v>7.4899999999999993</v>
      </c>
      <c r="L105" s="1029">
        <f t="shared" si="12"/>
        <v>25.756666666666668</v>
      </c>
      <c r="M105" s="690">
        <f t="shared" si="12"/>
        <v>58.763636363636358</v>
      </c>
      <c r="N105" s="691">
        <f t="shared" si="12"/>
        <v>79.418181818181836</v>
      </c>
      <c r="O105" s="692">
        <f t="shared" si="12"/>
        <v>29.05</v>
      </c>
      <c r="P105" s="698">
        <f t="shared" si="12"/>
        <v>166.72727272727272</v>
      </c>
      <c r="Q105" s="694">
        <f t="shared" si="12"/>
        <v>0.14454545454545456</v>
      </c>
      <c r="R105" s="1122"/>
      <c r="S105" s="1067"/>
      <c r="T105" s="159"/>
      <c r="U105" s="1235"/>
      <c r="V105" s="1251"/>
      <c r="W105" s="1251"/>
      <c r="X105" s="1252"/>
    </row>
    <row r="106" spans="1:24" s="1" customFormat="1" ht="13.5" customHeight="1" x14ac:dyDescent="0.15">
      <c r="A106" s="1171"/>
      <c r="B106" s="1157" t="s">
        <v>277</v>
      </c>
      <c r="C106" s="1157"/>
      <c r="D106" s="699"/>
      <c r="E106" s="701"/>
      <c r="F106" s="702"/>
      <c r="G106" s="703"/>
      <c r="H106" s="702"/>
      <c r="I106" s="703"/>
      <c r="J106" s="704"/>
      <c r="K106" s="705"/>
      <c r="L106" s="1068"/>
      <c r="M106" s="708"/>
      <c r="N106" s="709"/>
      <c r="O106" s="710"/>
      <c r="P106" s="711"/>
      <c r="Q106" s="712"/>
      <c r="R106" s="713">
        <f>SUM(R73:R102)</f>
        <v>6</v>
      </c>
      <c r="S106" s="1063">
        <f>SUM(S73:S102)</f>
        <v>2</v>
      </c>
      <c r="T106" s="159"/>
      <c r="U106" s="1253"/>
      <c r="V106" s="1254"/>
      <c r="W106" s="1254"/>
      <c r="X106" s="1255"/>
    </row>
    <row r="107" spans="1:24" ht="13.5" customHeight="1" x14ac:dyDescent="0.15">
      <c r="A107" s="1171" t="s">
        <v>236</v>
      </c>
      <c r="B107" s="540">
        <v>44743</v>
      </c>
      <c r="C107" s="448" t="str">
        <f>IF(B107="","",IF(WEEKDAY(B107)=1,"(日)",IF(WEEKDAY(B107)=2,"(月)",IF(WEEKDAY(B107)=3,"(火)",IF(WEEKDAY(B107)=4,"(水)",IF(WEEKDAY(B107)=5,"(木)",IF(WEEKDAY(B107)=6,"(金)","(土)")))))))</f>
        <v>(金)</v>
      </c>
      <c r="D107" s="740" t="s">
        <v>326</v>
      </c>
      <c r="E107" s="664"/>
      <c r="F107" s="12">
        <v>23.6</v>
      </c>
      <c r="G107" s="666">
        <v>26.3</v>
      </c>
      <c r="H107" s="665">
        <v>3.4</v>
      </c>
      <c r="I107" s="307">
        <v>1.7</v>
      </c>
      <c r="J107" s="12">
        <v>7.9</v>
      </c>
      <c r="K107" s="855">
        <v>7.6</v>
      </c>
      <c r="L107" s="1025">
        <v>26.1</v>
      </c>
      <c r="M107" s="838">
        <v>62.4</v>
      </c>
      <c r="N107" s="682">
        <v>81.400000000000006</v>
      </c>
      <c r="O107" s="728">
        <v>29</v>
      </c>
      <c r="P107" s="671">
        <v>188</v>
      </c>
      <c r="Q107" s="741">
        <v>0.09</v>
      </c>
      <c r="R107" s="670"/>
      <c r="S107" s="1028"/>
      <c r="T107" s="118"/>
      <c r="U107" s="552" t="s">
        <v>344</v>
      </c>
      <c r="V107" s="553"/>
      <c r="W107" s="554">
        <v>44749</v>
      </c>
      <c r="X107" s="555"/>
    </row>
    <row r="108" spans="1:24" x14ac:dyDescent="0.15">
      <c r="A108" s="1171"/>
      <c r="B108" s="458">
        <v>44744</v>
      </c>
      <c r="C108" s="449" t="str">
        <f t="shared" ref="C108:C137" si="13">IF(B108="","",IF(WEEKDAY(B108)=1,"(日)",IF(WEEKDAY(B108)=2,"(月)",IF(WEEKDAY(B108)=3,"(火)",IF(WEEKDAY(B108)=4,"(水)",IF(WEEKDAY(B108)=5,"(木)",IF(WEEKDAY(B108)=6,"(金)","(土)")))))))</f>
        <v>(土)</v>
      </c>
      <c r="D108" s="742" t="s">
        <v>326</v>
      </c>
      <c r="E108" s="674"/>
      <c r="F108" s="13">
        <v>24</v>
      </c>
      <c r="G108" s="310">
        <v>26.4</v>
      </c>
      <c r="H108" s="14">
        <v>3.9</v>
      </c>
      <c r="I108" s="308">
        <v>2</v>
      </c>
      <c r="J108" s="13">
        <v>7.9</v>
      </c>
      <c r="K108" s="500">
        <v>7.7</v>
      </c>
      <c r="L108" s="1029">
        <v>28.6</v>
      </c>
      <c r="M108" s="846"/>
      <c r="N108" s="691"/>
      <c r="O108" s="743"/>
      <c r="P108" s="677"/>
      <c r="Q108" s="744"/>
      <c r="R108" s="676"/>
      <c r="S108" s="1032"/>
      <c r="T108" s="118"/>
      <c r="U108" s="468" t="s">
        <v>2</v>
      </c>
      <c r="V108" s="469" t="s">
        <v>363</v>
      </c>
      <c r="W108" s="480">
        <v>28.8</v>
      </c>
      <c r="X108" s="473"/>
    </row>
    <row r="109" spans="1:24" x14ac:dyDescent="0.15">
      <c r="A109" s="1171"/>
      <c r="B109" s="458">
        <v>44745</v>
      </c>
      <c r="C109" s="449" t="str">
        <f t="shared" si="13"/>
        <v>(日)</v>
      </c>
      <c r="D109" s="755" t="s">
        <v>327</v>
      </c>
      <c r="E109" s="674"/>
      <c r="F109" s="13">
        <v>24.3</v>
      </c>
      <c r="G109" s="310">
        <v>26.1</v>
      </c>
      <c r="H109" s="14">
        <v>3.9</v>
      </c>
      <c r="I109" s="308">
        <v>2.1</v>
      </c>
      <c r="J109" s="13">
        <v>8</v>
      </c>
      <c r="K109" s="500">
        <v>7.7</v>
      </c>
      <c r="L109" s="1029">
        <v>28.7</v>
      </c>
      <c r="M109" s="846"/>
      <c r="N109" s="691"/>
      <c r="O109" s="743"/>
      <c r="P109" s="677"/>
      <c r="Q109" s="744"/>
      <c r="R109" s="676"/>
      <c r="S109" s="1032"/>
      <c r="T109" s="118"/>
      <c r="U109" s="6" t="s">
        <v>19</v>
      </c>
      <c r="V109" s="7" t="s">
        <v>20</v>
      </c>
      <c r="W109" s="475" t="s">
        <v>21</v>
      </c>
      <c r="X109" s="7" t="s">
        <v>22</v>
      </c>
    </row>
    <row r="110" spans="1:24" x14ac:dyDescent="0.15">
      <c r="A110" s="1171"/>
      <c r="B110" s="458">
        <v>44746</v>
      </c>
      <c r="C110" s="449" t="str">
        <f t="shared" si="13"/>
        <v>(月)</v>
      </c>
      <c r="D110" s="755" t="s">
        <v>327</v>
      </c>
      <c r="E110" s="674"/>
      <c r="F110" s="13">
        <v>24.5</v>
      </c>
      <c r="G110" s="310">
        <v>25.3</v>
      </c>
      <c r="H110" s="14">
        <v>2.9</v>
      </c>
      <c r="I110" s="308">
        <v>1.9</v>
      </c>
      <c r="J110" s="13">
        <v>7.8</v>
      </c>
      <c r="K110" s="500">
        <v>7.8</v>
      </c>
      <c r="L110" s="1029">
        <v>26.2</v>
      </c>
      <c r="M110" s="846">
        <v>63.2</v>
      </c>
      <c r="N110" s="691">
        <v>84</v>
      </c>
      <c r="O110" s="743">
        <v>30.7</v>
      </c>
      <c r="P110" s="677">
        <v>193</v>
      </c>
      <c r="Q110" s="744">
        <v>0.11</v>
      </c>
      <c r="R110" s="676">
        <v>52</v>
      </c>
      <c r="S110" s="1032"/>
      <c r="T110" s="118"/>
      <c r="U110" s="3" t="s">
        <v>203</v>
      </c>
      <c r="V110" s="9" t="s">
        <v>11</v>
      </c>
      <c r="W110" s="476">
        <v>25.8</v>
      </c>
      <c r="X110" s="307">
        <v>26.9</v>
      </c>
    </row>
    <row r="111" spans="1:24" x14ac:dyDescent="0.15">
      <c r="A111" s="1171"/>
      <c r="B111" s="458">
        <v>44747</v>
      </c>
      <c r="C111" s="449" t="str">
        <f t="shared" si="13"/>
        <v>(火)</v>
      </c>
      <c r="D111" s="755" t="s">
        <v>326</v>
      </c>
      <c r="E111" s="674"/>
      <c r="F111" s="13">
        <v>25.1</v>
      </c>
      <c r="G111" s="310">
        <v>26.6</v>
      </c>
      <c r="H111" s="14">
        <v>3.1</v>
      </c>
      <c r="I111" s="308">
        <v>1.9</v>
      </c>
      <c r="J111" s="13">
        <v>7.8</v>
      </c>
      <c r="K111" s="500">
        <v>7.7</v>
      </c>
      <c r="L111" s="1029">
        <v>26.5</v>
      </c>
      <c r="M111" s="846">
        <v>63</v>
      </c>
      <c r="N111" s="691">
        <v>84.2</v>
      </c>
      <c r="O111" s="743">
        <v>31.4</v>
      </c>
      <c r="P111" s="677">
        <v>210</v>
      </c>
      <c r="Q111" s="744">
        <v>0.13</v>
      </c>
      <c r="R111" s="676"/>
      <c r="S111" s="1032"/>
      <c r="T111" s="118"/>
      <c r="U111" s="4" t="s">
        <v>204</v>
      </c>
      <c r="V111" s="10" t="s">
        <v>205</v>
      </c>
      <c r="W111" s="13">
        <v>2.6</v>
      </c>
      <c r="X111" s="308">
        <v>1.8</v>
      </c>
    </row>
    <row r="112" spans="1:24" x14ac:dyDescent="0.15">
      <c r="A112" s="1171"/>
      <c r="B112" s="458">
        <v>44748</v>
      </c>
      <c r="C112" s="449" t="str">
        <f t="shared" si="13"/>
        <v>(水)</v>
      </c>
      <c r="D112" s="755" t="s">
        <v>318</v>
      </c>
      <c r="E112" s="674"/>
      <c r="F112" s="13">
        <v>25.4</v>
      </c>
      <c r="G112" s="310">
        <v>25.9</v>
      </c>
      <c r="H112" s="14">
        <v>2.7</v>
      </c>
      <c r="I112" s="308">
        <v>1.7</v>
      </c>
      <c r="J112" s="13">
        <v>7.8</v>
      </c>
      <c r="K112" s="500">
        <v>7.7</v>
      </c>
      <c r="L112" s="1029">
        <v>26.6</v>
      </c>
      <c r="M112" s="846">
        <v>63.1</v>
      </c>
      <c r="N112" s="691">
        <v>84.2</v>
      </c>
      <c r="O112" s="743">
        <v>30.6</v>
      </c>
      <c r="P112" s="677">
        <v>212</v>
      </c>
      <c r="Q112" s="744">
        <v>0.1</v>
      </c>
      <c r="R112" s="676"/>
      <c r="S112" s="1032"/>
      <c r="T112" s="118"/>
      <c r="U112" s="4" t="s">
        <v>12</v>
      </c>
      <c r="V112" s="10"/>
      <c r="W112" s="13">
        <v>7.8</v>
      </c>
      <c r="X112" s="308">
        <v>7.7</v>
      </c>
    </row>
    <row r="113" spans="1:24" x14ac:dyDescent="0.15">
      <c r="A113" s="1171"/>
      <c r="B113" s="458">
        <v>44749</v>
      </c>
      <c r="C113" s="449" t="str">
        <f t="shared" si="13"/>
        <v>(木)</v>
      </c>
      <c r="D113" s="755" t="s">
        <v>318</v>
      </c>
      <c r="E113" s="674">
        <v>28.8</v>
      </c>
      <c r="F113" s="13">
        <v>25.8</v>
      </c>
      <c r="G113" s="310">
        <v>26.9</v>
      </c>
      <c r="H113" s="14">
        <v>2.6</v>
      </c>
      <c r="I113" s="308">
        <v>1.8</v>
      </c>
      <c r="J113" s="13">
        <v>7.8</v>
      </c>
      <c r="K113" s="500">
        <v>7.7</v>
      </c>
      <c r="L113" s="1029">
        <v>26.6</v>
      </c>
      <c r="M113" s="846">
        <v>61.9</v>
      </c>
      <c r="N113" s="691">
        <v>85</v>
      </c>
      <c r="O113" s="743">
        <v>28.7</v>
      </c>
      <c r="P113" s="677">
        <v>206</v>
      </c>
      <c r="Q113" s="744">
        <v>0.1</v>
      </c>
      <c r="R113" s="676"/>
      <c r="S113" s="1032"/>
      <c r="T113" s="118"/>
      <c r="U113" s="4" t="s">
        <v>206</v>
      </c>
      <c r="V113" s="10" t="s">
        <v>13</v>
      </c>
      <c r="W113" s="13"/>
      <c r="X113" s="308">
        <v>26.6</v>
      </c>
    </row>
    <row r="114" spans="1:24" x14ac:dyDescent="0.15">
      <c r="A114" s="1171"/>
      <c r="B114" s="458">
        <v>44750</v>
      </c>
      <c r="C114" s="449" t="str">
        <f t="shared" si="13"/>
        <v>(金)</v>
      </c>
      <c r="D114" s="755" t="s">
        <v>326</v>
      </c>
      <c r="E114" s="674"/>
      <c r="F114" s="13">
        <v>25.9</v>
      </c>
      <c r="G114" s="310">
        <v>26.2</v>
      </c>
      <c r="H114" s="14">
        <v>3</v>
      </c>
      <c r="I114" s="308">
        <v>1.9</v>
      </c>
      <c r="J114" s="13">
        <v>7.8</v>
      </c>
      <c r="K114" s="500">
        <v>7.7</v>
      </c>
      <c r="L114" s="1029">
        <v>27</v>
      </c>
      <c r="M114" s="846">
        <v>64.400000000000006</v>
      </c>
      <c r="N114" s="691">
        <v>84.2</v>
      </c>
      <c r="O114" s="743">
        <v>31.2</v>
      </c>
      <c r="P114" s="677">
        <v>200</v>
      </c>
      <c r="Q114" s="744">
        <v>0.11</v>
      </c>
      <c r="R114" s="676"/>
      <c r="S114" s="1032"/>
      <c r="T114" s="118"/>
      <c r="U114" s="4" t="s">
        <v>207</v>
      </c>
      <c r="V114" s="10" t="s">
        <v>371</v>
      </c>
      <c r="W114" s="172"/>
      <c r="X114" s="309">
        <v>61.9</v>
      </c>
    </row>
    <row r="115" spans="1:24" x14ac:dyDescent="0.15">
      <c r="A115" s="1171"/>
      <c r="B115" s="458">
        <v>44751</v>
      </c>
      <c r="C115" s="449" t="str">
        <f t="shared" si="13"/>
        <v>(土)</v>
      </c>
      <c r="D115" s="755" t="s">
        <v>326</v>
      </c>
      <c r="E115" s="674"/>
      <c r="F115" s="13">
        <v>26.2</v>
      </c>
      <c r="G115" s="310">
        <v>27.7</v>
      </c>
      <c r="H115" s="14">
        <v>3.1</v>
      </c>
      <c r="I115" s="308">
        <v>1.9</v>
      </c>
      <c r="J115" s="13">
        <v>7.8</v>
      </c>
      <c r="K115" s="500">
        <v>7.7</v>
      </c>
      <c r="L115" s="1029">
        <v>30</v>
      </c>
      <c r="M115" s="846"/>
      <c r="N115" s="691"/>
      <c r="O115" s="743"/>
      <c r="P115" s="677"/>
      <c r="Q115" s="744"/>
      <c r="R115" s="676"/>
      <c r="S115" s="1032"/>
      <c r="T115" s="118"/>
      <c r="U115" s="4" t="s">
        <v>208</v>
      </c>
      <c r="V115" s="10" t="s">
        <v>371</v>
      </c>
      <c r="W115" s="172"/>
      <c r="X115" s="309">
        <v>85</v>
      </c>
    </row>
    <row r="116" spans="1:24" x14ac:dyDescent="0.15">
      <c r="A116" s="1171"/>
      <c r="B116" s="458">
        <v>44752</v>
      </c>
      <c r="C116" s="449" t="str">
        <f t="shared" si="13"/>
        <v>(日)</v>
      </c>
      <c r="D116" s="755" t="s">
        <v>327</v>
      </c>
      <c r="E116" s="674"/>
      <c r="F116" s="13">
        <v>25.9</v>
      </c>
      <c r="G116" s="310">
        <v>26.6</v>
      </c>
      <c r="H116" s="14">
        <v>3.5</v>
      </c>
      <c r="I116" s="308">
        <v>2</v>
      </c>
      <c r="J116" s="13">
        <v>7.6</v>
      </c>
      <c r="K116" s="500">
        <v>7.6</v>
      </c>
      <c r="L116" s="1029">
        <v>30.6</v>
      </c>
      <c r="M116" s="846"/>
      <c r="N116" s="691"/>
      <c r="O116" s="743"/>
      <c r="P116" s="677"/>
      <c r="Q116" s="744"/>
      <c r="R116" s="676"/>
      <c r="S116" s="1032"/>
      <c r="T116" s="118"/>
      <c r="U116" s="4" t="s">
        <v>209</v>
      </c>
      <c r="V116" s="10" t="s">
        <v>371</v>
      </c>
      <c r="W116" s="172"/>
      <c r="X116" s="309">
        <v>50.4</v>
      </c>
    </row>
    <row r="117" spans="1:24" x14ac:dyDescent="0.15">
      <c r="A117" s="1171"/>
      <c r="B117" s="458">
        <v>44753</v>
      </c>
      <c r="C117" s="449" t="str">
        <f t="shared" si="13"/>
        <v>(月)</v>
      </c>
      <c r="D117" s="755" t="s">
        <v>326</v>
      </c>
      <c r="E117" s="674"/>
      <c r="F117" s="13">
        <v>26</v>
      </c>
      <c r="G117" s="310">
        <v>27.2</v>
      </c>
      <c r="H117" s="14">
        <v>3.5</v>
      </c>
      <c r="I117" s="308">
        <v>2.1</v>
      </c>
      <c r="J117" s="13">
        <v>7.6</v>
      </c>
      <c r="K117" s="500">
        <v>7.5</v>
      </c>
      <c r="L117" s="1029">
        <v>28.3</v>
      </c>
      <c r="M117" s="846">
        <v>64.8</v>
      </c>
      <c r="N117" s="691">
        <v>87</v>
      </c>
      <c r="O117" s="743">
        <v>34.4</v>
      </c>
      <c r="P117" s="677">
        <v>202</v>
      </c>
      <c r="Q117" s="744">
        <v>0.09</v>
      </c>
      <c r="R117" s="676"/>
      <c r="S117" s="1032"/>
      <c r="T117" s="118"/>
      <c r="U117" s="4" t="s">
        <v>210</v>
      </c>
      <c r="V117" s="10" t="s">
        <v>371</v>
      </c>
      <c r="W117" s="172"/>
      <c r="X117" s="309">
        <v>34.6</v>
      </c>
    </row>
    <row r="118" spans="1:24" x14ac:dyDescent="0.15">
      <c r="A118" s="1171"/>
      <c r="B118" s="458">
        <v>44754</v>
      </c>
      <c r="C118" s="449" t="str">
        <f t="shared" si="13"/>
        <v>(火)</v>
      </c>
      <c r="D118" s="755" t="s">
        <v>327</v>
      </c>
      <c r="E118" s="674"/>
      <c r="F118" s="13">
        <v>26.1</v>
      </c>
      <c r="G118" s="310">
        <v>27.4</v>
      </c>
      <c r="H118" s="14">
        <v>3.5</v>
      </c>
      <c r="I118" s="308">
        <v>1.9</v>
      </c>
      <c r="J118" s="13">
        <v>7.6</v>
      </c>
      <c r="K118" s="500">
        <v>7.6</v>
      </c>
      <c r="L118" s="1029">
        <v>28.2</v>
      </c>
      <c r="M118" s="846">
        <v>65.3</v>
      </c>
      <c r="N118" s="691">
        <v>85</v>
      </c>
      <c r="O118" s="743">
        <v>34</v>
      </c>
      <c r="P118" s="677">
        <v>197</v>
      </c>
      <c r="Q118" s="744">
        <v>0.11</v>
      </c>
      <c r="R118" s="676"/>
      <c r="S118" s="1032"/>
      <c r="T118" s="118"/>
      <c r="U118" s="4" t="s">
        <v>211</v>
      </c>
      <c r="V118" s="10" t="s">
        <v>371</v>
      </c>
      <c r="W118" s="14"/>
      <c r="X118" s="310">
        <v>28.7</v>
      </c>
    </row>
    <row r="119" spans="1:24" x14ac:dyDescent="0.15">
      <c r="A119" s="1171"/>
      <c r="B119" s="458">
        <v>44755</v>
      </c>
      <c r="C119" s="449" t="str">
        <f t="shared" si="13"/>
        <v>(水)</v>
      </c>
      <c r="D119" s="755" t="s">
        <v>327</v>
      </c>
      <c r="E119" s="674"/>
      <c r="F119" s="13">
        <v>25.9</v>
      </c>
      <c r="G119" s="310">
        <v>26.4</v>
      </c>
      <c r="H119" s="14">
        <v>3</v>
      </c>
      <c r="I119" s="308">
        <v>1.9</v>
      </c>
      <c r="J119" s="13">
        <v>7.6</v>
      </c>
      <c r="K119" s="500">
        <v>7.5</v>
      </c>
      <c r="L119" s="1029">
        <v>27.9</v>
      </c>
      <c r="M119" s="846">
        <v>64.8</v>
      </c>
      <c r="N119" s="691">
        <v>86.2</v>
      </c>
      <c r="O119" s="743">
        <v>34.4</v>
      </c>
      <c r="P119" s="677">
        <v>199</v>
      </c>
      <c r="Q119" s="744">
        <v>0.1</v>
      </c>
      <c r="R119" s="676"/>
      <c r="S119" s="1032"/>
      <c r="T119" s="118"/>
      <c r="U119" s="4" t="s">
        <v>212</v>
      </c>
      <c r="V119" s="10" t="s">
        <v>371</v>
      </c>
      <c r="W119" s="17"/>
      <c r="X119" s="311">
        <v>206</v>
      </c>
    </row>
    <row r="120" spans="1:24" x14ac:dyDescent="0.15">
      <c r="A120" s="1171"/>
      <c r="B120" s="458">
        <v>44756</v>
      </c>
      <c r="C120" s="449" t="str">
        <f t="shared" si="13"/>
        <v>(木)</v>
      </c>
      <c r="D120" s="755" t="s">
        <v>327</v>
      </c>
      <c r="E120" s="674"/>
      <c r="F120" s="13">
        <v>26.2</v>
      </c>
      <c r="G120" s="310">
        <v>26.8</v>
      </c>
      <c r="H120" s="14">
        <v>3.3</v>
      </c>
      <c r="I120" s="308">
        <v>1.8</v>
      </c>
      <c r="J120" s="13">
        <v>7.6</v>
      </c>
      <c r="K120" s="500">
        <v>7.5</v>
      </c>
      <c r="L120" s="1029">
        <v>28.5</v>
      </c>
      <c r="M120" s="846">
        <v>64.8</v>
      </c>
      <c r="N120" s="691">
        <v>85.2</v>
      </c>
      <c r="O120" s="743">
        <v>33.799999999999997</v>
      </c>
      <c r="P120" s="677">
        <v>191</v>
      </c>
      <c r="Q120" s="744">
        <v>0.11</v>
      </c>
      <c r="R120" s="676"/>
      <c r="S120" s="1032"/>
      <c r="T120" s="118"/>
      <c r="U120" s="4" t="s">
        <v>213</v>
      </c>
      <c r="V120" s="10" t="s">
        <v>371</v>
      </c>
      <c r="W120" s="15"/>
      <c r="X120" s="312">
        <v>0.1</v>
      </c>
    </row>
    <row r="121" spans="1:24" x14ac:dyDescent="0.15">
      <c r="A121" s="1171"/>
      <c r="B121" s="458">
        <v>44757</v>
      </c>
      <c r="C121" s="449" t="str">
        <f t="shared" si="13"/>
        <v>(金)</v>
      </c>
      <c r="D121" s="755" t="s">
        <v>327</v>
      </c>
      <c r="E121" s="674"/>
      <c r="F121" s="13">
        <v>25.9</v>
      </c>
      <c r="G121" s="310">
        <v>26.6</v>
      </c>
      <c r="H121" s="14">
        <v>4.5</v>
      </c>
      <c r="I121" s="308">
        <v>2.5</v>
      </c>
      <c r="J121" s="13">
        <v>7.5</v>
      </c>
      <c r="K121" s="500">
        <v>7.4</v>
      </c>
      <c r="L121" s="1029">
        <v>27.9</v>
      </c>
      <c r="M121" s="846">
        <v>62.1</v>
      </c>
      <c r="N121" s="691">
        <v>84.4</v>
      </c>
      <c r="O121" s="743">
        <v>37.9</v>
      </c>
      <c r="P121" s="677">
        <v>214</v>
      </c>
      <c r="Q121" s="744">
        <v>0.13</v>
      </c>
      <c r="R121" s="676">
        <v>7</v>
      </c>
      <c r="S121" s="1032">
        <v>2</v>
      </c>
      <c r="T121" s="118"/>
      <c r="U121" s="4" t="s">
        <v>14</v>
      </c>
      <c r="V121" s="10" t="s">
        <v>371</v>
      </c>
      <c r="W121" s="13"/>
      <c r="X121" s="313">
        <v>3.6</v>
      </c>
    </row>
    <row r="122" spans="1:24" x14ac:dyDescent="0.15">
      <c r="A122" s="1171"/>
      <c r="B122" s="458">
        <v>44758</v>
      </c>
      <c r="C122" s="449" t="str">
        <f t="shared" si="13"/>
        <v>(土)</v>
      </c>
      <c r="D122" s="755" t="s">
        <v>325</v>
      </c>
      <c r="E122" s="674"/>
      <c r="F122" s="13">
        <v>25.7</v>
      </c>
      <c r="G122" s="310">
        <v>26.3</v>
      </c>
      <c r="H122" s="14">
        <v>4.5999999999999996</v>
      </c>
      <c r="I122" s="308">
        <v>2.8</v>
      </c>
      <c r="J122" s="13">
        <v>7.6</v>
      </c>
      <c r="K122" s="500">
        <v>7.5</v>
      </c>
      <c r="L122" s="1029">
        <v>30.8</v>
      </c>
      <c r="M122" s="846"/>
      <c r="N122" s="691"/>
      <c r="O122" s="743"/>
      <c r="P122" s="677"/>
      <c r="Q122" s="744"/>
      <c r="R122" s="676"/>
      <c r="S122" s="1032"/>
      <c r="T122" s="118"/>
      <c r="U122" s="4" t="s">
        <v>15</v>
      </c>
      <c r="V122" s="10" t="s">
        <v>371</v>
      </c>
      <c r="W122" s="13"/>
      <c r="X122" s="313">
        <v>0.6</v>
      </c>
    </row>
    <row r="123" spans="1:24" x14ac:dyDescent="0.15">
      <c r="A123" s="1171"/>
      <c r="B123" s="458">
        <v>44759</v>
      </c>
      <c r="C123" s="449" t="str">
        <f t="shared" si="13"/>
        <v>(日)</v>
      </c>
      <c r="D123" s="755" t="s">
        <v>327</v>
      </c>
      <c r="E123" s="674"/>
      <c r="F123" s="13">
        <v>25.4</v>
      </c>
      <c r="G123" s="310">
        <v>26.2</v>
      </c>
      <c r="H123" s="14">
        <v>4.7</v>
      </c>
      <c r="I123" s="308">
        <v>2.7</v>
      </c>
      <c r="J123" s="13">
        <v>7.6</v>
      </c>
      <c r="K123" s="500">
        <v>7.4</v>
      </c>
      <c r="L123" s="1029">
        <v>29.1</v>
      </c>
      <c r="M123" s="846"/>
      <c r="N123" s="691"/>
      <c r="O123" s="743"/>
      <c r="P123" s="677"/>
      <c r="Q123" s="744"/>
      <c r="R123" s="676">
        <v>70</v>
      </c>
      <c r="S123" s="1032"/>
      <c r="T123" s="118"/>
      <c r="U123" s="4" t="s">
        <v>214</v>
      </c>
      <c r="V123" s="10" t="s">
        <v>371</v>
      </c>
      <c r="W123" s="13"/>
      <c r="X123" s="313">
        <v>6.4</v>
      </c>
    </row>
    <row r="124" spans="1:24" x14ac:dyDescent="0.15">
      <c r="A124" s="1171"/>
      <c r="B124" s="458">
        <v>44760</v>
      </c>
      <c r="C124" s="449" t="str">
        <f t="shared" si="13"/>
        <v>(月)</v>
      </c>
      <c r="D124" s="755" t="s">
        <v>327</v>
      </c>
      <c r="E124" s="674"/>
      <c r="F124" s="13">
        <v>25.3</v>
      </c>
      <c r="G124" s="310">
        <v>26.3</v>
      </c>
      <c r="H124" s="14">
        <v>5.0999999999999996</v>
      </c>
      <c r="I124" s="308">
        <v>3.1</v>
      </c>
      <c r="J124" s="13">
        <v>7.6</v>
      </c>
      <c r="K124" s="500">
        <v>7.4</v>
      </c>
      <c r="L124" s="1029">
        <v>27.7</v>
      </c>
      <c r="M124" s="846"/>
      <c r="N124" s="691"/>
      <c r="O124" s="743"/>
      <c r="P124" s="677"/>
      <c r="Q124" s="744"/>
      <c r="R124" s="676"/>
      <c r="S124" s="1032"/>
      <c r="T124" s="118"/>
      <c r="U124" s="4" t="s">
        <v>215</v>
      </c>
      <c r="V124" s="10" t="s">
        <v>371</v>
      </c>
      <c r="W124" s="15"/>
      <c r="X124" s="314">
        <v>2.1999999999999999E-2</v>
      </c>
    </row>
    <row r="125" spans="1:24" x14ac:dyDescent="0.15">
      <c r="A125" s="1171"/>
      <c r="B125" s="458">
        <v>44761</v>
      </c>
      <c r="C125" s="449" t="str">
        <f t="shared" si="13"/>
        <v>(火)</v>
      </c>
      <c r="D125" s="755" t="s">
        <v>327</v>
      </c>
      <c r="E125" s="674"/>
      <c r="F125" s="13">
        <v>25.3</v>
      </c>
      <c r="G125" s="310">
        <v>26.6</v>
      </c>
      <c r="H125" s="14">
        <v>4.7</v>
      </c>
      <c r="I125" s="308">
        <v>2.7</v>
      </c>
      <c r="J125" s="13">
        <v>7.6</v>
      </c>
      <c r="K125" s="500">
        <v>7.4</v>
      </c>
      <c r="L125" s="1029">
        <v>27</v>
      </c>
      <c r="M125" s="846">
        <v>60.6</v>
      </c>
      <c r="N125" s="691">
        <v>82.4</v>
      </c>
      <c r="O125" s="743">
        <v>32.6</v>
      </c>
      <c r="P125" s="677">
        <v>170</v>
      </c>
      <c r="Q125" s="744">
        <v>0.15</v>
      </c>
      <c r="R125" s="676"/>
      <c r="S125" s="1032"/>
      <c r="T125" s="118"/>
      <c r="U125" s="4" t="s">
        <v>329</v>
      </c>
      <c r="V125" s="10" t="s">
        <v>371</v>
      </c>
      <c r="W125" s="15"/>
      <c r="X125" s="314">
        <v>1.79</v>
      </c>
    </row>
    <row r="126" spans="1:24" x14ac:dyDescent="0.15">
      <c r="A126" s="1171"/>
      <c r="B126" s="458">
        <v>44762</v>
      </c>
      <c r="C126" s="449" t="str">
        <f t="shared" si="13"/>
        <v>(水)</v>
      </c>
      <c r="D126" s="755" t="s">
        <v>327</v>
      </c>
      <c r="E126" s="674"/>
      <c r="F126" s="13">
        <v>25.7</v>
      </c>
      <c r="G126" s="310">
        <v>27.7</v>
      </c>
      <c r="H126" s="14">
        <v>5.0999999999999996</v>
      </c>
      <c r="I126" s="308">
        <v>2.5</v>
      </c>
      <c r="J126" s="13">
        <v>7.5</v>
      </c>
      <c r="K126" s="500">
        <v>7.5</v>
      </c>
      <c r="L126" s="1029">
        <v>27.3</v>
      </c>
      <c r="M126" s="846">
        <v>61.4</v>
      </c>
      <c r="N126" s="691">
        <v>83</v>
      </c>
      <c r="O126" s="743">
        <v>34.4</v>
      </c>
      <c r="P126" s="677">
        <v>165</v>
      </c>
      <c r="Q126" s="744">
        <v>0.17</v>
      </c>
      <c r="R126" s="676"/>
      <c r="S126" s="1032"/>
      <c r="T126" s="118"/>
      <c r="U126" s="4" t="s">
        <v>216</v>
      </c>
      <c r="V126" s="10" t="s">
        <v>371</v>
      </c>
      <c r="W126" s="15"/>
      <c r="X126" s="314">
        <v>2.19</v>
      </c>
    </row>
    <row r="127" spans="1:24" x14ac:dyDescent="0.15">
      <c r="A127" s="1171"/>
      <c r="B127" s="458">
        <v>44763</v>
      </c>
      <c r="C127" s="449" t="str">
        <f t="shared" si="13"/>
        <v>(木)</v>
      </c>
      <c r="D127" s="755" t="s">
        <v>326</v>
      </c>
      <c r="E127" s="674"/>
      <c r="F127" s="13">
        <v>25.5</v>
      </c>
      <c r="G127" s="310">
        <v>27.2</v>
      </c>
      <c r="H127" s="14">
        <v>5.7</v>
      </c>
      <c r="I127" s="308">
        <v>2.7</v>
      </c>
      <c r="J127" s="13">
        <v>7.6</v>
      </c>
      <c r="K127" s="500">
        <v>7.4</v>
      </c>
      <c r="L127" s="1029">
        <v>26.6</v>
      </c>
      <c r="M127" s="846">
        <v>58.3</v>
      </c>
      <c r="N127" s="691">
        <v>82</v>
      </c>
      <c r="O127" s="743">
        <v>32.200000000000003</v>
      </c>
      <c r="P127" s="677">
        <v>176</v>
      </c>
      <c r="Q127" s="744">
        <v>0.15</v>
      </c>
      <c r="R127" s="676"/>
      <c r="S127" s="1032"/>
      <c r="T127" s="118"/>
      <c r="U127" s="4" t="s">
        <v>217</v>
      </c>
      <c r="V127" s="10" t="s">
        <v>371</v>
      </c>
      <c r="W127" s="15"/>
      <c r="X127" s="314">
        <v>8.1000000000000003E-2</v>
      </c>
    </row>
    <row r="128" spans="1:24" x14ac:dyDescent="0.15">
      <c r="A128" s="1171"/>
      <c r="B128" s="458">
        <v>44764</v>
      </c>
      <c r="C128" s="449" t="str">
        <f t="shared" si="13"/>
        <v>(金)</v>
      </c>
      <c r="D128" s="755" t="s">
        <v>327</v>
      </c>
      <c r="E128" s="674"/>
      <c r="F128" s="13">
        <v>25.7</v>
      </c>
      <c r="G128" s="310">
        <v>27.3</v>
      </c>
      <c r="H128" s="14">
        <v>5.8</v>
      </c>
      <c r="I128" s="308">
        <v>2.4</v>
      </c>
      <c r="J128" s="13">
        <v>7.5</v>
      </c>
      <c r="K128" s="500">
        <v>7.4</v>
      </c>
      <c r="L128" s="1029">
        <v>26.2</v>
      </c>
      <c r="M128" s="846">
        <v>60.7</v>
      </c>
      <c r="N128" s="691">
        <v>80.2</v>
      </c>
      <c r="O128" s="743">
        <v>31.5</v>
      </c>
      <c r="P128" s="677">
        <v>160</v>
      </c>
      <c r="Q128" s="744">
        <v>0.12</v>
      </c>
      <c r="R128" s="676"/>
      <c r="S128" s="1032"/>
      <c r="T128" s="118"/>
      <c r="U128" s="4" t="s">
        <v>218</v>
      </c>
      <c r="V128" s="10" t="s">
        <v>371</v>
      </c>
      <c r="W128" s="13"/>
      <c r="X128" s="313">
        <v>19.5</v>
      </c>
    </row>
    <row r="129" spans="1:24" x14ac:dyDescent="0.15">
      <c r="A129" s="1171"/>
      <c r="B129" s="458">
        <v>44765</v>
      </c>
      <c r="C129" s="449" t="str">
        <f t="shared" si="13"/>
        <v>(土)</v>
      </c>
      <c r="D129" s="755" t="s">
        <v>326</v>
      </c>
      <c r="E129" s="674"/>
      <c r="F129" s="13">
        <v>26.2</v>
      </c>
      <c r="G129" s="310">
        <v>28.2</v>
      </c>
      <c r="H129" s="14">
        <v>3.6</v>
      </c>
      <c r="I129" s="308">
        <v>2.2000000000000002</v>
      </c>
      <c r="J129" s="13">
        <v>7.5</v>
      </c>
      <c r="K129" s="500">
        <v>7.4</v>
      </c>
      <c r="L129" s="1029">
        <v>28.4</v>
      </c>
      <c r="M129" s="846"/>
      <c r="N129" s="691"/>
      <c r="O129" s="743"/>
      <c r="P129" s="677"/>
      <c r="Q129" s="744"/>
      <c r="R129" s="676"/>
      <c r="S129" s="1032"/>
      <c r="T129" s="118"/>
      <c r="U129" s="4" t="s">
        <v>17</v>
      </c>
      <c r="V129" s="10" t="s">
        <v>371</v>
      </c>
      <c r="W129" s="13"/>
      <c r="X129" s="313">
        <v>22.8</v>
      </c>
    </row>
    <row r="130" spans="1:24" x14ac:dyDescent="0.15">
      <c r="A130" s="1171"/>
      <c r="B130" s="458">
        <v>44766</v>
      </c>
      <c r="C130" s="449" t="str">
        <f t="shared" si="13"/>
        <v>(日)</v>
      </c>
      <c r="D130" s="755" t="s">
        <v>326</v>
      </c>
      <c r="E130" s="674"/>
      <c r="F130" s="13">
        <v>26.3</v>
      </c>
      <c r="G130" s="310">
        <v>28</v>
      </c>
      <c r="H130" s="14">
        <v>3.4</v>
      </c>
      <c r="I130" s="308">
        <v>2.12</v>
      </c>
      <c r="J130" s="13">
        <v>7.4</v>
      </c>
      <c r="K130" s="500">
        <v>7.4</v>
      </c>
      <c r="L130" s="1029">
        <v>27.4</v>
      </c>
      <c r="M130" s="846"/>
      <c r="N130" s="691"/>
      <c r="O130" s="743"/>
      <c r="P130" s="677"/>
      <c r="Q130" s="744"/>
      <c r="R130" s="676"/>
      <c r="S130" s="1032"/>
      <c r="T130" s="118"/>
      <c r="U130" s="4" t="s">
        <v>219</v>
      </c>
      <c r="V130" s="10" t="s">
        <v>205</v>
      </c>
      <c r="W130" s="13"/>
      <c r="X130" s="396">
        <v>5</v>
      </c>
    </row>
    <row r="131" spans="1:24" x14ac:dyDescent="0.15">
      <c r="A131" s="1171"/>
      <c r="B131" s="458">
        <v>44767</v>
      </c>
      <c r="C131" s="449" t="str">
        <f t="shared" si="13"/>
        <v>(月)</v>
      </c>
      <c r="D131" s="755" t="s">
        <v>326</v>
      </c>
      <c r="E131" s="674"/>
      <c r="F131" s="13">
        <v>26.5</v>
      </c>
      <c r="G131" s="310">
        <v>28.3</v>
      </c>
      <c r="H131" s="14">
        <v>2.6</v>
      </c>
      <c r="I131" s="308">
        <v>1.9</v>
      </c>
      <c r="J131" s="13">
        <v>7.4</v>
      </c>
      <c r="K131" s="500">
        <v>7.5</v>
      </c>
      <c r="L131" s="1029">
        <v>27</v>
      </c>
      <c r="M131" s="846">
        <v>62.1</v>
      </c>
      <c r="N131" s="691">
        <v>81.8</v>
      </c>
      <c r="O131" s="743">
        <v>31.7</v>
      </c>
      <c r="P131" s="677">
        <v>159</v>
      </c>
      <c r="Q131" s="744">
        <v>0.09</v>
      </c>
      <c r="R131" s="676"/>
      <c r="S131" s="1032"/>
      <c r="T131" s="118"/>
      <c r="U131" s="4" t="s">
        <v>220</v>
      </c>
      <c r="V131" s="10" t="s">
        <v>371</v>
      </c>
      <c r="W131" s="172"/>
      <c r="X131" s="396">
        <v>1</v>
      </c>
    </row>
    <row r="132" spans="1:24" x14ac:dyDescent="0.15">
      <c r="A132" s="1171"/>
      <c r="B132" s="458">
        <v>44768</v>
      </c>
      <c r="C132" s="449" t="str">
        <f t="shared" si="13"/>
        <v>(火)</v>
      </c>
      <c r="D132" s="755" t="s">
        <v>327</v>
      </c>
      <c r="E132" s="674"/>
      <c r="F132" s="13">
        <v>26.1</v>
      </c>
      <c r="G132" s="310">
        <v>26.9</v>
      </c>
      <c r="H132" s="14">
        <v>2.4</v>
      </c>
      <c r="I132" s="308">
        <v>1.7</v>
      </c>
      <c r="J132" s="13">
        <v>7.5</v>
      </c>
      <c r="K132" s="500">
        <v>7.5</v>
      </c>
      <c r="L132" s="1029">
        <v>27.2</v>
      </c>
      <c r="M132" s="846">
        <v>64.2</v>
      </c>
      <c r="N132" s="691">
        <v>82.2</v>
      </c>
      <c r="O132" s="743">
        <v>32.6</v>
      </c>
      <c r="P132" s="677">
        <v>187</v>
      </c>
      <c r="Q132" s="744">
        <v>7.0000000000000007E-2</v>
      </c>
      <c r="R132" s="676"/>
      <c r="S132" s="1032"/>
      <c r="T132" s="118"/>
      <c r="U132" s="397"/>
      <c r="V132" s="398"/>
      <c r="W132" s="399"/>
      <c r="X132" s="398"/>
    </row>
    <row r="133" spans="1:24" x14ac:dyDescent="0.15">
      <c r="A133" s="1171"/>
      <c r="B133" s="458">
        <v>44769</v>
      </c>
      <c r="C133" s="449" t="str">
        <f t="shared" si="13"/>
        <v>(水)</v>
      </c>
      <c r="D133" s="755" t="s">
        <v>326</v>
      </c>
      <c r="E133" s="674"/>
      <c r="F133" s="13">
        <v>26.6</v>
      </c>
      <c r="G133" s="310">
        <v>28.3</v>
      </c>
      <c r="H133" s="14">
        <v>2.7</v>
      </c>
      <c r="I133" s="308">
        <v>1.6</v>
      </c>
      <c r="J133" s="13">
        <v>7.6</v>
      </c>
      <c r="K133" s="500">
        <v>7.5</v>
      </c>
      <c r="L133" s="1029">
        <v>27.2</v>
      </c>
      <c r="M133" s="846">
        <v>62.7</v>
      </c>
      <c r="N133" s="691">
        <v>84.2</v>
      </c>
      <c r="O133" s="743">
        <v>32.9</v>
      </c>
      <c r="P133" s="677">
        <v>180</v>
      </c>
      <c r="Q133" s="744">
        <v>7.0000000000000007E-2</v>
      </c>
      <c r="R133" s="676"/>
      <c r="S133" s="1032"/>
      <c r="T133" s="118"/>
      <c r="U133" s="397"/>
      <c r="V133" s="398"/>
      <c r="W133" s="399"/>
      <c r="X133" s="398"/>
    </row>
    <row r="134" spans="1:24" x14ac:dyDescent="0.15">
      <c r="A134" s="1171"/>
      <c r="B134" s="458">
        <v>44770</v>
      </c>
      <c r="C134" s="449" t="str">
        <f t="shared" si="13"/>
        <v>(木)</v>
      </c>
      <c r="D134" s="755" t="s">
        <v>327</v>
      </c>
      <c r="E134" s="674"/>
      <c r="F134" s="13">
        <v>26.8</v>
      </c>
      <c r="G134" s="310">
        <v>28.8</v>
      </c>
      <c r="H134" s="14">
        <v>3.3</v>
      </c>
      <c r="I134" s="308">
        <v>1.9</v>
      </c>
      <c r="J134" s="13">
        <v>7.5</v>
      </c>
      <c r="K134" s="500">
        <v>7.5</v>
      </c>
      <c r="L134" s="1029">
        <v>27.1</v>
      </c>
      <c r="M134" s="846">
        <v>60.7</v>
      </c>
      <c r="N134" s="691">
        <v>83.8</v>
      </c>
      <c r="O134" s="743">
        <v>32.299999999999997</v>
      </c>
      <c r="P134" s="677">
        <v>199</v>
      </c>
      <c r="Q134" s="744">
        <v>0.09</v>
      </c>
      <c r="R134" s="676"/>
      <c r="S134" s="1032"/>
      <c r="T134" s="118"/>
      <c r="U134" s="514"/>
      <c r="V134" s="515"/>
      <c r="W134" s="516"/>
      <c r="X134" s="515"/>
    </row>
    <row r="135" spans="1:24" x14ac:dyDescent="0.15">
      <c r="A135" s="1171"/>
      <c r="B135" s="458">
        <v>44771</v>
      </c>
      <c r="C135" s="449" t="str">
        <f t="shared" si="13"/>
        <v>(金)</v>
      </c>
      <c r="D135" s="755" t="s">
        <v>326</v>
      </c>
      <c r="E135" s="674"/>
      <c r="F135" s="13">
        <v>27.1</v>
      </c>
      <c r="G135" s="310">
        <v>28.9</v>
      </c>
      <c r="H135" s="14">
        <v>3.2</v>
      </c>
      <c r="I135" s="308">
        <v>1.9</v>
      </c>
      <c r="J135" s="13">
        <v>7.5</v>
      </c>
      <c r="K135" s="500">
        <v>7.5</v>
      </c>
      <c r="L135" s="1029">
        <v>27.1</v>
      </c>
      <c r="M135" s="846">
        <v>63.7</v>
      </c>
      <c r="N135" s="691">
        <v>83.2</v>
      </c>
      <c r="O135" s="743">
        <v>31.7</v>
      </c>
      <c r="P135" s="677">
        <v>191</v>
      </c>
      <c r="Q135" s="744">
        <v>0.12</v>
      </c>
      <c r="R135" s="676"/>
      <c r="S135" s="1032"/>
      <c r="T135" s="118"/>
      <c r="U135" s="150" t="s">
        <v>23</v>
      </c>
      <c r="V135" s="1128" t="s">
        <v>24</v>
      </c>
      <c r="W135" s="1128" t="s">
        <v>24</v>
      </c>
      <c r="X135" s="1129" t="s">
        <v>24</v>
      </c>
    </row>
    <row r="136" spans="1:24" x14ac:dyDescent="0.15">
      <c r="A136" s="1171"/>
      <c r="B136" s="458">
        <v>44772</v>
      </c>
      <c r="C136" s="449" t="str">
        <f t="shared" si="13"/>
        <v>(土)</v>
      </c>
      <c r="D136" s="755" t="s">
        <v>326</v>
      </c>
      <c r="E136" s="674"/>
      <c r="F136" s="13">
        <v>27.2</v>
      </c>
      <c r="G136" s="310">
        <v>29</v>
      </c>
      <c r="H136" s="14">
        <v>2.5</v>
      </c>
      <c r="I136" s="308">
        <v>1.7</v>
      </c>
      <c r="J136" s="13">
        <v>7.5</v>
      </c>
      <c r="K136" s="500">
        <v>7.5</v>
      </c>
      <c r="L136" s="1029">
        <v>29.5</v>
      </c>
      <c r="M136" s="846"/>
      <c r="N136" s="691"/>
      <c r="O136" s="743"/>
      <c r="P136" s="677"/>
      <c r="Q136" s="744"/>
      <c r="R136" s="676"/>
      <c r="S136" s="1032"/>
      <c r="T136" s="118"/>
      <c r="U136" s="1235" t="s">
        <v>478</v>
      </c>
      <c r="V136" s="1236"/>
      <c r="W136" s="1236"/>
      <c r="X136" s="1237"/>
    </row>
    <row r="137" spans="1:24" x14ac:dyDescent="0.15">
      <c r="A137" s="1171"/>
      <c r="B137" s="458">
        <v>44773</v>
      </c>
      <c r="C137" s="449" t="str">
        <f t="shared" si="13"/>
        <v>(日)</v>
      </c>
      <c r="D137" s="756" t="s">
        <v>326</v>
      </c>
      <c r="E137" s="746"/>
      <c r="F137" s="498">
        <v>27.4</v>
      </c>
      <c r="G137" s="409">
        <v>29.5</v>
      </c>
      <c r="H137" s="748">
        <v>2.2000000000000002</v>
      </c>
      <c r="I137" s="747">
        <v>1.4</v>
      </c>
      <c r="J137" s="498">
        <v>7.6</v>
      </c>
      <c r="K137" s="506">
        <v>7.6</v>
      </c>
      <c r="L137" s="1076">
        <v>29.6</v>
      </c>
      <c r="M137" s="900"/>
      <c r="N137" s="1009"/>
      <c r="O137" s="750"/>
      <c r="P137" s="751"/>
      <c r="Q137" s="752"/>
      <c r="R137" s="757"/>
      <c r="S137" s="1072"/>
      <c r="T137" s="118"/>
      <c r="U137" s="1238"/>
      <c r="V137" s="1236"/>
      <c r="W137" s="1236"/>
      <c r="X137" s="1237"/>
    </row>
    <row r="138" spans="1:24" s="1" customFormat="1" ht="13.5" customHeight="1" x14ac:dyDescent="0.15">
      <c r="A138" s="1171"/>
      <c r="B138" s="1155" t="s">
        <v>274</v>
      </c>
      <c r="C138" s="1155"/>
      <c r="D138" s="679"/>
      <c r="E138" s="680">
        <f t="shared" ref="E138:R138" si="14">IF(COUNT(E107:E137)=0,"",MAX(E107:E137))</f>
        <v>28.8</v>
      </c>
      <c r="F138" s="12">
        <f t="shared" si="14"/>
        <v>27.4</v>
      </c>
      <c r="G138" s="307">
        <f t="shared" si="14"/>
        <v>29.5</v>
      </c>
      <c r="H138" s="665">
        <f t="shared" si="14"/>
        <v>5.8</v>
      </c>
      <c r="I138" s="666">
        <f t="shared" si="14"/>
        <v>3.1</v>
      </c>
      <c r="J138" s="12">
        <f t="shared" si="14"/>
        <v>8</v>
      </c>
      <c r="K138" s="855">
        <f t="shared" si="14"/>
        <v>7.8</v>
      </c>
      <c r="L138" s="1025">
        <f t="shared" si="14"/>
        <v>30.8</v>
      </c>
      <c r="M138" s="838">
        <f t="shared" si="14"/>
        <v>65.3</v>
      </c>
      <c r="N138" s="682">
        <f t="shared" si="14"/>
        <v>87</v>
      </c>
      <c r="O138" s="728">
        <f t="shared" si="14"/>
        <v>37.9</v>
      </c>
      <c r="P138" s="684">
        <f t="shared" si="14"/>
        <v>214</v>
      </c>
      <c r="Q138" s="685">
        <f t="shared" si="14"/>
        <v>0.17</v>
      </c>
      <c r="R138" s="729">
        <f t="shared" si="14"/>
        <v>70</v>
      </c>
      <c r="S138" s="1065">
        <f t="shared" ref="S138" si="15">IF(COUNT(S107:S137)=0,"",MAX(S107:S137))</f>
        <v>2</v>
      </c>
      <c r="T138" s="159"/>
      <c r="U138" s="1238"/>
      <c r="V138" s="1236"/>
      <c r="W138" s="1236"/>
      <c r="X138" s="1237"/>
    </row>
    <row r="139" spans="1:24" s="1" customFormat="1" ht="13.5" customHeight="1" x14ac:dyDescent="0.15">
      <c r="A139" s="1171"/>
      <c r="B139" s="1156" t="s">
        <v>275</v>
      </c>
      <c r="C139" s="1156"/>
      <c r="D139" s="687"/>
      <c r="E139" s="689">
        <f t="shared" ref="E139:Q139" si="16">IF(COUNT(E107:E137)=0,"",MIN(E107:E137))</f>
        <v>28.8</v>
      </c>
      <c r="F139" s="13">
        <f t="shared" si="16"/>
        <v>23.6</v>
      </c>
      <c r="G139" s="308">
        <f t="shared" si="16"/>
        <v>25.3</v>
      </c>
      <c r="H139" s="14">
        <f t="shared" si="16"/>
        <v>2.2000000000000002</v>
      </c>
      <c r="I139" s="310">
        <f t="shared" si="16"/>
        <v>1.4</v>
      </c>
      <c r="J139" s="13">
        <f t="shared" si="16"/>
        <v>7.4</v>
      </c>
      <c r="K139" s="500">
        <f t="shared" si="16"/>
        <v>7.4</v>
      </c>
      <c r="L139" s="1029">
        <f t="shared" si="16"/>
        <v>26.1</v>
      </c>
      <c r="M139" s="846">
        <f t="shared" si="16"/>
        <v>58.3</v>
      </c>
      <c r="N139" s="691">
        <f t="shared" si="16"/>
        <v>80.2</v>
      </c>
      <c r="O139" s="692">
        <f t="shared" si="16"/>
        <v>28.7</v>
      </c>
      <c r="P139" s="693">
        <f t="shared" si="16"/>
        <v>159</v>
      </c>
      <c r="Q139" s="694">
        <f t="shared" si="16"/>
        <v>7.0000000000000007E-2</v>
      </c>
      <c r="R139" s="1122"/>
      <c r="S139" s="1067"/>
      <c r="T139" s="159"/>
      <c r="U139" s="1238"/>
      <c r="V139" s="1236"/>
      <c r="W139" s="1236"/>
      <c r="X139" s="1237"/>
    </row>
    <row r="140" spans="1:24" s="1" customFormat="1" ht="13.5" customHeight="1" x14ac:dyDescent="0.15">
      <c r="A140" s="1171"/>
      <c r="B140" s="1156" t="s">
        <v>276</v>
      </c>
      <c r="C140" s="1156"/>
      <c r="D140" s="687"/>
      <c r="E140" s="697">
        <f t="shared" ref="E140:Q140" si="17">IF(COUNT(E107:E137)=0,"",AVERAGE(E107:E137))</f>
        <v>28.8</v>
      </c>
      <c r="F140" s="418">
        <f t="shared" si="17"/>
        <v>25.793548387096777</v>
      </c>
      <c r="G140" s="719">
        <f t="shared" si="17"/>
        <v>27.158064516129027</v>
      </c>
      <c r="H140" s="720">
        <f t="shared" si="17"/>
        <v>3.596774193548387</v>
      </c>
      <c r="I140" s="721">
        <f t="shared" si="17"/>
        <v>2.0780645161290328</v>
      </c>
      <c r="J140" s="418">
        <f t="shared" si="17"/>
        <v>7.6322580645161269</v>
      </c>
      <c r="K140" s="886">
        <f t="shared" si="17"/>
        <v>7.5419354838709687</v>
      </c>
      <c r="L140" s="1033">
        <f t="shared" si="17"/>
        <v>27.835483870967746</v>
      </c>
      <c r="M140" s="888">
        <f t="shared" si="17"/>
        <v>62.71</v>
      </c>
      <c r="N140" s="1007">
        <f t="shared" si="17"/>
        <v>83.68</v>
      </c>
      <c r="O140" s="730">
        <f t="shared" si="17"/>
        <v>32.4</v>
      </c>
      <c r="P140" s="731">
        <f t="shared" si="17"/>
        <v>189.95</v>
      </c>
      <c r="Q140" s="732">
        <f t="shared" si="17"/>
        <v>0.1105</v>
      </c>
      <c r="R140" s="1123"/>
      <c r="S140" s="1081"/>
      <c r="T140" s="159"/>
      <c r="U140" s="1238"/>
      <c r="V140" s="1236"/>
      <c r="W140" s="1236"/>
      <c r="X140" s="1237"/>
    </row>
    <row r="141" spans="1:24" s="1" customFormat="1" ht="13.5" customHeight="1" x14ac:dyDescent="0.15">
      <c r="A141" s="1171"/>
      <c r="B141" s="1157" t="s">
        <v>277</v>
      </c>
      <c r="C141" s="1157"/>
      <c r="D141" s="699"/>
      <c r="E141" s="701"/>
      <c r="F141" s="701"/>
      <c r="G141" s="734"/>
      <c r="H141" s="701"/>
      <c r="I141" s="734"/>
      <c r="J141" s="704"/>
      <c r="K141" s="705"/>
      <c r="L141" s="1068"/>
      <c r="M141" s="873"/>
      <c r="N141" s="709"/>
      <c r="O141" s="738"/>
      <c r="P141" s="711"/>
      <c r="Q141" s="712"/>
      <c r="R141" s="739">
        <f>SUM(R107:R137)</f>
        <v>129</v>
      </c>
      <c r="S141" s="1075">
        <f>SUM(S107:S137)</f>
        <v>2</v>
      </c>
      <c r="T141" s="159"/>
      <c r="U141" s="1239"/>
      <c r="V141" s="1240"/>
      <c r="W141" s="1240"/>
      <c r="X141" s="1241"/>
    </row>
    <row r="142" spans="1:24" ht="13.5" customHeight="1" x14ac:dyDescent="0.15">
      <c r="A142" s="1222" t="s">
        <v>237</v>
      </c>
      <c r="B142" s="540">
        <v>44774</v>
      </c>
      <c r="C142" s="448" t="str">
        <f>IF(B142="","",IF(WEEKDAY(B142)=1,"(日)",IF(WEEKDAY(B142)=2,"(月)",IF(WEEKDAY(B142)=3,"(火)",IF(WEEKDAY(B142)=4,"(水)",IF(WEEKDAY(B142)=5,"(木)",IF(WEEKDAY(B142)=6,"(金)","(土)")))))))</f>
        <v>(月)</v>
      </c>
      <c r="D142" s="740" t="s">
        <v>326</v>
      </c>
      <c r="E142" s="664"/>
      <c r="F142" s="12">
        <v>27.2</v>
      </c>
      <c r="G142" s="666">
        <v>29.4</v>
      </c>
      <c r="H142" s="665">
        <v>2.2000000000000002</v>
      </c>
      <c r="I142" s="307">
        <v>1.5</v>
      </c>
      <c r="J142" s="12">
        <v>7.5</v>
      </c>
      <c r="K142" s="855">
        <v>7.6</v>
      </c>
      <c r="L142" s="1025">
        <v>27</v>
      </c>
      <c r="M142" s="838">
        <v>62.4</v>
      </c>
      <c r="N142" s="682">
        <v>81.2</v>
      </c>
      <c r="O142" s="728">
        <v>30.5</v>
      </c>
      <c r="P142" s="671">
        <v>220</v>
      </c>
      <c r="Q142" s="741">
        <v>0.03</v>
      </c>
      <c r="R142" s="670"/>
      <c r="S142" s="1028"/>
      <c r="T142" s="118"/>
      <c r="U142" s="552" t="s">
        <v>344</v>
      </c>
      <c r="V142" s="553"/>
      <c r="W142" s="554">
        <v>44777</v>
      </c>
      <c r="X142" s="555"/>
    </row>
    <row r="143" spans="1:24" x14ac:dyDescent="0.15">
      <c r="A143" s="1222"/>
      <c r="B143" s="458">
        <v>44775</v>
      </c>
      <c r="C143" s="449" t="str">
        <f t="shared" ref="C143:C172" si="18">IF(B143="","",IF(WEEKDAY(B143)=1,"(日)",IF(WEEKDAY(B143)=2,"(月)",IF(WEEKDAY(B143)=3,"(火)",IF(WEEKDAY(B143)=4,"(水)",IF(WEEKDAY(B143)=5,"(木)",IF(WEEKDAY(B143)=6,"(金)","(土)")))))))</f>
        <v>(火)</v>
      </c>
      <c r="D143" s="742" t="s">
        <v>326</v>
      </c>
      <c r="E143" s="674"/>
      <c r="F143" s="13">
        <v>27.5</v>
      </c>
      <c r="G143" s="310">
        <v>29.7</v>
      </c>
      <c r="H143" s="14">
        <v>2.5</v>
      </c>
      <c r="I143" s="308">
        <v>1.5</v>
      </c>
      <c r="J143" s="13">
        <v>7.6</v>
      </c>
      <c r="K143" s="500">
        <v>7.6</v>
      </c>
      <c r="L143" s="1029">
        <v>27</v>
      </c>
      <c r="M143" s="846">
        <v>64.2</v>
      </c>
      <c r="N143" s="691">
        <v>83.2</v>
      </c>
      <c r="O143" s="743">
        <v>35.6</v>
      </c>
      <c r="P143" s="677">
        <v>214</v>
      </c>
      <c r="Q143" s="744">
        <v>0.05</v>
      </c>
      <c r="R143" s="676"/>
      <c r="S143" s="1032"/>
      <c r="T143" s="118"/>
      <c r="U143" s="468" t="s">
        <v>2</v>
      </c>
      <c r="V143" s="469" t="s">
        <v>363</v>
      </c>
      <c r="W143" s="480">
        <v>25.2</v>
      </c>
      <c r="X143" s="473"/>
    </row>
    <row r="144" spans="1:24" x14ac:dyDescent="0.15">
      <c r="A144" s="1222"/>
      <c r="B144" s="458">
        <v>44776</v>
      </c>
      <c r="C144" s="449" t="str">
        <f t="shared" si="18"/>
        <v>(水)</v>
      </c>
      <c r="D144" s="742" t="s">
        <v>318</v>
      </c>
      <c r="E144" s="674"/>
      <c r="F144" s="13">
        <v>27.6</v>
      </c>
      <c r="G144" s="310">
        <v>29.9</v>
      </c>
      <c r="H144" s="14">
        <v>2.7</v>
      </c>
      <c r="I144" s="308">
        <v>1.6</v>
      </c>
      <c r="J144" s="13">
        <v>7.6</v>
      </c>
      <c r="K144" s="500">
        <v>7.6</v>
      </c>
      <c r="L144" s="1029">
        <v>27.3</v>
      </c>
      <c r="M144" s="846">
        <v>64.8</v>
      </c>
      <c r="N144" s="691">
        <v>82.6</v>
      </c>
      <c r="O144" s="743">
        <v>32.5</v>
      </c>
      <c r="P144" s="677">
        <v>208</v>
      </c>
      <c r="Q144" s="744">
        <v>0.06</v>
      </c>
      <c r="R144" s="676"/>
      <c r="S144" s="1032"/>
      <c r="T144" s="118"/>
      <c r="U144" s="6" t="s">
        <v>19</v>
      </c>
      <c r="V144" s="7" t="s">
        <v>20</v>
      </c>
      <c r="W144" s="475" t="s">
        <v>21</v>
      </c>
      <c r="X144" s="7" t="s">
        <v>22</v>
      </c>
    </row>
    <row r="145" spans="1:24" x14ac:dyDescent="0.15">
      <c r="A145" s="1222"/>
      <c r="B145" s="458">
        <v>44777</v>
      </c>
      <c r="C145" s="449" t="str">
        <f t="shared" si="18"/>
        <v>(木)</v>
      </c>
      <c r="D145" s="742" t="s">
        <v>317</v>
      </c>
      <c r="E145" s="674">
        <v>25.2</v>
      </c>
      <c r="F145" s="13">
        <v>27.4</v>
      </c>
      <c r="G145" s="310">
        <v>28.3</v>
      </c>
      <c r="H145" s="14">
        <v>1.9</v>
      </c>
      <c r="I145" s="308">
        <v>1.7</v>
      </c>
      <c r="J145" s="13">
        <v>7.6</v>
      </c>
      <c r="K145" s="500">
        <v>7.6</v>
      </c>
      <c r="L145" s="1029">
        <v>27.2</v>
      </c>
      <c r="M145" s="846">
        <v>64.5</v>
      </c>
      <c r="N145" s="691">
        <v>83</v>
      </c>
      <c r="O145" s="743">
        <v>31.4</v>
      </c>
      <c r="P145" s="677">
        <v>239</v>
      </c>
      <c r="Q145" s="744">
        <v>0.04</v>
      </c>
      <c r="R145" s="676">
        <v>74</v>
      </c>
      <c r="S145" s="1032"/>
      <c r="T145" s="118"/>
      <c r="U145" s="3" t="s">
        <v>203</v>
      </c>
      <c r="V145" s="9" t="s">
        <v>11</v>
      </c>
      <c r="W145" s="476">
        <v>27.4</v>
      </c>
      <c r="X145" s="307">
        <v>28.3</v>
      </c>
    </row>
    <row r="146" spans="1:24" x14ac:dyDescent="0.15">
      <c r="A146" s="1222"/>
      <c r="B146" s="458">
        <v>44778</v>
      </c>
      <c r="C146" s="449" t="str">
        <f t="shared" si="18"/>
        <v>(金)</v>
      </c>
      <c r="D146" s="742" t="s">
        <v>327</v>
      </c>
      <c r="E146" s="674"/>
      <c r="F146" s="13">
        <v>27.9</v>
      </c>
      <c r="G146" s="310">
        <v>27.8</v>
      </c>
      <c r="H146" s="14">
        <v>2.4</v>
      </c>
      <c r="I146" s="308">
        <v>1.7</v>
      </c>
      <c r="J146" s="13">
        <v>7.7</v>
      </c>
      <c r="K146" s="500">
        <v>7.7</v>
      </c>
      <c r="L146" s="1029">
        <v>26.6</v>
      </c>
      <c r="M146" s="846">
        <v>61.6</v>
      </c>
      <c r="N146" s="691">
        <v>82</v>
      </c>
      <c r="O146" s="743">
        <v>34</v>
      </c>
      <c r="P146" s="677">
        <v>195</v>
      </c>
      <c r="Q146" s="744">
        <v>7.0000000000000007E-2</v>
      </c>
      <c r="R146" s="676"/>
      <c r="S146" s="1032"/>
      <c r="T146" s="118"/>
      <c r="U146" s="4" t="s">
        <v>204</v>
      </c>
      <c r="V146" s="10" t="s">
        <v>205</v>
      </c>
      <c r="W146" s="13">
        <v>1.9</v>
      </c>
      <c r="X146" s="308">
        <v>1.7</v>
      </c>
    </row>
    <row r="147" spans="1:24" x14ac:dyDescent="0.15">
      <c r="A147" s="1222"/>
      <c r="B147" s="458">
        <v>44779</v>
      </c>
      <c r="C147" s="449" t="str">
        <f t="shared" si="18"/>
        <v>(土)</v>
      </c>
      <c r="D147" s="742" t="s">
        <v>327</v>
      </c>
      <c r="E147" s="674"/>
      <c r="F147" s="13">
        <v>28.3</v>
      </c>
      <c r="G147" s="310">
        <v>28.3</v>
      </c>
      <c r="H147" s="14">
        <v>2.1</v>
      </c>
      <c r="I147" s="308">
        <v>1.7</v>
      </c>
      <c r="J147" s="13">
        <v>7.9</v>
      </c>
      <c r="K147" s="500">
        <v>7.8</v>
      </c>
      <c r="L147" s="1029">
        <v>28.5</v>
      </c>
      <c r="M147" s="846"/>
      <c r="N147" s="691"/>
      <c r="O147" s="743"/>
      <c r="P147" s="677"/>
      <c r="Q147" s="744"/>
      <c r="R147" s="676"/>
      <c r="S147" s="1032"/>
      <c r="T147" s="118"/>
      <c r="U147" s="4" t="s">
        <v>12</v>
      </c>
      <c r="V147" s="10"/>
      <c r="W147" s="13">
        <v>7.6</v>
      </c>
      <c r="X147" s="308">
        <v>7.6</v>
      </c>
    </row>
    <row r="148" spans="1:24" x14ac:dyDescent="0.15">
      <c r="A148" s="1222"/>
      <c r="B148" s="458">
        <v>44780</v>
      </c>
      <c r="C148" s="449" t="str">
        <f t="shared" si="18"/>
        <v>(日)</v>
      </c>
      <c r="D148" s="742" t="s">
        <v>327</v>
      </c>
      <c r="E148" s="674"/>
      <c r="F148" s="13">
        <v>28.1</v>
      </c>
      <c r="G148" s="310">
        <v>29.3</v>
      </c>
      <c r="H148" s="14">
        <v>2.6</v>
      </c>
      <c r="I148" s="308">
        <v>1.8</v>
      </c>
      <c r="J148" s="13">
        <v>7.6</v>
      </c>
      <c r="K148" s="500">
        <v>7.6</v>
      </c>
      <c r="L148" s="1029">
        <v>27.8</v>
      </c>
      <c r="M148" s="846"/>
      <c r="N148" s="691"/>
      <c r="O148" s="743"/>
      <c r="P148" s="677"/>
      <c r="Q148" s="744"/>
      <c r="R148" s="676">
        <v>12</v>
      </c>
      <c r="S148" s="1032"/>
      <c r="T148" s="118"/>
      <c r="U148" s="4" t="s">
        <v>206</v>
      </c>
      <c r="V148" s="10" t="s">
        <v>13</v>
      </c>
      <c r="W148" s="13"/>
      <c r="X148" s="308">
        <v>27.2</v>
      </c>
    </row>
    <row r="149" spans="1:24" x14ac:dyDescent="0.15">
      <c r="A149" s="1222"/>
      <c r="B149" s="458">
        <v>44781</v>
      </c>
      <c r="C149" s="449" t="str">
        <f t="shared" si="18"/>
        <v>(月)</v>
      </c>
      <c r="D149" s="742" t="s">
        <v>326</v>
      </c>
      <c r="E149" s="674"/>
      <c r="F149" s="13">
        <v>27.7</v>
      </c>
      <c r="G149" s="310">
        <v>29.5</v>
      </c>
      <c r="H149" s="14">
        <v>3.2</v>
      </c>
      <c r="I149" s="308">
        <v>1.9</v>
      </c>
      <c r="J149" s="13">
        <v>7.5</v>
      </c>
      <c r="K149" s="500">
        <v>7.5</v>
      </c>
      <c r="L149" s="1029">
        <v>25.6</v>
      </c>
      <c r="M149" s="846">
        <v>59.6</v>
      </c>
      <c r="N149" s="691">
        <v>78.400000000000006</v>
      </c>
      <c r="O149" s="743">
        <v>30.1</v>
      </c>
      <c r="P149" s="677">
        <v>149</v>
      </c>
      <c r="Q149" s="744">
        <v>7.0000000000000007E-2</v>
      </c>
      <c r="R149" s="676"/>
      <c r="S149" s="1032"/>
      <c r="T149" s="118"/>
      <c r="U149" s="4" t="s">
        <v>207</v>
      </c>
      <c r="V149" s="10" t="s">
        <v>371</v>
      </c>
      <c r="W149" s="172"/>
      <c r="X149" s="309">
        <v>64.5</v>
      </c>
    </row>
    <row r="150" spans="1:24" x14ac:dyDescent="0.15">
      <c r="A150" s="1222"/>
      <c r="B150" s="458">
        <v>44782</v>
      </c>
      <c r="C150" s="449" t="str">
        <f t="shared" si="18"/>
        <v>(火)</v>
      </c>
      <c r="D150" s="742" t="s">
        <v>326</v>
      </c>
      <c r="E150" s="674"/>
      <c r="F150" s="13">
        <v>27.7</v>
      </c>
      <c r="G150" s="310">
        <v>29.4</v>
      </c>
      <c r="H150" s="14">
        <v>3.4</v>
      </c>
      <c r="I150" s="308">
        <v>1.9</v>
      </c>
      <c r="J150" s="13">
        <v>7.5</v>
      </c>
      <c r="K150" s="500">
        <v>7.5</v>
      </c>
      <c r="L150" s="1029">
        <v>25.8</v>
      </c>
      <c r="M150" s="846">
        <v>60.5</v>
      </c>
      <c r="N150" s="691">
        <v>79.400000000000006</v>
      </c>
      <c r="O150" s="743">
        <v>30.3</v>
      </c>
      <c r="P150" s="677">
        <v>163</v>
      </c>
      <c r="Q150" s="744">
        <v>0.06</v>
      </c>
      <c r="R150" s="676"/>
      <c r="S150" s="1032"/>
      <c r="T150" s="118"/>
      <c r="U150" s="4" t="s">
        <v>208</v>
      </c>
      <c r="V150" s="10" t="s">
        <v>371</v>
      </c>
      <c r="W150" s="172"/>
      <c r="X150" s="309">
        <v>83</v>
      </c>
    </row>
    <row r="151" spans="1:24" x14ac:dyDescent="0.15">
      <c r="A151" s="1222"/>
      <c r="B151" s="458">
        <v>44783</v>
      </c>
      <c r="C151" s="449" t="str">
        <f t="shared" si="18"/>
        <v>(水)</v>
      </c>
      <c r="D151" s="742" t="s">
        <v>326</v>
      </c>
      <c r="E151" s="674"/>
      <c r="F151" s="13">
        <v>28</v>
      </c>
      <c r="G151" s="310">
        <v>29.7</v>
      </c>
      <c r="H151" s="14">
        <v>3.6</v>
      </c>
      <c r="I151" s="308">
        <v>1.9</v>
      </c>
      <c r="J151" s="13">
        <v>7.6</v>
      </c>
      <c r="K151" s="500">
        <v>7.5</v>
      </c>
      <c r="L151" s="1029">
        <v>26.4</v>
      </c>
      <c r="M151" s="846">
        <v>62.8</v>
      </c>
      <c r="N151" s="691">
        <v>81.2</v>
      </c>
      <c r="O151" s="743">
        <v>30.7</v>
      </c>
      <c r="P151" s="677">
        <v>170</v>
      </c>
      <c r="Q151" s="744">
        <v>0.08</v>
      </c>
      <c r="R151" s="676"/>
      <c r="S151" s="1032"/>
      <c r="T151" s="118"/>
      <c r="U151" s="4" t="s">
        <v>209</v>
      </c>
      <c r="V151" s="10" t="s">
        <v>371</v>
      </c>
      <c r="W151" s="172"/>
      <c r="X151" s="309">
        <v>50.2</v>
      </c>
    </row>
    <row r="152" spans="1:24" x14ac:dyDescent="0.15">
      <c r="A152" s="1222"/>
      <c r="B152" s="458">
        <v>44784</v>
      </c>
      <c r="C152" s="449" t="str">
        <f t="shared" si="18"/>
        <v>(木)</v>
      </c>
      <c r="D152" s="742" t="s">
        <v>326</v>
      </c>
      <c r="E152" s="674"/>
      <c r="F152" s="13">
        <v>28.1</v>
      </c>
      <c r="G152" s="310">
        <v>30</v>
      </c>
      <c r="H152" s="14">
        <v>3.4</v>
      </c>
      <c r="I152" s="308">
        <v>1.7</v>
      </c>
      <c r="J152" s="13">
        <v>7.5</v>
      </c>
      <c r="K152" s="500">
        <v>7.5</v>
      </c>
      <c r="L152" s="1029">
        <v>28.7</v>
      </c>
      <c r="M152" s="846"/>
      <c r="N152" s="691"/>
      <c r="O152" s="743"/>
      <c r="P152" s="677"/>
      <c r="Q152" s="744"/>
      <c r="R152" s="676"/>
      <c r="S152" s="1032"/>
      <c r="T152" s="118"/>
      <c r="U152" s="4" t="s">
        <v>210</v>
      </c>
      <c r="V152" s="10" t="s">
        <v>371</v>
      </c>
      <c r="W152" s="172"/>
      <c r="X152" s="309">
        <v>32.799999999999997</v>
      </c>
    </row>
    <row r="153" spans="1:24" x14ac:dyDescent="0.15">
      <c r="A153" s="1222"/>
      <c r="B153" s="458">
        <v>44785</v>
      </c>
      <c r="C153" s="449" t="str">
        <f t="shared" si="18"/>
        <v>(金)</v>
      </c>
      <c r="D153" s="742" t="s">
        <v>326</v>
      </c>
      <c r="E153" s="674"/>
      <c r="F153" s="13">
        <v>28.2</v>
      </c>
      <c r="G153" s="310">
        <v>29.8</v>
      </c>
      <c r="H153" s="14">
        <v>3.3</v>
      </c>
      <c r="I153" s="308">
        <v>1.7</v>
      </c>
      <c r="J153" s="13">
        <v>7.6</v>
      </c>
      <c r="K153" s="500">
        <v>7.5</v>
      </c>
      <c r="L153" s="1029">
        <v>26.7</v>
      </c>
      <c r="M153" s="846">
        <v>59.5</v>
      </c>
      <c r="N153" s="691">
        <v>81.2</v>
      </c>
      <c r="O153" s="743">
        <v>31</v>
      </c>
      <c r="P153" s="677">
        <v>200</v>
      </c>
      <c r="Q153" s="744">
        <v>0.08</v>
      </c>
      <c r="R153" s="676">
        <v>14</v>
      </c>
      <c r="S153" s="1032">
        <v>3</v>
      </c>
      <c r="T153" s="118"/>
      <c r="U153" s="4" t="s">
        <v>211</v>
      </c>
      <c r="V153" s="10" t="s">
        <v>371</v>
      </c>
      <c r="W153" s="14"/>
      <c r="X153" s="310">
        <v>31.4</v>
      </c>
    </row>
    <row r="154" spans="1:24" x14ac:dyDescent="0.15">
      <c r="A154" s="1222"/>
      <c r="B154" s="458">
        <v>44786</v>
      </c>
      <c r="C154" s="449" t="str">
        <f t="shared" si="18"/>
        <v>(土)</v>
      </c>
      <c r="D154" s="742" t="s">
        <v>327</v>
      </c>
      <c r="E154" s="674"/>
      <c r="F154" s="13">
        <v>28.2</v>
      </c>
      <c r="G154" s="310">
        <v>29.6</v>
      </c>
      <c r="H154" s="14">
        <v>2.2999999999999998</v>
      </c>
      <c r="I154" s="308">
        <v>1.6</v>
      </c>
      <c r="J154" s="13">
        <v>7.6</v>
      </c>
      <c r="K154" s="500">
        <v>7.6</v>
      </c>
      <c r="L154" s="1029">
        <v>29.1</v>
      </c>
      <c r="M154" s="846"/>
      <c r="N154" s="691"/>
      <c r="O154" s="743"/>
      <c r="P154" s="677"/>
      <c r="Q154" s="744"/>
      <c r="R154" s="676"/>
      <c r="S154" s="1032"/>
      <c r="T154" s="118"/>
      <c r="U154" s="4" t="s">
        <v>212</v>
      </c>
      <c r="V154" s="10" t="s">
        <v>371</v>
      </c>
      <c r="W154" s="17"/>
      <c r="X154" s="311">
        <v>239</v>
      </c>
    </row>
    <row r="155" spans="1:24" x14ac:dyDescent="0.15">
      <c r="A155" s="1222"/>
      <c r="B155" s="458">
        <v>44787</v>
      </c>
      <c r="C155" s="449" t="str">
        <f t="shared" si="18"/>
        <v>(日)</v>
      </c>
      <c r="D155" s="742" t="s">
        <v>327</v>
      </c>
      <c r="E155" s="674"/>
      <c r="F155" s="13">
        <v>27.9</v>
      </c>
      <c r="G155" s="310">
        <v>28.3</v>
      </c>
      <c r="H155" s="14">
        <v>1.9</v>
      </c>
      <c r="I155" s="308">
        <v>1.4</v>
      </c>
      <c r="J155" s="13">
        <v>7.7</v>
      </c>
      <c r="K155" s="500">
        <v>7.7</v>
      </c>
      <c r="L155" s="1029">
        <v>28.7</v>
      </c>
      <c r="M155" s="846"/>
      <c r="N155" s="691"/>
      <c r="O155" s="743"/>
      <c r="P155" s="677"/>
      <c r="Q155" s="744"/>
      <c r="R155" s="676"/>
      <c r="S155" s="1032"/>
      <c r="T155" s="118"/>
      <c r="U155" s="4" t="s">
        <v>213</v>
      </c>
      <c r="V155" s="10" t="s">
        <v>371</v>
      </c>
      <c r="W155" s="15"/>
      <c r="X155" s="312">
        <v>0.04</v>
      </c>
    </row>
    <row r="156" spans="1:24" x14ac:dyDescent="0.15">
      <c r="A156" s="1222"/>
      <c r="B156" s="458">
        <v>44788</v>
      </c>
      <c r="C156" s="449" t="str">
        <f t="shared" si="18"/>
        <v>(月)</v>
      </c>
      <c r="D156" s="742" t="s">
        <v>326</v>
      </c>
      <c r="E156" s="674"/>
      <c r="F156" s="13">
        <v>27.7</v>
      </c>
      <c r="G156" s="310">
        <v>29.8</v>
      </c>
      <c r="H156" s="14">
        <v>3.4</v>
      </c>
      <c r="I156" s="308">
        <v>1.7</v>
      </c>
      <c r="J156" s="13">
        <v>7.5</v>
      </c>
      <c r="K156" s="500">
        <v>7.6</v>
      </c>
      <c r="L156" s="1029">
        <v>26.4</v>
      </c>
      <c r="M156" s="846">
        <v>60</v>
      </c>
      <c r="N156" s="691">
        <v>81.2</v>
      </c>
      <c r="O156" s="743">
        <v>32</v>
      </c>
      <c r="P156" s="677">
        <v>185</v>
      </c>
      <c r="Q156" s="744">
        <v>0.08</v>
      </c>
      <c r="R156" s="676"/>
      <c r="S156" s="1032"/>
      <c r="T156" s="118"/>
      <c r="U156" s="4" t="s">
        <v>14</v>
      </c>
      <c r="V156" s="10" t="s">
        <v>371</v>
      </c>
      <c r="W156" s="13"/>
      <c r="X156" s="313">
        <v>2.8</v>
      </c>
    </row>
    <row r="157" spans="1:24" x14ac:dyDescent="0.15">
      <c r="A157" s="1222"/>
      <c r="B157" s="458">
        <v>44789</v>
      </c>
      <c r="C157" s="449" t="str">
        <f t="shared" si="18"/>
        <v>(火)</v>
      </c>
      <c r="D157" s="742" t="s">
        <v>327</v>
      </c>
      <c r="E157" s="674"/>
      <c r="F157" s="13">
        <v>27.8</v>
      </c>
      <c r="G157" s="310">
        <v>29.1</v>
      </c>
      <c r="H157" s="14">
        <v>3</v>
      </c>
      <c r="I157" s="308">
        <v>2</v>
      </c>
      <c r="J157" s="13">
        <v>7.5</v>
      </c>
      <c r="K157" s="500">
        <v>7.5</v>
      </c>
      <c r="L157" s="1029">
        <v>24.9</v>
      </c>
      <c r="M157" s="846">
        <v>56.1</v>
      </c>
      <c r="N157" s="691">
        <v>75</v>
      </c>
      <c r="O157" s="743">
        <v>29</v>
      </c>
      <c r="P157" s="677">
        <v>192</v>
      </c>
      <c r="Q157" s="744">
        <v>0.11</v>
      </c>
      <c r="R157" s="676"/>
      <c r="S157" s="1032"/>
      <c r="T157" s="118"/>
      <c r="U157" s="4" t="s">
        <v>15</v>
      </c>
      <c r="V157" s="10" t="s">
        <v>371</v>
      </c>
      <c r="W157" s="13"/>
      <c r="X157" s="313">
        <v>1.1000000000000001</v>
      </c>
    </row>
    <row r="158" spans="1:24" x14ac:dyDescent="0.15">
      <c r="A158" s="1222"/>
      <c r="B158" s="458">
        <v>44790</v>
      </c>
      <c r="C158" s="449" t="str">
        <f t="shared" si="18"/>
        <v>(水)</v>
      </c>
      <c r="D158" s="742" t="s">
        <v>327</v>
      </c>
      <c r="E158" s="674"/>
      <c r="F158" s="13">
        <v>27.9</v>
      </c>
      <c r="G158" s="310">
        <v>29.1</v>
      </c>
      <c r="H158" s="14">
        <v>2.9</v>
      </c>
      <c r="I158" s="308">
        <v>1.9</v>
      </c>
      <c r="J158" s="13">
        <v>7.5</v>
      </c>
      <c r="K158" s="500">
        <v>7.5</v>
      </c>
      <c r="L158" s="1029">
        <v>25.6</v>
      </c>
      <c r="M158" s="846">
        <v>58.4</v>
      </c>
      <c r="N158" s="691">
        <v>78</v>
      </c>
      <c r="O158" s="743">
        <v>32.200000000000003</v>
      </c>
      <c r="P158" s="677">
        <v>173</v>
      </c>
      <c r="Q158" s="744">
        <v>0.08</v>
      </c>
      <c r="R158" s="676"/>
      <c r="S158" s="1032"/>
      <c r="T158" s="118"/>
      <c r="U158" s="4" t="s">
        <v>214</v>
      </c>
      <c r="V158" s="10" t="s">
        <v>371</v>
      </c>
      <c r="W158" s="13"/>
      <c r="X158" s="313">
        <v>5.7</v>
      </c>
    </row>
    <row r="159" spans="1:24" x14ac:dyDescent="0.15">
      <c r="A159" s="1222"/>
      <c r="B159" s="458">
        <v>44791</v>
      </c>
      <c r="C159" s="449" t="str">
        <f t="shared" si="18"/>
        <v>(木)</v>
      </c>
      <c r="D159" s="742" t="s">
        <v>325</v>
      </c>
      <c r="E159" s="674"/>
      <c r="F159" s="13">
        <v>27.8</v>
      </c>
      <c r="G159" s="310">
        <v>28.1</v>
      </c>
      <c r="H159" s="14">
        <v>2.5</v>
      </c>
      <c r="I159" s="308">
        <v>1.7</v>
      </c>
      <c r="J159" s="13">
        <v>7.6</v>
      </c>
      <c r="K159" s="500">
        <v>7.6</v>
      </c>
      <c r="L159" s="1029">
        <v>26.4</v>
      </c>
      <c r="M159" s="846">
        <v>59.8</v>
      </c>
      <c r="N159" s="691">
        <v>79</v>
      </c>
      <c r="O159" s="743">
        <v>31.7</v>
      </c>
      <c r="P159" s="677">
        <v>179</v>
      </c>
      <c r="Q159" s="744">
        <v>0.1</v>
      </c>
      <c r="R159" s="676"/>
      <c r="S159" s="1032"/>
      <c r="T159" s="118"/>
      <c r="U159" s="4" t="s">
        <v>215</v>
      </c>
      <c r="V159" s="10" t="s">
        <v>371</v>
      </c>
      <c r="W159" s="15"/>
      <c r="X159" s="314">
        <v>4.7E-2</v>
      </c>
    </row>
    <row r="160" spans="1:24" x14ac:dyDescent="0.15">
      <c r="A160" s="1222"/>
      <c r="B160" s="458">
        <v>44792</v>
      </c>
      <c r="C160" s="449" t="str">
        <f t="shared" si="18"/>
        <v>(金)</v>
      </c>
      <c r="D160" s="742" t="s">
        <v>326</v>
      </c>
      <c r="E160" s="674"/>
      <c r="F160" s="13">
        <v>28.3</v>
      </c>
      <c r="G160" s="310">
        <v>29.5</v>
      </c>
      <c r="H160" s="14">
        <v>3.4</v>
      </c>
      <c r="I160" s="308">
        <v>2.1</v>
      </c>
      <c r="J160" s="13">
        <v>7.6</v>
      </c>
      <c r="K160" s="500">
        <v>7.6</v>
      </c>
      <c r="L160" s="1029">
        <v>26.8</v>
      </c>
      <c r="M160" s="846">
        <v>61.9</v>
      </c>
      <c r="N160" s="691">
        <v>84</v>
      </c>
      <c r="O160" s="743">
        <v>31.8</v>
      </c>
      <c r="P160" s="677">
        <v>191</v>
      </c>
      <c r="Q160" s="744">
        <v>0.08</v>
      </c>
      <c r="R160" s="676"/>
      <c r="S160" s="1032"/>
      <c r="T160" s="118"/>
      <c r="U160" s="4" t="s">
        <v>329</v>
      </c>
      <c r="V160" s="10" t="s">
        <v>371</v>
      </c>
      <c r="W160" s="15"/>
      <c r="X160" s="314">
        <v>1.54</v>
      </c>
    </row>
    <row r="161" spans="1:24" x14ac:dyDescent="0.15">
      <c r="A161" s="1222"/>
      <c r="B161" s="458">
        <v>44793</v>
      </c>
      <c r="C161" s="449" t="str">
        <f t="shared" si="18"/>
        <v>(土)</v>
      </c>
      <c r="D161" s="742" t="s">
        <v>327</v>
      </c>
      <c r="E161" s="674"/>
      <c r="F161" s="13">
        <v>28</v>
      </c>
      <c r="G161" s="310">
        <v>29.3</v>
      </c>
      <c r="H161" s="14">
        <v>2.8</v>
      </c>
      <c r="I161" s="308">
        <v>1.9</v>
      </c>
      <c r="J161" s="13">
        <v>7.6</v>
      </c>
      <c r="K161" s="500">
        <v>7.6</v>
      </c>
      <c r="L161" s="1029">
        <v>28.9</v>
      </c>
      <c r="M161" s="846"/>
      <c r="N161" s="691"/>
      <c r="O161" s="743"/>
      <c r="P161" s="677"/>
      <c r="Q161" s="744"/>
      <c r="R161" s="676"/>
      <c r="S161" s="1032"/>
      <c r="T161" s="118"/>
      <c r="U161" s="4" t="s">
        <v>216</v>
      </c>
      <c r="V161" s="10" t="s">
        <v>371</v>
      </c>
      <c r="W161" s="15"/>
      <c r="X161" s="314">
        <v>2.0299999999999998</v>
      </c>
    </row>
    <row r="162" spans="1:24" x14ac:dyDescent="0.15">
      <c r="A162" s="1222"/>
      <c r="B162" s="458">
        <v>44794</v>
      </c>
      <c r="C162" s="449" t="str">
        <f t="shared" si="18"/>
        <v>(日)</v>
      </c>
      <c r="D162" s="742" t="s">
        <v>327</v>
      </c>
      <c r="E162" s="674"/>
      <c r="F162" s="13">
        <v>27.5</v>
      </c>
      <c r="G162" s="310">
        <v>28</v>
      </c>
      <c r="H162" s="14">
        <v>2.7</v>
      </c>
      <c r="I162" s="308">
        <v>2</v>
      </c>
      <c r="J162" s="13">
        <v>7.6</v>
      </c>
      <c r="K162" s="500">
        <v>7.7</v>
      </c>
      <c r="L162" s="1029">
        <v>29.7</v>
      </c>
      <c r="M162" s="846"/>
      <c r="N162" s="691"/>
      <c r="O162" s="743"/>
      <c r="P162" s="677"/>
      <c r="Q162" s="744"/>
      <c r="R162" s="676"/>
      <c r="S162" s="1032"/>
      <c r="T162" s="118"/>
      <c r="U162" s="4" t="s">
        <v>217</v>
      </c>
      <c r="V162" s="10" t="s">
        <v>371</v>
      </c>
      <c r="W162" s="15"/>
      <c r="X162" s="314">
        <v>0.114</v>
      </c>
    </row>
    <row r="163" spans="1:24" x14ac:dyDescent="0.15">
      <c r="A163" s="1222"/>
      <c r="B163" s="458">
        <v>44795</v>
      </c>
      <c r="C163" s="449" t="str">
        <f t="shared" si="18"/>
        <v>(月)</v>
      </c>
      <c r="D163" s="742" t="s">
        <v>327</v>
      </c>
      <c r="E163" s="674"/>
      <c r="F163" s="13">
        <v>27.2</v>
      </c>
      <c r="G163" s="310">
        <v>27.3</v>
      </c>
      <c r="H163" s="14">
        <v>3.8</v>
      </c>
      <c r="I163" s="308">
        <v>2.5</v>
      </c>
      <c r="J163" s="13">
        <v>7.6</v>
      </c>
      <c r="K163" s="500">
        <v>7.6</v>
      </c>
      <c r="L163" s="1029">
        <v>28.1</v>
      </c>
      <c r="M163" s="846">
        <v>66.400000000000006</v>
      </c>
      <c r="N163" s="691">
        <v>87</v>
      </c>
      <c r="O163" s="743">
        <v>31.2</v>
      </c>
      <c r="P163" s="677">
        <v>207</v>
      </c>
      <c r="Q163" s="744">
        <v>0.14000000000000001</v>
      </c>
      <c r="R163" s="676">
        <v>36</v>
      </c>
      <c r="S163" s="1032"/>
      <c r="T163" s="118"/>
      <c r="U163" s="4" t="s">
        <v>218</v>
      </c>
      <c r="V163" s="10" t="s">
        <v>371</v>
      </c>
      <c r="W163" s="13"/>
      <c r="X163" s="313">
        <v>20.3</v>
      </c>
    </row>
    <row r="164" spans="1:24" x14ac:dyDescent="0.15">
      <c r="A164" s="1222"/>
      <c r="B164" s="458">
        <v>44796</v>
      </c>
      <c r="C164" s="449" t="str">
        <f t="shared" si="18"/>
        <v>(火)</v>
      </c>
      <c r="D164" s="742" t="s">
        <v>326</v>
      </c>
      <c r="E164" s="674"/>
      <c r="F164" s="13">
        <v>27.8</v>
      </c>
      <c r="G164" s="310">
        <v>29.2</v>
      </c>
      <c r="H164" s="14">
        <v>3.4</v>
      </c>
      <c r="I164" s="308">
        <v>3.2</v>
      </c>
      <c r="J164" s="13">
        <v>7.6</v>
      </c>
      <c r="K164" s="500">
        <v>7.6</v>
      </c>
      <c r="L164" s="1029">
        <v>28</v>
      </c>
      <c r="M164" s="846">
        <v>66.400000000000006</v>
      </c>
      <c r="N164" s="691">
        <v>87</v>
      </c>
      <c r="O164" s="743">
        <v>31.9</v>
      </c>
      <c r="P164" s="677">
        <v>191</v>
      </c>
      <c r="Q164" s="744">
        <v>0.12</v>
      </c>
      <c r="R164" s="676"/>
      <c r="S164" s="1032"/>
      <c r="T164" s="118"/>
      <c r="U164" s="4" t="s">
        <v>17</v>
      </c>
      <c r="V164" s="10" t="s">
        <v>371</v>
      </c>
      <c r="W164" s="13"/>
      <c r="X164" s="313">
        <v>27.2</v>
      </c>
    </row>
    <row r="165" spans="1:24" x14ac:dyDescent="0.15">
      <c r="A165" s="1222"/>
      <c r="B165" s="458">
        <v>44797</v>
      </c>
      <c r="C165" s="449" t="str">
        <f t="shared" si="18"/>
        <v>(水)</v>
      </c>
      <c r="D165" s="742" t="s">
        <v>326</v>
      </c>
      <c r="E165" s="674"/>
      <c r="F165" s="13">
        <v>28.1</v>
      </c>
      <c r="G165" s="310">
        <v>29.6</v>
      </c>
      <c r="H165" s="14">
        <v>3.9</v>
      </c>
      <c r="I165" s="308">
        <v>2.2999999999999998</v>
      </c>
      <c r="J165" s="13">
        <v>7.6</v>
      </c>
      <c r="K165" s="500">
        <v>7.6</v>
      </c>
      <c r="L165" s="1029">
        <v>27.8</v>
      </c>
      <c r="M165" s="846">
        <v>65.099999999999994</v>
      </c>
      <c r="N165" s="691">
        <v>85</v>
      </c>
      <c r="O165" s="743">
        <v>33.200000000000003</v>
      </c>
      <c r="P165" s="677">
        <v>207</v>
      </c>
      <c r="Q165" s="744">
        <v>0.17</v>
      </c>
      <c r="R165" s="676"/>
      <c r="S165" s="1032"/>
      <c r="T165" s="118"/>
      <c r="U165" s="4" t="s">
        <v>219</v>
      </c>
      <c r="V165" s="10" t="s">
        <v>205</v>
      </c>
      <c r="W165" s="13"/>
      <c r="X165" s="396">
        <v>6</v>
      </c>
    </row>
    <row r="166" spans="1:24" x14ac:dyDescent="0.15">
      <c r="A166" s="1222"/>
      <c r="B166" s="458">
        <v>44798</v>
      </c>
      <c r="C166" s="449" t="str">
        <f t="shared" si="18"/>
        <v>(木)</v>
      </c>
      <c r="D166" s="742" t="s">
        <v>327</v>
      </c>
      <c r="E166" s="674"/>
      <c r="F166" s="13">
        <v>27.5</v>
      </c>
      <c r="G166" s="310">
        <v>28.1</v>
      </c>
      <c r="H166" s="14">
        <v>2.9</v>
      </c>
      <c r="I166" s="308">
        <v>2</v>
      </c>
      <c r="J166" s="13">
        <v>7.7</v>
      </c>
      <c r="K166" s="500">
        <v>7.7</v>
      </c>
      <c r="L166" s="1029">
        <v>27.8</v>
      </c>
      <c r="M166" s="846">
        <v>65.400000000000006</v>
      </c>
      <c r="N166" s="691">
        <v>85</v>
      </c>
      <c r="O166" s="743">
        <v>32.799999999999997</v>
      </c>
      <c r="P166" s="677">
        <v>225</v>
      </c>
      <c r="Q166" s="744">
        <v>0.13</v>
      </c>
      <c r="R166" s="676"/>
      <c r="S166" s="1032"/>
      <c r="T166" s="118"/>
      <c r="U166" s="4" t="s">
        <v>220</v>
      </c>
      <c r="V166" s="10" t="s">
        <v>371</v>
      </c>
      <c r="W166" s="172"/>
      <c r="X166" s="396">
        <v>3</v>
      </c>
    </row>
    <row r="167" spans="1:24" x14ac:dyDescent="0.15">
      <c r="A167" s="1222"/>
      <c r="B167" s="458">
        <v>44799</v>
      </c>
      <c r="C167" s="449" t="str">
        <f t="shared" si="18"/>
        <v>(金)</v>
      </c>
      <c r="D167" s="742" t="s">
        <v>327</v>
      </c>
      <c r="E167" s="674"/>
      <c r="F167" s="13">
        <v>27.5</v>
      </c>
      <c r="G167" s="310">
        <v>28.9</v>
      </c>
      <c r="H167" s="14">
        <v>2.4</v>
      </c>
      <c r="I167" s="308">
        <v>2.1</v>
      </c>
      <c r="J167" s="13">
        <v>7.6</v>
      </c>
      <c r="K167" s="500">
        <v>7.6</v>
      </c>
      <c r="L167" s="1029">
        <v>28</v>
      </c>
      <c r="M167" s="846">
        <v>65.599999999999994</v>
      </c>
      <c r="N167" s="691">
        <v>86</v>
      </c>
      <c r="O167" s="743">
        <v>31.7</v>
      </c>
      <c r="P167" s="677">
        <v>203</v>
      </c>
      <c r="Q167" s="744">
        <v>0.14000000000000001</v>
      </c>
      <c r="R167" s="676"/>
      <c r="S167" s="1032"/>
      <c r="T167" s="118"/>
      <c r="U167" s="397"/>
      <c r="V167" s="398"/>
      <c r="W167" s="399"/>
      <c r="X167" s="398"/>
    </row>
    <row r="168" spans="1:24" x14ac:dyDescent="0.15">
      <c r="A168" s="1222"/>
      <c r="B168" s="458">
        <v>44800</v>
      </c>
      <c r="C168" s="449" t="str">
        <f t="shared" si="18"/>
        <v>(土)</v>
      </c>
      <c r="D168" s="742" t="s">
        <v>326</v>
      </c>
      <c r="E168" s="674"/>
      <c r="F168" s="13">
        <v>27.9</v>
      </c>
      <c r="G168" s="310">
        <v>29.8</v>
      </c>
      <c r="H168" s="14">
        <v>2.7</v>
      </c>
      <c r="I168" s="308">
        <v>1.9</v>
      </c>
      <c r="J168" s="13">
        <v>7.6</v>
      </c>
      <c r="K168" s="500">
        <v>7.7</v>
      </c>
      <c r="L168" s="1029">
        <v>30.4</v>
      </c>
      <c r="M168" s="846"/>
      <c r="N168" s="691"/>
      <c r="O168" s="743"/>
      <c r="P168" s="677"/>
      <c r="Q168" s="744"/>
      <c r="R168" s="676"/>
      <c r="S168" s="1032"/>
      <c r="T168" s="118"/>
      <c r="U168" s="397"/>
      <c r="V168" s="398"/>
      <c r="W168" s="399"/>
      <c r="X168" s="398"/>
    </row>
    <row r="169" spans="1:24" x14ac:dyDescent="0.15">
      <c r="A169" s="1222"/>
      <c r="B169" s="458">
        <v>44801</v>
      </c>
      <c r="C169" s="449" t="str">
        <f t="shared" si="18"/>
        <v>(日)</v>
      </c>
      <c r="D169" s="742" t="s">
        <v>327</v>
      </c>
      <c r="E169" s="674"/>
      <c r="F169" s="13">
        <v>26.6</v>
      </c>
      <c r="G169" s="310">
        <v>26.9</v>
      </c>
      <c r="H169" s="14">
        <v>2.5</v>
      </c>
      <c r="I169" s="308">
        <v>2.1</v>
      </c>
      <c r="J169" s="13">
        <v>7.6</v>
      </c>
      <c r="K169" s="500">
        <v>7.7</v>
      </c>
      <c r="L169" s="1029">
        <v>30.4</v>
      </c>
      <c r="M169" s="846"/>
      <c r="N169" s="691"/>
      <c r="O169" s="743"/>
      <c r="P169" s="677"/>
      <c r="Q169" s="744"/>
      <c r="R169" s="676"/>
      <c r="S169" s="1032"/>
      <c r="T169" s="118"/>
      <c r="U169" s="514"/>
      <c r="V169" s="515"/>
      <c r="W169" s="516"/>
      <c r="X169" s="515"/>
    </row>
    <row r="170" spans="1:24" x14ac:dyDescent="0.15">
      <c r="A170" s="1222"/>
      <c r="B170" s="458">
        <v>44802</v>
      </c>
      <c r="C170" s="449" t="str">
        <f t="shared" si="18"/>
        <v>(月)</v>
      </c>
      <c r="D170" s="742" t="s">
        <v>326</v>
      </c>
      <c r="E170" s="674"/>
      <c r="F170" s="13">
        <v>27.4</v>
      </c>
      <c r="G170" s="310">
        <v>27.6</v>
      </c>
      <c r="H170" s="14">
        <v>2.1</v>
      </c>
      <c r="I170" s="308">
        <v>1.8</v>
      </c>
      <c r="J170" s="13">
        <v>7.6</v>
      </c>
      <c r="K170" s="500">
        <v>7.6</v>
      </c>
      <c r="L170" s="1029">
        <v>27.7</v>
      </c>
      <c r="M170" s="846">
        <v>64.7</v>
      </c>
      <c r="N170" s="691">
        <v>84.8</v>
      </c>
      <c r="O170" s="743">
        <v>32.200000000000003</v>
      </c>
      <c r="P170" s="677">
        <v>202</v>
      </c>
      <c r="Q170" s="744">
        <v>0.13</v>
      </c>
      <c r="R170" s="676"/>
      <c r="S170" s="1032"/>
      <c r="T170" s="118"/>
      <c r="U170" s="150" t="s">
        <v>23</v>
      </c>
      <c r="V170" s="1128" t="s">
        <v>24</v>
      </c>
      <c r="W170" s="1128" t="s">
        <v>24</v>
      </c>
      <c r="X170" s="1129" t="s">
        <v>24</v>
      </c>
    </row>
    <row r="171" spans="1:24" ht="13.5" customHeight="1" x14ac:dyDescent="0.15">
      <c r="A171" s="1222"/>
      <c r="B171" s="458">
        <v>44803</v>
      </c>
      <c r="C171" s="449" t="str">
        <f t="shared" si="18"/>
        <v>(火)</v>
      </c>
      <c r="D171" s="742" t="s">
        <v>327</v>
      </c>
      <c r="E171" s="674"/>
      <c r="F171" s="13">
        <v>27</v>
      </c>
      <c r="G171" s="310">
        <v>27.3</v>
      </c>
      <c r="H171" s="14">
        <v>2</v>
      </c>
      <c r="I171" s="308">
        <v>1.7</v>
      </c>
      <c r="J171" s="13">
        <v>7.7</v>
      </c>
      <c r="K171" s="500">
        <v>7.7</v>
      </c>
      <c r="L171" s="1029">
        <v>27.9</v>
      </c>
      <c r="M171" s="846">
        <v>64.2</v>
      </c>
      <c r="N171" s="691">
        <v>85.4</v>
      </c>
      <c r="O171" s="743">
        <v>31.1</v>
      </c>
      <c r="P171" s="677">
        <v>194</v>
      </c>
      <c r="Q171" s="744">
        <v>0.11</v>
      </c>
      <c r="R171" s="676"/>
      <c r="S171" s="1032"/>
      <c r="T171" s="118"/>
      <c r="U171" s="1235" t="s">
        <v>479</v>
      </c>
      <c r="V171" s="1251"/>
      <c r="W171" s="1251"/>
      <c r="X171" s="1252"/>
    </row>
    <row r="172" spans="1:24" x14ac:dyDescent="0.15">
      <c r="A172" s="1222"/>
      <c r="B172" s="458">
        <v>44804</v>
      </c>
      <c r="C172" s="449" t="str">
        <f t="shared" si="18"/>
        <v>(水)</v>
      </c>
      <c r="D172" s="761" t="s">
        <v>326</v>
      </c>
      <c r="E172" s="746"/>
      <c r="F172" s="498">
        <v>27.1</v>
      </c>
      <c r="G172" s="409">
        <v>29.1</v>
      </c>
      <c r="H172" s="748">
        <v>2.8</v>
      </c>
      <c r="I172" s="747">
        <v>1.8</v>
      </c>
      <c r="J172" s="498">
        <v>7.6</v>
      </c>
      <c r="K172" s="506">
        <v>7.6</v>
      </c>
      <c r="L172" s="1076">
        <v>28.1</v>
      </c>
      <c r="M172" s="900">
        <v>65.3</v>
      </c>
      <c r="N172" s="1009">
        <v>85.2</v>
      </c>
      <c r="O172" s="750">
        <v>32.5</v>
      </c>
      <c r="P172" s="751">
        <v>213</v>
      </c>
      <c r="Q172" s="752">
        <v>0.14000000000000001</v>
      </c>
      <c r="R172" s="757"/>
      <c r="S172" s="1072"/>
      <c r="T172" s="118"/>
      <c r="U172" s="1235"/>
      <c r="V172" s="1251"/>
      <c r="W172" s="1251"/>
      <c r="X172" s="1252"/>
    </row>
    <row r="173" spans="1:24" s="1" customFormat="1" ht="13.5" customHeight="1" x14ac:dyDescent="0.15">
      <c r="A173" s="1222"/>
      <c r="B173" s="1155" t="s">
        <v>274</v>
      </c>
      <c r="C173" s="1155"/>
      <c r="D173" s="679"/>
      <c r="E173" s="680">
        <f t="shared" ref="E173:R173" si="19">IF(COUNT(E142:E172)=0,"",MAX(E142:E172))</f>
        <v>25.2</v>
      </c>
      <c r="F173" s="12">
        <f t="shared" si="19"/>
        <v>28.3</v>
      </c>
      <c r="G173" s="307">
        <f t="shared" si="19"/>
        <v>30</v>
      </c>
      <c r="H173" s="665">
        <f t="shared" si="19"/>
        <v>3.9</v>
      </c>
      <c r="I173" s="666">
        <f t="shared" si="19"/>
        <v>3.2</v>
      </c>
      <c r="J173" s="12">
        <f t="shared" si="19"/>
        <v>7.9</v>
      </c>
      <c r="K173" s="855">
        <f t="shared" si="19"/>
        <v>7.8</v>
      </c>
      <c r="L173" s="1025">
        <f t="shared" si="19"/>
        <v>30.4</v>
      </c>
      <c r="M173" s="838">
        <f t="shared" si="19"/>
        <v>66.400000000000006</v>
      </c>
      <c r="N173" s="682">
        <f t="shared" si="19"/>
        <v>87</v>
      </c>
      <c r="O173" s="728">
        <f t="shared" si="19"/>
        <v>35.6</v>
      </c>
      <c r="P173" s="684">
        <f t="shared" si="19"/>
        <v>239</v>
      </c>
      <c r="Q173" s="685">
        <f t="shared" si="19"/>
        <v>0.17</v>
      </c>
      <c r="R173" s="729">
        <f t="shared" si="19"/>
        <v>74</v>
      </c>
      <c r="S173" s="1065">
        <f t="shared" ref="S173" si="20">IF(COUNT(S142:S172)=0,"",MAX(S142:S172))</f>
        <v>3</v>
      </c>
      <c r="T173" s="159"/>
      <c r="U173" s="1235"/>
      <c r="V173" s="1251"/>
      <c r="W173" s="1251"/>
      <c r="X173" s="1252"/>
    </row>
    <row r="174" spans="1:24" s="1" customFormat="1" ht="13.5" customHeight="1" x14ac:dyDescent="0.15">
      <c r="A174" s="1222"/>
      <c r="B174" s="1156" t="s">
        <v>275</v>
      </c>
      <c r="C174" s="1156"/>
      <c r="D174" s="687"/>
      <c r="E174" s="689">
        <f t="shared" ref="E174:Q174" si="21">IF(COUNT(E142:E172)=0,"",MIN(E142:E172))</f>
        <v>25.2</v>
      </c>
      <c r="F174" s="13">
        <f t="shared" si="21"/>
        <v>26.6</v>
      </c>
      <c r="G174" s="308">
        <f t="shared" si="21"/>
        <v>26.9</v>
      </c>
      <c r="H174" s="14">
        <f t="shared" si="21"/>
        <v>1.9</v>
      </c>
      <c r="I174" s="310">
        <f t="shared" si="21"/>
        <v>1.4</v>
      </c>
      <c r="J174" s="13">
        <f t="shared" si="21"/>
        <v>7.5</v>
      </c>
      <c r="K174" s="500">
        <f t="shared" si="21"/>
        <v>7.5</v>
      </c>
      <c r="L174" s="1029">
        <f t="shared" si="21"/>
        <v>24.9</v>
      </c>
      <c r="M174" s="846">
        <f t="shared" si="21"/>
        <v>56.1</v>
      </c>
      <c r="N174" s="691">
        <f t="shared" si="21"/>
        <v>75</v>
      </c>
      <c r="O174" s="692">
        <f t="shared" si="21"/>
        <v>29</v>
      </c>
      <c r="P174" s="693">
        <f t="shared" si="21"/>
        <v>149</v>
      </c>
      <c r="Q174" s="694">
        <f t="shared" si="21"/>
        <v>0.03</v>
      </c>
      <c r="R174" s="1122"/>
      <c r="S174" s="1067"/>
      <c r="T174" s="159"/>
      <c r="U174" s="1235"/>
      <c r="V174" s="1251"/>
      <c r="W174" s="1251"/>
      <c r="X174" s="1252"/>
    </row>
    <row r="175" spans="1:24" s="1" customFormat="1" ht="13.5" customHeight="1" x14ac:dyDescent="0.15">
      <c r="A175" s="1222"/>
      <c r="B175" s="1156" t="s">
        <v>276</v>
      </c>
      <c r="C175" s="1156"/>
      <c r="D175" s="687"/>
      <c r="E175" s="697">
        <f t="shared" ref="E175:Q175" si="22">IF(COUNT(E142:E172)=0,"",AVERAGE(E142:E172))</f>
        <v>25.2</v>
      </c>
      <c r="F175" s="418">
        <f t="shared" si="22"/>
        <v>27.706451612903226</v>
      </c>
      <c r="G175" s="719">
        <f t="shared" si="22"/>
        <v>28.893548387096775</v>
      </c>
      <c r="H175" s="720">
        <f t="shared" si="22"/>
        <v>2.7967741935483872</v>
      </c>
      <c r="I175" s="721">
        <f t="shared" si="22"/>
        <v>1.8806451612903223</v>
      </c>
      <c r="J175" s="418">
        <f t="shared" si="22"/>
        <v>7.599999999999997</v>
      </c>
      <c r="K175" s="886">
        <f t="shared" si="22"/>
        <v>7.6064516129032214</v>
      </c>
      <c r="L175" s="1033">
        <f t="shared" si="22"/>
        <v>27.590322580645157</v>
      </c>
      <c r="M175" s="888">
        <f t="shared" si="22"/>
        <v>62.690909090909095</v>
      </c>
      <c r="N175" s="1007">
        <f t="shared" si="22"/>
        <v>82.490909090909099</v>
      </c>
      <c r="O175" s="730">
        <f t="shared" si="22"/>
        <v>31.790909090909096</v>
      </c>
      <c r="P175" s="731">
        <f t="shared" si="22"/>
        <v>196.36363636363637</v>
      </c>
      <c r="Q175" s="732">
        <f t="shared" si="22"/>
        <v>9.4090909090909086E-2</v>
      </c>
      <c r="R175" s="1123"/>
      <c r="S175" s="1081"/>
      <c r="T175" s="159"/>
      <c r="U175" s="1235"/>
      <c r="V175" s="1251"/>
      <c r="W175" s="1251"/>
      <c r="X175" s="1252"/>
    </row>
    <row r="176" spans="1:24" s="1" customFormat="1" ht="13.5" customHeight="1" x14ac:dyDescent="0.15">
      <c r="A176" s="1222"/>
      <c r="B176" s="1157" t="s">
        <v>277</v>
      </c>
      <c r="C176" s="1157"/>
      <c r="D176" s="699"/>
      <c r="E176" s="701"/>
      <c r="F176" s="701"/>
      <c r="G176" s="734"/>
      <c r="H176" s="701"/>
      <c r="I176" s="734"/>
      <c r="J176" s="704"/>
      <c r="K176" s="705"/>
      <c r="L176" s="1068"/>
      <c r="M176" s="873"/>
      <c r="N176" s="709"/>
      <c r="O176" s="738"/>
      <c r="P176" s="711"/>
      <c r="Q176" s="712"/>
      <c r="R176" s="739">
        <f>SUM(R142:R172)</f>
        <v>136</v>
      </c>
      <c r="S176" s="1075">
        <f>SUM(S142:S172)</f>
        <v>3</v>
      </c>
      <c r="T176" s="159"/>
      <c r="U176" s="1253"/>
      <c r="V176" s="1254"/>
      <c r="W176" s="1254"/>
      <c r="X176" s="1255"/>
    </row>
    <row r="177" spans="1:24" ht="13.5" customHeight="1" x14ac:dyDescent="0.15">
      <c r="A177" s="1226" t="s">
        <v>238</v>
      </c>
      <c r="B177" s="540">
        <v>44805</v>
      </c>
      <c r="C177" s="448" t="str">
        <f>IF(B177="","",IF(WEEKDAY(B177)=1,"(日)",IF(WEEKDAY(B177)=2,"(月)",IF(WEEKDAY(B177)=3,"(火)",IF(WEEKDAY(B177)=4,"(水)",IF(WEEKDAY(B177)=5,"(木)",IF(WEEKDAY(B177)=6,"(金)","(土)")))))))</f>
        <v>(木)</v>
      </c>
      <c r="D177" s="740" t="s">
        <v>327</v>
      </c>
      <c r="E177" s="664"/>
      <c r="F177" s="12">
        <v>27.1</v>
      </c>
      <c r="G177" s="666">
        <v>28.5</v>
      </c>
      <c r="H177" s="665">
        <v>2.9</v>
      </c>
      <c r="I177" s="307">
        <v>1.8</v>
      </c>
      <c r="J177" s="12">
        <v>7.6</v>
      </c>
      <c r="K177" s="855">
        <v>7.6</v>
      </c>
      <c r="L177" s="1025">
        <v>28.4</v>
      </c>
      <c r="M177" s="838">
        <v>65.3</v>
      </c>
      <c r="N177" s="682">
        <v>87.6</v>
      </c>
      <c r="O177" s="728">
        <v>32.299999999999997</v>
      </c>
      <c r="P177" s="671">
        <v>221</v>
      </c>
      <c r="Q177" s="741">
        <v>0.14000000000000001</v>
      </c>
      <c r="R177" s="670"/>
      <c r="S177" s="1028"/>
      <c r="T177" s="118"/>
      <c r="U177" s="552" t="s">
        <v>344</v>
      </c>
      <c r="V177" s="553"/>
      <c r="W177" s="554">
        <v>44812</v>
      </c>
      <c r="X177" s="555"/>
    </row>
    <row r="178" spans="1:24" x14ac:dyDescent="0.15">
      <c r="A178" s="1227"/>
      <c r="B178" s="458">
        <v>44806</v>
      </c>
      <c r="C178" s="449" t="str">
        <f t="shared" ref="C178:C206" si="23">IF(B178="","",IF(WEEKDAY(B178)=1,"(日)",IF(WEEKDAY(B178)=2,"(月)",IF(WEEKDAY(B178)=3,"(火)",IF(WEEKDAY(B178)=4,"(水)",IF(WEEKDAY(B178)=5,"(木)",IF(WEEKDAY(B178)=6,"(金)","(土)")))))))</f>
        <v>(金)</v>
      </c>
      <c r="D178" s="742" t="s">
        <v>325</v>
      </c>
      <c r="E178" s="674"/>
      <c r="F178" s="13">
        <v>26.4</v>
      </c>
      <c r="G178" s="310">
        <v>26.3</v>
      </c>
      <c r="H178" s="14">
        <v>2.5</v>
      </c>
      <c r="I178" s="308">
        <v>2</v>
      </c>
      <c r="J178" s="13">
        <v>7.6</v>
      </c>
      <c r="K178" s="500">
        <v>7.7</v>
      </c>
      <c r="L178" s="1029">
        <v>28.5</v>
      </c>
      <c r="M178" s="846">
        <v>65.8</v>
      </c>
      <c r="N178" s="691">
        <v>88.2</v>
      </c>
      <c r="O178" s="743">
        <v>33.700000000000003</v>
      </c>
      <c r="P178" s="677">
        <v>237</v>
      </c>
      <c r="Q178" s="744">
        <v>0.15</v>
      </c>
      <c r="R178" s="676"/>
      <c r="S178" s="1032"/>
      <c r="T178" s="118"/>
      <c r="U178" s="468" t="s">
        <v>2</v>
      </c>
      <c r="V178" s="469" t="s">
        <v>363</v>
      </c>
      <c r="W178" s="480">
        <v>26.4</v>
      </c>
      <c r="X178" s="473"/>
    </row>
    <row r="179" spans="1:24" x14ac:dyDescent="0.15">
      <c r="A179" s="1227"/>
      <c r="B179" s="458">
        <v>44807</v>
      </c>
      <c r="C179" s="449" t="str">
        <f t="shared" si="23"/>
        <v>(土)</v>
      </c>
      <c r="D179" s="742" t="s">
        <v>327</v>
      </c>
      <c r="E179" s="674"/>
      <c r="F179" s="13">
        <v>26.9</v>
      </c>
      <c r="G179" s="310">
        <v>27.1</v>
      </c>
      <c r="H179" s="14">
        <v>2.1</v>
      </c>
      <c r="I179" s="308">
        <v>1.6</v>
      </c>
      <c r="J179" s="13">
        <v>7.6</v>
      </c>
      <c r="K179" s="500">
        <v>7.6</v>
      </c>
      <c r="L179" s="1029">
        <v>29.8</v>
      </c>
      <c r="M179" s="846"/>
      <c r="N179" s="691"/>
      <c r="O179" s="743"/>
      <c r="P179" s="677"/>
      <c r="Q179" s="744"/>
      <c r="R179" s="676"/>
      <c r="S179" s="1032"/>
      <c r="T179" s="118"/>
      <c r="U179" s="6" t="s">
        <v>19</v>
      </c>
      <c r="V179" s="7" t="s">
        <v>20</v>
      </c>
      <c r="W179" s="475" t="s">
        <v>21</v>
      </c>
      <c r="X179" s="7" t="s">
        <v>22</v>
      </c>
    </row>
    <row r="180" spans="1:24" x14ac:dyDescent="0.15">
      <c r="A180" s="1227"/>
      <c r="B180" s="458">
        <v>44808</v>
      </c>
      <c r="C180" s="449" t="str">
        <f t="shared" si="23"/>
        <v>(日)</v>
      </c>
      <c r="D180" s="742" t="s">
        <v>326</v>
      </c>
      <c r="E180" s="674"/>
      <c r="F180" s="13">
        <v>26.9</v>
      </c>
      <c r="G180" s="310">
        <v>28.1</v>
      </c>
      <c r="H180" s="14">
        <v>3.1</v>
      </c>
      <c r="I180" s="308">
        <v>1.8</v>
      </c>
      <c r="J180" s="13">
        <v>7.6</v>
      </c>
      <c r="K180" s="500">
        <v>7.7</v>
      </c>
      <c r="L180" s="1029">
        <v>30.4</v>
      </c>
      <c r="M180" s="846"/>
      <c r="N180" s="691"/>
      <c r="O180" s="743"/>
      <c r="P180" s="677"/>
      <c r="Q180" s="744"/>
      <c r="R180" s="676"/>
      <c r="S180" s="1032"/>
      <c r="T180" s="118"/>
      <c r="U180" s="3" t="s">
        <v>203</v>
      </c>
      <c r="V180" s="9" t="s">
        <v>11</v>
      </c>
      <c r="W180" s="476">
        <v>26.9</v>
      </c>
      <c r="X180" s="307">
        <v>27.9</v>
      </c>
    </row>
    <row r="181" spans="1:24" x14ac:dyDescent="0.15">
      <c r="A181" s="1227"/>
      <c r="B181" s="458">
        <v>44809</v>
      </c>
      <c r="C181" s="449" t="str">
        <f t="shared" si="23"/>
        <v>(月)</v>
      </c>
      <c r="D181" s="742" t="s">
        <v>327</v>
      </c>
      <c r="E181" s="674"/>
      <c r="F181" s="13">
        <v>26.2</v>
      </c>
      <c r="G181" s="310">
        <v>27.1</v>
      </c>
      <c r="H181" s="14">
        <v>3.4</v>
      </c>
      <c r="I181" s="308">
        <v>1.9</v>
      </c>
      <c r="J181" s="13">
        <v>7.5</v>
      </c>
      <c r="K181" s="500">
        <v>7.6</v>
      </c>
      <c r="L181" s="1029">
        <v>28.2</v>
      </c>
      <c r="M181" s="846">
        <v>63.9</v>
      </c>
      <c r="N181" s="691">
        <v>86.8</v>
      </c>
      <c r="O181" s="743">
        <v>32.6</v>
      </c>
      <c r="P181" s="677">
        <v>216</v>
      </c>
      <c r="Q181" s="744">
        <v>0.19</v>
      </c>
      <c r="R181" s="676"/>
      <c r="S181" s="1032"/>
      <c r="T181" s="118"/>
      <c r="U181" s="4" t="s">
        <v>204</v>
      </c>
      <c r="V181" s="10" t="s">
        <v>205</v>
      </c>
      <c r="W181" s="13">
        <v>2.7</v>
      </c>
      <c r="X181" s="308">
        <v>1.5</v>
      </c>
    </row>
    <row r="182" spans="1:24" x14ac:dyDescent="0.15">
      <c r="A182" s="1227"/>
      <c r="B182" s="458">
        <v>44810</v>
      </c>
      <c r="C182" s="449" t="str">
        <f t="shared" si="23"/>
        <v>(火)</v>
      </c>
      <c r="D182" s="742" t="s">
        <v>326</v>
      </c>
      <c r="E182" s="674"/>
      <c r="F182" s="13">
        <v>26.7</v>
      </c>
      <c r="G182" s="310">
        <v>28.4</v>
      </c>
      <c r="H182" s="14">
        <v>3.5</v>
      </c>
      <c r="I182" s="308">
        <v>1.8</v>
      </c>
      <c r="J182" s="13">
        <v>7.5</v>
      </c>
      <c r="K182" s="500">
        <v>7.6</v>
      </c>
      <c r="L182" s="1029">
        <v>28.2</v>
      </c>
      <c r="M182" s="846">
        <v>65</v>
      </c>
      <c r="N182" s="691">
        <v>86.8</v>
      </c>
      <c r="O182" s="743">
        <v>34.4</v>
      </c>
      <c r="P182" s="677">
        <v>194</v>
      </c>
      <c r="Q182" s="744">
        <v>0.15</v>
      </c>
      <c r="R182" s="676"/>
      <c r="S182" s="1032"/>
      <c r="T182" s="118"/>
      <c r="U182" s="4" t="s">
        <v>12</v>
      </c>
      <c r="V182" s="10"/>
      <c r="W182" s="13">
        <v>7.6</v>
      </c>
      <c r="X182" s="308">
        <v>7.7</v>
      </c>
    </row>
    <row r="183" spans="1:24" x14ac:dyDescent="0.15">
      <c r="A183" s="1227"/>
      <c r="B183" s="458">
        <v>44811</v>
      </c>
      <c r="C183" s="449" t="str">
        <f t="shared" si="23"/>
        <v>(水)</v>
      </c>
      <c r="D183" s="742" t="s">
        <v>338</v>
      </c>
      <c r="E183" s="674"/>
      <c r="F183" s="13">
        <v>26.7</v>
      </c>
      <c r="G183" s="310">
        <v>28.6</v>
      </c>
      <c r="H183" s="14">
        <v>3.6</v>
      </c>
      <c r="I183" s="308">
        <v>1.8</v>
      </c>
      <c r="J183" s="13">
        <v>7.5</v>
      </c>
      <c r="K183" s="500">
        <v>7.6</v>
      </c>
      <c r="L183" s="1029">
        <v>28.4</v>
      </c>
      <c r="M183" s="846">
        <v>64.2</v>
      </c>
      <c r="N183" s="691">
        <v>88</v>
      </c>
      <c r="O183" s="743">
        <v>33.4</v>
      </c>
      <c r="P183" s="677">
        <v>203</v>
      </c>
      <c r="Q183" s="744">
        <v>0.16</v>
      </c>
      <c r="R183" s="676"/>
      <c r="S183" s="1032"/>
      <c r="T183" s="118"/>
      <c r="U183" s="4" t="s">
        <v>206</v>
      </c>
      <c r="V183" s="10" t="s">
        <v>13</v>
      </c>
      <c r="W183" s="13"/>
      <c r="X183" s="308">
        <v>28.3</v>
      </c>
    </row>
    <row r="184" spans="1:24" x14ac:dyDescent="0.15">
      <c r="A184" s="1227"/>
      <c r="B184" s="458">
        <v>44812</v>
      </c>
      <c r="C184" s="449" t="str">
        <f t="shared" si="23"/>
        <v>(木)</v>
      </c>
      <c r="D184" s="742" t="s">
        <v>317</v>
      </c>
      <c r="E184" s="674">
        <v>26.4</v>
      </c>
      <c r="F184" s="13">
        <v>26.9</v>
      </c>
      <c r="G184" s="310">
        <v>27.9</v>
      </c>
      <c r="H184" s="14">
        <v>2.7</v>
      </c>
      <c r="I184" s="308">
        <v>1.5</v>
      </c>
      <c r="J184" s="13">
        <v>7.6</v>
      </c>
      <c r="K184" s="500">
        <v>7.7</v>
      </c>
      <c r="L184" s="1029">
        <v>28.3</v>
      </c>
      <c r="M184" s="846">
        <v>64.8</v>
      </c>
      <c r="N184" s="691">
        <v>88.2</v>
      </c>
      <c r="O184" s="743">
        <v>35.200000000000003</v>
      </c>
      <c r="P184" s="677">
        <v>173</v>
      </c>
      <c r="Q184" s="744">
        <v>0.14000000000000001</v>
      </c>
      <c r="R184" s="676"/>
      <c r="S184" s="1032"/>
      <c r="T184" s="118"/>
      <c r="U184" s="4" t="s">
        <v>207</v>
      </c>
      <c r="V184" s="10" t="s">
        <v>371</v>
      </c>
      <c r="W184" s="172"/>
      <c r="X184" s="309">
        <v>64.8</v>
      </c>
    </row>
    <row r="185" spans="1:24" x14ac:dyDescent="0.15">
      <c r="A185" s="1227"/>
      <c r="B185" s="458">
        <v>44813</v>
      </c>
      <c r="C185" s="449" t="str">
        <f t="shared" si="23"/>
        <v>(金)</v>
      </c>
      <c r="D185" s="742" t="s">
        <v>327</v>
      </c>
      <c r="E185" s="674"/>
      <c r="F185" s="13">
        <v>26.7</v>
      </c>
      <c r="G185" s="310">
        <v>26.8</v>
      </c>
      <c r="H185" s="14">
        <v>1.6</v>
      </c>
      <c r="I185" s="308">
        <v>1.5</v>
      </c>
      <c r="J185" s="13">
        <v>7.6</v>
      </c>
      <c r="K185" s="500">
        <v>7.6</v>
      </c>
      <c r="L185" s="1029">
        <v>28</v>
      </c>
      <c r="M185" s="846">
        <v>66.2</v>
      </c>
      <c r="N185" s="691">
        <v>90.2</v>
      </c>
      <c r="O185" s="743">
        <v>34.299999999999997</v>
      </c>
      <c r="P185" s="677">
        <v>200</v>
      </c>
      <c r="Q185" s="744">
        <v>0.09</v>
      </c>
      <c r="R185" s="676"/>
      <c r="S185" s="1032"/>
      <c r="T185" s="118"/>
      <c r="U185" s="4" t="s">
        <v>208</v>
      </c>
      <c r="V185" s="10" t="s">
        <v>371</v>
      </c>
      <c r="W185" s="172"/>
      <c r="X185" s="309">
        <v>88.2</v>
      </c>
    </row>
    <row r="186" spans="1:24" x14ac:dyDescent="0.15">
      <c r="A186" s="1227"/>
      <c r="B186" s="458">
        <v>44814</v>
      </c>
      <c r="C186" s="449" t="str">
        <f t="shared" si="23"/>
        <v>(土)</v>
      </c>
      <c r="D186" s="742" t="s">
        <v>326</v>
      </c>
      <c r="E186" s="674"/>
      <c r="F186" s="13">
        <v>26.7</v>
      </c>
      <c r="G186" s="310">
        <v>27.4</v>
      </c>
      <c r="H186" s="14">
        <v>2.6</v>
      </c>
      <c r="I186" s="308">
        <v>1.5</v>
      </c>
      <c r="J186" s="13">
        <v>7.6</v>
      </c>
      <c r="K186" s="500">
        <v>7.7</v>
      </c>
      <c r="L186" s="1029">
        <v>31.2</v>
      </c>
      <c r="M186" s="846"/>
      <c r="N186" s="691"/>
      <c r="O186" s="743"/>
      <c r="P186" s="677"/>
      <c r="Q186" s="744"/>
      <c r="R186" s="676"/>
      <c r="S186" s="1032"/>
      <c r="T186" s="118"/>
      <c r="U186" s="4" t="s">
        <v>209</v>
      </c>
      <c r="V186" s="10" t="s">
        <v>371</v>
      </c>
      <c r="W186" s="172"/>
      <c r="X186" s="309">
        <v>52</v>
      </c>
    </row>
    <row r="187" spans="1:24" x14ac:dyDescent="0.15">
      <c r="A187" s="1227"/>
      <c r="B187" s="458">
        <v>44815</v>
      </c>
      <c r="C187" s="449" t="str">
        <f t="shared" si="23"/>
        <v>(日)</v>
      </c>
      <c r="D187" s="742" t="s">
        <v>327</v>
      </c>
      <c r="E187" s="674"/>
      <c r="F187" s="13">
        <v>26.1</v>
      </c>
      <c r="G187" s="310">
        <v>26.4</v>
      </c>
      <c r="H187" s="14">
        <v>1.9</v>
      </c>
      <c r="I187" s="308">
        <v>1.6</v>
      </c>
      <c r="J187" s="13">
        <v>7.6</v>
      </c>
      <c r="K187" s="500">
        <v>7.7</v>
      </c>
      <c r="L187" s="1029">
        <v>31</v>
      </c>
      <c r="M187" s="846"/>
      <c r="N187" s="691"/>
      <c r="O187" s="743"/>
      <c r="P187" s="677"/>
      <c r="Q187" s="744"/>
      <c r="R187" s="676"/>
      <c r="S187" s="1032"/>
      <c r="T187" s="118"/>
      <c r="U187" s="4" t="s">
        <v>210</v>
      </c>
      <c r="V187" s="10" t="s">
        <v>371</v>
      </c>
      <c r="W187" s="172"/>
      <c r="X187" s="309">
        <v>36.200000000000003</v>
      </c>
    </row>
    <row r="188" spans="1:24" x14ac:dyDescent="0.15">
      <c r="A188" s="1227"/>
      <c r="B188" s="458">
        <v>44816</v>
      </c>
      <c r="C188" s="449" t="str">
        <f t="shared" si="23"/>
        <v>(月)</v>
      </c>
      <c r="D188" s="742" t="s">
        <v>326</v>
      </c>
      <c r="E188" s="674"/>
      <c r="F188" s="13">
        <v>26.2</v>
      </c>
      <c r="G188" s="310">
        <v>27</v>
      </c>
      <c r="H188" s="14">
        <v>3</v>
      </c>
      <c r="I188" s="308">
        <v>1.7</v>
      </c>
      <c r="J188" s="13">
        <v>7.6</v>
      </c>
      <c r="K188" s="500">
        <v>7.7</v>
      </c>
      <c r="L188" s="1029">
        <v>28.3</v>
      </c>
      <c r="M188" s="846">
        <v>66.3</v>
      </c>
      <c r="N188" s="691">
        <v>90.6</v>
      </c>
      <c r="O188" s="743">
        <v>32.700000000000003</v>
      </c>
      <c r="P188" s="677">
        <v>199</v>
      </c>
      <c r="Q188" s="744">
        <v>0.11</v>
      </c>
      <c r="R188" s="676"/>
      <c r="S188" s="1032"/>
      <c r="T188" s="118"/>
      <c r="U188" s="4" t="s">
        <v>211</v>
      </c>
      <c r="V188" s="10" t="s">
        <v>371</v>
      </c>
      <c r="W188" s="14"/>
      <c r="X188" s="310">
        <v>35.200000000000003</v>
      </c>
    </row>
    <row r="189" spans="1:24" x14ac:dyDescent="0.15">
      <c r="A189" s="1227"/>
      <c r="B189" s="458">
        <v>44817</v>
      </c>
      <c r="C189" s="449" t="str">
        <f t="shared" si="23"/>
        <v>(火)</v>
      </c>
      <c r="D189" s="742" t="s">
        <v>327</v>
      </c>
      <c r="E189" s="674"/>
      <c r="F189" s="13">
        <v>26</v>
      </c>
      <c r="G189" s="310">
        <v>26.3</v>
      </c>
      <c r="H189" s="14">
        <v>3.1</v>
      </c>
      <c r="I189" s="308">
        <v>1.9</v>
      </c>
      <c r="J189" s="13">
        <v>7.6</v>
      </c>
      <c r="K189" s="500">
        <v>7.7</v>
      </c>
      <c r="L189" s="1029">
        <v>28.9</v>
      </c>
      <c r="M189" s="846">
        <v>68.099999999999994</v>
      </c>
      <c r="N189" s="691">
        <v>91.2</v>
      </c>
      <c r="O189" s="743">
        <v>33.9</v>
      </c>
      <c r="P189" s="677">
        <v>196</v>
      </c>
      <c r="Q189" s="744">
        <v>0.1</v>
      </c>
      <c r="R189" s="676">
        <v>4</v>
      </c>
      <c r="S189" s="1032">
        <v>2</v>
      </c>
      <c r="T189" s="118"/>
      <c r="U189" s="4" t="s">
        <v>212</v>
      </c>
      <c r="V189" s="10" t="s">
        <v>371</v>
      </c>
      <c r="W189" s="17"/>
      <c r="X189" s="311">
        <v>173</v>
      </c>
    </row>
    <row r="190" spans="1:24" x14ac:dyDescent="0.15">
      <c r="A190" s="1227"/>
      <c r="B190" s="458">
        <v>44818</v>
      </c>
      <c r="C190" s="449" t="str">
        <f t="shared" si="23"/>
        <v>(水)</v>
      </c>
      <c r="D190" s="742" t="s">
        <v>326</v>
      </c>
      <c r="E190" s="674"/>
      <c r="F190" s="13">
        <v>26.2</v>
      </c>
      <c r="G190" s="310">
        <v>27.5</v>
      </c>
      <c r="H190" s="14">
        <v>3.5</v>
      </c>
      <c r="I190" s="308">
        <v>2</v>
      </c>
      <c r="J190" s="13">
        <v>7.6</v>
      </c>
      <c r="K190" s="500">
        <v>7.7</v>
      </c>
      <c r="L190" s="1029">
        <v>28.6</v>
      </c>
      <c r="M190" s="846">
        <v>66.900000000000006</v>
      </c>
      <c r="N190" s="691">
        <v>90</v>
      </c>
      <c r="O190" s="743">
        <v>34.6</v>
      </c>
      <c r="P190" s="677">
        <v>215</v>
      </c>
      <c r="Q190" s="744">
        <v>0.12</v>
      </c>
      <c r="R190" s="676"/>
      <c r="S190" s="1032"/>
      <c r="T190" s="118"/>
      <c r="U190" s="4" t="s">
        <v>213</v>
      </c>
      <c r="V190" s="10" t="s">
        <v>371</v>
      </c>
      <c r="W190" s="15"/>
      <c r="X190" s="312">
        <v>0.14000000000000001</v>
      </c>
    </row>
    <row r="191" spans="1:24" x14ac:dyDescent="0.15">
      <c r="A191" s="1227"/>
      <c r="B191" s="458">
        <v>44819</v>
      </c>
      <c r="C191" s="449" t="str">
        <f t="shared" si="23"/>
        <v>(木)</v>
      </c>
      <c r="D191" s="742" t="s">
        <v>327</v>
      </c>
      <c r="E191" s="674"/>
      <c r="F191" s="13">
        <v>26.2</v>
      </c>
      <c r="G191" s="310">
        <v>26.5</v>
      </c>
      <c r="H191" s="14">
        <v>2.6</v>
      </c>
      <c r="I191" s="308">
        <v>1.2</v>
      </c>
      <c r="J191" s="13">
        <v>7.7</v>
      </c>
      <c r="K191" s="500">
        <v>7.5</v>
      </c>
      <c r="L191" s="1029">
        <v>28.4</v>
      </c>
      <c r="M191" s="846">
        <v>64.900000000000006</v>
      </c>
      <c r="N191" s="691">
        <v>91.4</v>
      </c>
      <c r="O191" s="743">
        <v>34.6</v>
      </c>
      <c r="P191" s="677">
        <v>201</v>
      </c>
      <c r="Q191" s="744">
        <v>0.08</v>
      </c>
      <c r="R191" s="676">
        <v>190</v>
      </c>
      <c r="S191" s="1032"/>
      <c r="T191" s="118"/>
      <c r="U191" s="4" t="s">
        <v>14</v>
      </c>
      <c r="V191" s="10" t="s">
        <v>371</v>
      </c>
      <c r="W191" s="13"/>
      <c r="X191" s="313">
        <v>2.6</v>
      </c>
    </row>
    <row r="192" spans="1:24" x14ac:dyDescent="0.15">
      <c r="A192" s="1227"/>
      <c r="B192" s="458">
        <v>44820</v>
      </c>
      <c r="C192" s="449" t="str">
        <f t="shared" si="23"/>
        <v>(金)</v>
      </c>
      <c r="D192" s="742" t="s">
        <v>326</v>
      </c>
      <c r="E192" s="674"/>
      <c r="F192" s="13">
        <v>26.2</v>
      </c>
      <c r="G192" s="310">
        <v>26.4</v>
      </c>
      <c r="H192" s="14">
        <v>2.8</v>
      </c>
      <c r="I192" s="308">
        <v>1.8</v>
      </c>
      <c r="J192" s="13">
        <v>7.8</v>
      </c>
      <c r="K192" s="500">
        <v>7.8</v>
      </c>
      <c r="L192" s="1029">
        <v>28.5</v>
      </c>
      <c r="M192" s="846">
        <v>66.900000000000006</v>
      </c>
      <c r="N192" s="691">
        <v>90</v>
      </c>
      <c r="O192" s="743">
        <v>35.299999999999997</v>
      </c>
      <c r="P192" s="677">
        <v>217</v>
      </c>
      <c r="Q192" s="744">
        <v>0.11</v>
      </c>
      <c r="R192" s="676"/>
      <c r="S192" s="1032"/>
      <c r="T192" s="118"/>
      <c r="U192" s="4" t="s">
        <v>15</v>
      </c>
      <c r="V192" s="10" t="s">
        <v>371</v>
      </c>
      <c r="W192" s="13"/>
      <c r="X192" s="313">
        <v>1.1000000000000001</v>
      </c>
    </row>
    <row r="193" spans="1:24" x14ac:dyDescent="0.15">
      <c r="A193" s="1227"/>
      <c r="B193" s="458">
        <v>44821</v>
      </c>
      <c r="C193" s="449" t="str">
        <f t="shared" si="23"/>
        <v>(土)</v>
      </c>
      <c r="D193" s="742" t="s">
        <v>326</v>
      </c>
      <c r="E193" s="674"/>
      <c r="F193" s="13">
        <v>26.2</v>
      </c>
      <c r="G193" s="310">
        <v>27.5</v>
      </c>
      <c r="H193" s="14">
        <v>2.9</v>
      </c>
      <c r="I193" s="308">
        <v>1.6</v>
      </c>
      <c r="J193" s="13">
        <v>7.7</v>
      </c>
      <c r="K193" s="500">
        <v>7.8</v>
      </c>
      <c r="L193" s="1029">
        <v>31</v>
      </c>
      <c r="M193" s="846"/>
      <c r="N193" s="691"/>
      <c r="O193" s="743"/>
      <c r="P193" s="677"/>
      <c r="Q193" s="744"/>
      <c r="R193" s="676"/>
      <c r="S193" s="1032"/>
      <c r="T193" s="118"/>
      <c r="U193" s="4" t="s">
        <v>214</v>
      </c>
      <c r="V193" s="10" t="s">
        <v>371</v>
      </c>
      <c r="W193" s="13"/>
      <c r="X193" s="313">
        <v>6.9</v>
      </c>
    </row>
    <row r="194" spans="1:24" x14ac:dyDescent="0.15">
      <c r="A194" s="1227"/>
      <c r="B194" s="458">
        <v>44822</v>
      </c>
      <c r="C194" s="449" t="str">
        <f t="shared" si="23"/>
        <v>(日)</v>
      </c>
      <c r="D194" s="742" t="s">
        <v>327</v>
      </c>
      <c r="E194" s="674"/>
      <c r="F194" s="13">
        <v>25.9</v>
      </c>
      <c r="G194" s="310">
        <v>26.7</v>
      </c>
      <c r="H194" s="14">
        <v>3.2</v>
      </c>
      <c r="I194" s="308">
        <v>2</v>
      </c>
      <c r="J194" s="13">
        <v>7.7</v>
      </c>
      <c r="K194" s="500">
        <v>7.8</v>
      </c>
      <c r="L194" s="1029">
        <v>31.1</v>
      </c>
      <c r="M194" s="846"/>
      <c r="N194" s="691"/>
      <c r="O194" s="743"/>
      <c r="P194" s="677"/>
      <c r="Q194" s="744"/>
      <c r="R194" s="676"/>
      <c r="S194" s="1032"/>
      <c r="T194" s="118"/>
      <c r="U194" s="4" t="s">
        <v>215</v>
      </c>
      <c r="V194" s="10" t="s">
        <v>371</v>
      </c>
      <c r="W194" s="15"/>
      <c r="X194" s="314">
        <v>1.7999999999999999E-2</v>
      </c>
    </row>
    <row r="195" spans="1:24" x14ac:dyDescent="0.15">
      <c r="A195" s="1227"/>
      <c r="B195" s="458">
        <v>44823</v>
      </c>
      <c r="C195" s="449" t="str">
        <f t="shared" si="23"/>
        <v>(月)</v>
      </c>
      <c r="D195" s="742" t="s">
        <v>325</v>
      </c>
      <c r="E195" s="674"/>
      <c r="F195" s="13">
        <v>26</v>
      </c>
      <c r="G195" s="310">
        <v>27.1</v>
      </c>
      <c r="H195" s="14">
        <v>3.5</v>
      </c>
      <c r="I195" s="308">
        <v>1.9</v>
      </c>
      <c r="J195" s="13">
        <v>7.6</v>
      </c>
      <c r="K195" s="500">
        <v>7.8</v>
      </c>
      <c r="L195" s="1029">
        <v>31</v>
      </c>
      <c r="M195" s="846"/>
      <c r="N195" s="691"/>
      <c r="O195" s="743"/>
      <c r="P195" s="677"/>
      <c r="Q195" s="744"/>
      <c r="R195" s="676"/>
      <c r="S195" s="1032"/>
      <c r="T195" s="118"/>
      <c r="U195" s="4" t="s">
        <v>329</v>
      </c>
      <c r="V195" s="10" t="s">
        <v>371</v>
      </c>
      <c r="W195" s="15"/>
      <c r="X195" s="314">
        <v>1.8</v>
      </c>
    </row>
    <row r="196" spans="1:24" x14ac:dyDescent="0.15">
      <c r="A196" s="1227"/>
      <c r="B196" s="458">
        <v>44824</v>
      </c>
      <c r="C196" s="449" t="str">
        <f t="shared" si="23"/>
        <v>(火)</v>
      </c>
      <c r="D196" s="742" t="s">
        <v>327</v>
      </c>
      <c r="E196" s="674"/>
      <c r="F196" s="13">
        <v>26.1</v>
      </c>
      <c r="G196" s="310">
        <v>27.1</v>
      </c>
      <c r="H196" s="14">
        <v>2.7</v>
      </c>
      <c r="I196" s="308">
        <v>1.9</v>
      </c>
      <c r="J196" s="13">
        <v>7.7</v>
      </c>
      <c r="K196" s="500">
        <v>7.8</v>
      </c>
      <c r="L196" s="1029">
        <v>28.7</v>
      </c>
      <c r="M196" s="846">
        <v>68.2</v>
      </c>
      <c r="N196" s="691">
        <v>90</v>
      </c>
      <c r="O196" s="743">
        <v>31.4</v>
      </c>
      <c r="P196" s="677">
        <v>214</v>
      </c>
      <c r="Q196" s="744">
        <v>0.1</v>
      </c>
      <c r="R196" s="676"/>
      <c r="S196" s="1032"/>
      <c r="T196" s="118"/>
      <c r="U196" s="4" t="s">
        <v>216</v>
      </c>
      <c r="V196" s="10" t="s">
        <v>371</v>
      </c>
      <c r="W196" s="15"/>
      <c r="X196" s="314">
        <v>2.27</v>
      </c>
    </row>
    <row r="197" spans="1:24" x14ac:dyDescent="0.15">
      <c r="A197" s="1227"/>
      <c r="B197" s="458">
        <v>44825</v>
      </c>
      <c r="C197" s="449" t="str">
        <f t="shared" si="23"/>
        <v>(水)</v>
      </c>
      <c r="D197" s="742" t="s">
        <v>327</v>
      </c>
      <c r="E197" s="674"/>
      <c r="F197" s="13">
        <v>25.7</v>
      </c>
      <c r="G197" s="310">
        <v>24.9</v>
      </c>
      <c r="H197" s="14">
        <v>2.2000000000000002</v>
      </c>
      <c r="I197" s="308">
        <v>1.6</v>
      </c>
      <c r="J197" s="13">
        <v>7.7</v>
      </c>
      <c r="K197" s="500">
        <v>7.7</v>
      </c>
      <c r="L197" s="1029">
        <v>28</v>
      </c>
      <c r="M197" s="846">
        <v>66.5</v>
      </c>
      <c r="N197" s="691">
        <v>89</v>
      </c>
      <c r="O197" s="743">
        <v>33.6</v>
      </c>
      <c r="P197" s="677">
        <v>215</v>
      </c>
      <c r="Q197" s="744">
        <v>0.11</v>
      </c>
      <c r="R197" s="676"/>
      <c r="S197" s="1032"/>
      <c r="T197" s="118"/>
      <c r="U197" s="4" t="s">
        <v>217</v>
      </c>
      <c r="V197" s="10" t="s">
        <v>371</v>
      </c>
      <c r="W197" s="15"/>
      <c r="X197" s="314">
        <v>0.11700000000000001</v>
      </c>
    </row>
    <row r="198" spans="1:24" x14ac:dyDescent="0.15">
      <c r="A198" s="1227"/>
      <c r="B198" s="458">
        <v>44826</v>
      </c>
      <c r="C198" s="449" t="str">
        <f t="shared" si="23"/>
        <v>(木)</v>
      </c>
      <c r="D198" s="742" t="s">
        <v>327</v>
      </c>
      <c r="E198" s="674"/>
      <c r="F198" s="13">
        <v>25.5</v>
      </c>
      <c r="G198" s="310">
        <v>25.3</v>
      </c>
      <c r="H198" s="14">
        <v>2.2999999999999998</v>
      </c>
      <c r="I198" s="308">
        <v>1.7</v>
      </c>
      <c r="J198" s="13">
        <v>7.7</v>
      </c>
      <c r="K198" s="500">
        <v>7.8</v>
      </c>
      <c r="L198" s="1029">
        <v>28</v>
      </c>
      <c r="M198" s="846">
        <v>65.8</v>
      </c>
      <c r="N198" s="691">
        <v>88.2</v>
      </c>
      <c r="O198" s="743">
        <v>32.5</v>
      </c>
      <c r="P198" s="677">
        <v>195</v>
      </c>
      <c r="Q198" s="744">
        <v>0.12</v>
      </c>
      <c r="R198" s="676"/>
      <c r="S198" s="1032"/>
      <c r="T198" s="118"/>
      <c r="U198" s="4" t="s">
        <v>218</v>
      </c>
      <c r="V198" s="10" t="s">
        <v>371</v>
      </c>
      <c r="W198" s="13"/>
      <c r="X198" s="313">
        <v>19.8</v>
      </c>
    </row>
    <row r="199" spans="1:24" x14ac:dyDescent="0.15">
      <c r="A199" s="1227"/>
      <c r="B199" s="458">
        <v>44827</v>
      </c>
      <c r="C199" s="449" t="str">
        <f t="shared" si="23"/>
        <v>(金)</v>
      </c>
      <c r="D199" s="742" t="s">
        <v>327</v>
      </c>
      <c r="E199" s="674"/>
      <c r="F199" s="13">
        <v>25.2</v>
      </c>
      <c r="G199" s="310">
        <v>25.2</v>
      </c>
      <c r="H199" s="14">
        <v>2.7</v>
      </c>
      <c r="I199" s="308">
        <v>1.9</v>
      </c>
      <c r="J199" s="13">
        <v>7.7</v>
      </c>
      <c r="K199" s="500">
        <v>7.7</v>
      </c>
      <c r="L199" s="1029">
        <v>30.8</v>
      </c>
      <c r="M199" s="846"/>
      <c r="N199" s="691"/>
      <c r="O199" s="743"/>
      <c r="P199" s="677"/>
      <c r="Q199" s="744"/>
      <c r="R199" s="676"/>
      <c r="S199" s="1032"/>
      <c r="T199" s="118"/>
      <c r="U199" s="4" t="s">
        <v>17</v>
      </c>
      <c r="V199" s="10" t="s">
        <v>371</v>
      </c>
      <c r="W199" s="13"/>
      <c r="X199" s="313">
        <v>31</v>
      </c>
    </row>
    <row r="200" spans="1:24" x14ac:dyDescent="0.15">
      <c r="A200" s="1227"/>
      <c r="B200" s="458">
        <v>44828</v>
      </c>
      <c r="C200" s="449" t="str">
        <f t="shared" si="23"/>
        <v>(土)</v>
      </c>
      <c r="D200" s="742" t="s">
        <v>325</v>
      </c>
      <c r="E200" s="674"/>
      <c r="F200" s="13">
        <v>24.9</v>
      </c>
      <c r="G200" s="310">
        <v>25.5</v>
      </c>
      <c r="H200" s="14">
        <v>3.6</v>
      </c>
      <c r="I200" s="308">
        <v>2.2999999999999998</v>
      </c>
      <c r="J200" s="13">
        <v>7.6</v>
      </c>
      <c r="K200" s="500">
        <v>7.7</v>
      </c>
      <c r="L200" s="1029">
        <v>30.5</v>
      </c>
      <c r="M200" s="846"/>
      <c r="N200" s="691"/>
      <c r="O200" s="743"/>
      <c r="P200" s="677"/>
      <c r="Q200" s="744"/>
      <c r="R200" s="676"/>
      <c r="S200" s="1032"/>
      <c r="T200" s="118"/>
      <c r="U200" s="4" t="s">
        <v>219</v>
      </c>
      <c r="V200" s="10" t="s">
        <v>205</v>
      </c>
      <c r="W200" s="13"/>
      <c r="X200" s="396">
        <v>4</v>
      </c>
    </row>
    <row r="201" spans="1:24" x14ac:dyDescent="0.15">
      <c r="A201" s="1227"/>
      <c r="B201" s="458">
        <v>44829</v>
      </c>
      <c r="C201" s="449" t="str">
        <f t="shared" si="23"/>
        <v>(日)</v>
      </c>
      <c r="D201" s="742" t="s">
        <v>327</v>
      </c>
      <c r="E201" s="674"/>
      <c r="F201" s="13">
        <v>24.8</v>
      </c>
      <c r="G201" s="310">
        <v>25.2</v>
      </c>
      <c r="H201" s="14">
        <v>3.8</v>
      </c>
      <c r="I201" s="308">
        <v>2.2999999999999998</v>
      </c>
      <c r="J201" s="13">
        <v>7.6</v>
      </c>
      <c r="K201" s="500">
        <v>7.7</v>
      </c>
      <c r="L201" s="1029">
        <v>30.4</v>
      </c>
      <c r="M201" s="846"/>
      <c r="N201" s="691"/>
      <c r="O201" s="743"/>
      <c r="P201" s="677"/>
      <c r="Q201" s="744"/>
      <c r="R201" s="676"/>
      <c r="S201" s="1032"/>
      <c r="T201" s="118"/>
      <c r="U201" s="4" t="s">
        <v>220</v>
      </c>
      <c r="V201" s="10" t="s">
        <v>371</v>
      </c>
      <c r="W201" s="172"/>
      <c r="X201" s="396">
        <v>1</v>
      </c>
    </row>
    <row r="202" spans="1:24" x14ac:dyDescent="0.15">
      <c r="A202" s="1227"/>
      <c r="B202" s="458">
        <v>44830</v>
      </c>
      <c r="C202" s="449" t="str">
        <f t="shared" si="23"/>
        <v>(月)</v>
      </c>
      <c r="D202" s="742" t="s">
        <v>326</v>
      </c>
      <c r="E202" s="674"/>
      <c r="F202" s="13">
        <v>25</v>
      </c>
      <c r="G202" s="310">
        <v>25.5</v>
      </c>
      <c r="H202" s="14">
        <v>4.0999999999999996</v>
      </c>
      <c r="I202" s="308">
        <v>2.8</v>
      </c>
      <c r="J202" s="13">
        <v>7.6</v>
      </c>
      <c r="K202" s="500">
        <v>7.7</v>
      </c>
      <c r="L202" s="1029">
        <v>27.2</v>
      </c>
      <c r="M202" s="846">
        <v>62.7</v>
      </c>
      <c r="N202" s="691">
        <v>85.2</v>
      </c>
      <c r="O202" s="743">
        <v>27.4</v>
      </c>
      <c r="P202" s="677">
        <v>189</v>
      </c>
      <c r="Q202" s="744">
        <v>0.19</v>
      </c>
      <c r="R202" s="676"/>
      <c r="S202" s="1032"/>
      <c r="T202" s="118"/>
      <c r="U202" s="397"/>
      <c r="V202" s="398"/>
      <c r="W202" s="399"/>
      <c r="X202" s="398"/>
    </row>
    <row r="203" spans="1:24" x14ac:dyDescent="0.15">
      <c r="A203" s="1227"/>
      <c r="B203" s="458">
        <v>44831</v>
      </c>
      <c r="C203" s="449" t="str">
        <f t="shared" si="23"/>
        <v>(火)</v>
      </c>
      <c r="D203" s="742" t="s">
        <v>326</v>
      </c>
      <c r="E203" s="674"/>
      <c r="F203" s="13">
        <v>24.9</v>
      </c>
      <c r="G203" s="310">
        <v>25.5</v>
      </c>
      <c r="H203" s="14">
        <v>4.3</v>
      </c>
      <c r="I203" s="308">
        <v>2.7</v>
      </c>
      <c r="J203" s="13">
        <v>7.5</v>
      </c>
      <c r="K203" s="500">
        <v>7.7</v>
      </c>
      <c r="L203" s="1029">
        <v>26.9</v>
      </c>
      <c r="M203" s="846">
        <v>63.3</v>
      </c>
      <c r="N203" s="691">
        <v>86.2</v>
      </c>
      <c r="O203" s="743">
        <v>27</v>
      </c>
      <c r="P203" s="677">
        <v>191</v>
      </c>
      <c r="Q203" s="744">
        <v>0.17</v>
      </c>
      <c r="R203" s="676"/>
      <c r="S203" s="1032"/>
      <c r="T203" s="118"/>
      <c r="U203" s="397"/>
      <c r="V203" s="398"/>
      <c r="W203" s="399"/>
      <c r="X203" s="398"/>
    </row>
    <row r="204" spans="1:24" x14ac:dyDescent="0.15">
      <c r="A204" s="1227"/>
      <c r="B204" s="458">
        <v>44832</v>
      </c>
      <c r="C204" s="449" t="str">
        <f t="shared" si="23"/>
        <v>(水)</v>
      </c>
      <c r="D204" s="742" t="s">
        <v>326</v>
      </c>
      <c r="E204" s="674"/>
      <c r="F204" s="13">
        <v>24.9</v>
      </c>
      <c r="G204" s="310">
        <v>25.2</v>
      </c>
      <c r="H204" s="14">
        <v>3.9</v>
      </c>
      <c r="I204" s="308">
        <v>2.6</v>
      </c>
      <c r="J204" s="13">
        <v>7.6</v>
      </c>
      <c r="K204" s="500">
        <v>7.7</v>
      </c>
      <c r="L204" s="1029">
        <v>27.1</v>
      </c>
      <c r="M204" s="846">
        <v>63.2</v>
      </c>
      <c r="N204" s="691">
        <v>85</v>
      </c>
      <c r="O204" s="743">
        <v>28.6</v>
      </c>
      <c r="P204" s="677">
        <v>177</v>
      </c>
      <c r="Q204" s="744">
        <v>0.14000000000000001</v>
      </c>
      <c r="R204" s="676"/>
      <c r="S204" s="1032"/>
      <c r="T204" s="118"/>
      <c r="U204" s="514"/>
      <c r="V204" s="515"/>
      <c r="W204" s="516"/>
      <c r="X204" s="515"/>
    </row>
    <row r="205" spans="1:24" x14ac:dyDescent="0.15">
      <c r="A205" s="1227"/>
      <c r="B205" s="458">
        <v>44833</v>
      </c>
      <c r="C205" s="449" t="str">
        <f t="shared" si="23"/>
        <v>(木)</v>
      </c>
      <c r="D205" s="742" t="s">
        <v>327</v>
      </c>
      <c r="E205" s="674"/>
      <c r="F205" s="13">
        <v>24.7</v>
      </c>
      <c r="G205" s="310">
        <v>24.9</v>
      </c>
      <c r="H205" s="14">
        <v>3.9</v>
      </c>
      <c r="I205" s="308">
        <v>2.4</v>
      </c>
      <c r="J205" s="13">
        <v>7.5</v>
      </c>
      <c r="K205" s="500">
        <v>7.7</v>
      </c>
      <c r="L205" s="1029">
        <v>27.3</v>
      </c>
      <c r="M205" s="846">
        <v>64.400000000000006</v>
      </c>
      <c r="N205" s="691">
        <v>87</v>
      </c>
      <c r="O205" s="743">
        <v>29.5</v>
      </c>
      <c r="P205" s="677">
        <v>217</v>
      </c>
      <c r="Q205" s="744">
        <v>0.18</v>
      </c>
      <c r="R205" s="676"/>
      <c r="S205" s="1032"/>
      <c r="T205" s="118"/>
      <c r="U205" s="150" t="s">
        <v>23</v>
      </c>
      <c r="V205" s="1128" t="s">
        <v>24</v>
      </c>
      <c r="W205" s="1128" t="s">
        <v>24</v>
      </c>
      <c r="X205" s="1129" t="s">
        <v>24</v>
      </c>
    </row>
    <row r="206" spans="1:24" x14ac:dyDescent="0.15">
      <c r="A206" s="1227"/>
      <c r="B206" s="541">
        <v>44834</v>
      </c>
      <c r="C206" s="449" t="str">
        <f t="shared" si="23"/>
        <v>(金)</v>
      </c>
      <c r="D206" s="745" t="s">
        <v>326</v>
      </c>
      <c r="E206" s="674"/>
      <c r="F206" s="498">
        <v>24.5</v>
      </c>
      <c r="G206" s="747">
        <v>25.1</v>
      </c>
      <c r="H206" s="748">
        <v>4.0999999999999996</v>
      </c>
      <c r="I206" s="409">
        <v>2.2000000000000002</v>
      </c>
      <c r="J206" s="498">
        <v>7.6</v>
      </c>
      <c r="K206" s="506">
        <v>7.7</v>
      </c>
      <c r="L206" s="1076">
        <v>27.7</v>
      </c>
      <c r="M206" s="846">
        <v>64.099999999999994</v>
      </c>
      <c r="N206" s="691">
        <v>88</v>
      </c>
      <c r="O206" s="743">
        <v>30.5</v>
      </c>
      <c r="P206" s="677">
        <v>197</v>
      </c>
      <c r="Q206" s="744">
        <v>0.15</v>
      </c>
      <c r="R206" s="676"/>
      <c r="S206" s="1032"/>
      <c r="T206" s="118"/>
      <c r="U206" s="1235" t="s">
        <v>480</v>
      </c>
      <c r="V206" s="1236"/>
      <c r="W206" s="1236"/>
      <c r="X206" s="1237"/>
    </row>
    <row r="207" spans="1:24" s="1" customFormat="1" ht="13.5" customHeight="1" x14ac:dyDescent="0.15">
      <c r="A207" s="1227"/>
      <c r="B207" s="1155" t="s">
        <v>274</v>
      </c>
      <c r="C207" s="1155"/>
      <c r="D207" s="679"/>
      <c r="E207" s="680">
        <f t="shared" ref="E207:R207" si="24">IF(COUNT(E177:E206)=0,"",MAX(E177:E206))</f>
        <v>26.4</v>
      </c>
      <c r="F207" s="12">
        <f t="shared" si="24"/>
        <v>27.1</v>
      </c>
      <c r="G207" s="307">
        <f t="shared" si="24"/>
        <v>28.6</v>
      </c>
      <c r="H207" s="665">
        <f t="shared" si="24"/>
        <v>4.3</v>
      </c>
      <c r="I207" s="666">
        <f t="shared" si="24"/>
        <v>2.8</v>
      </c>
      <c r="J207" s="12">
        <f t="shared" si="24"/>
        <v>7.8</v>
      </c>
      <c r="K207" s="855">
        <f t="shared" si="24"/>
        <v>7.8</v>
      </c>
      <c r="L207" s="1025">
        <f t="shared" si="24"/>
        <v>31.2</v>
      </c>
      <c r="M207" s="681">
        <f t="shared" si="24"/>
        <v>68.2</v>
      </c>
      <c r="N207" s="682">
        <f t="shared" si="24"/>
        <v>91.4</v>
      </c>
      <c r="O207" s="728">
        <f t="shared" si="24"/>
        <v>35.299999999999997</v>
      </c>
      <c r="P207" s="684">
        <f t="shared" si="24"/>
        <v>237</v>
      </c>
      <c r="Q207" s="685">
        <f t="shared" si="24"/>
        <v>0.19</v>
      </c>
      <c r="R207" s="1124">
        <f t="shared" si="24"/>
        <v>190</v>
      </c>
      <c r="S207" s="1065">
        <f t="shared" ref="S207" si="25">IF(COUNT(S177:S206)=0,"",MAX(S177:S206))</f>
        <v>2</v>
      </c>
      <c r="T207" s="159"/>
      <c r="U207" s="1238"/>
      <c r="V207" s="1236"/>
      <c r="W207" s="1236"/>
      <c r="X207" s="1237"/>
    </row>
    <row r="208" spans="1:24" s="1" customFormat="1" ht="13.5" customHeight="1" x14ac:dyDescent="0.15">
      <c r="A208" s="1227"/>
      <c r="B208" s="1156" t="s">
        <v>275</v>
      </c>
      <c r="C208" s="1156"/>
      <c r="D208" s="687"/>
      <c r="E208" s="689">
        <f t="shared" ref="E208:Q208" si="26">IF(COUNT(E177:E206)=0,"",MIN(E177:E206))</f>
        <v>26.4</v>
      </c>
      <c r="F208" s="13">
        <f t="shared" si="26"/>
        <v>24.5</v>
      </c>
      <c r="G208" s="308">
        <f t="shared" si="26"/>
        <v>24.9</v>
      </c>
      <c r="H208" s="14">
        <f t="shared" si="26"/>
        <v>1.6</v>
      </c>
      <c r="I208" s="334">
        <f t="shared" si="26"/>
        <v>1.2</v>
      </c>
      <c r="J208" s="13">
        <f t="shared" si="26"/>
        <v>7.5</v>
      </c>
      <c r="K208" s="847">
        <f t="shared" si="26"/>
        <v>7.5</v>
      </c>
      <c r="L208" s="1029">
        <f t="shared" si="26"/>
        <v>26.9</v>
      </c>
      <c r="M208" s="690">
        <f t="shared" si="26"/>
        <v>62.7</v>
      </c>
      <c r="N208" s="691">
        <f t="shared" si="26"/>
        <v>85</v>
      </c>
      <c r="O208" s="692">
        <f t="shared" si="26"/>
        <v>27</v>
      </c>
      <c r="P208" s="693">
        <f t="shared" si="26"/>
        <v>173</v>
      </c>
      <c r="Q208" s="694">
        <f t="shared" si="26"/>
        <v>0.08</v>
      </c>
      <c r="R208" s="1122"/>
      <c r="S208" s="1067"/>
      <c r="T208" s="159"/>
      <c r="U208" s="1238"/>
      <c r="V208" s="1236"/>
      <c r="W208" s="1236"/>
      <c r="X208" s="1237"/>
    </row>
    <row r="209" spans="1:24" s="1" customFormat="1" ht="13.5" customHeight="1" x14ac:dyDescent="0.15">
      <c r="A209" s="1227"/>
      <c r="B209" s="1156" t="s">
        <v>276</v>
      </c>
      <c r="C209" s="1156"/>
      <c r="D209" s="687"/>
      <c r="E209" s="697">
        <f t="shared" ref="E209:Q209" si="27">IF(COUNT(E177:E206)=0,"",AVERAGE(E177:E206))</f>
        <v>26.4</v>
      </c>
      <c r="F209" s="13">
        <f t="shared" si="27"/>
        <v>25.946666666666665</v>
      </c>
      <c r="G209" s="689">
        <f t="shared" si="27"/>
        <v>26.566666666666666</v>
      </c>
      <c r="H209" s="14">
        <f t="shared" si="27"/>
        <v>3.07</v>
      </c>
      <c r="I209" s="334">
        <f t="shared" si="27"/>
        <v>1.9100000000000001</v>
      </c>
      <c r="J209" s="13">
        <f t="shared" si="27"/>
        <v>7.6133333333333288</v>
      </c>
      <c r="K209" s="847">
        <f t="shared" si="27"/>
        <v>7.6933333333333316</v>
      </c>
      <c r="L209" s="1029">
        <f t="shared" si="27"/>
        <v>28.959999999999997</v>
      </c>
      <c r="M209" s="690">
        <f t="shared" si="27"/>
        <v>65.325000000000003</v>
      </c>
      <c r="N209" s="691">
        <f t="shared" si="27"/>
        <v>88.38000000000001</v>
      </c>
      <c r="O209" s="692">
        <f t="shared" si="27"/>
        <v>32.375000000000007</v>
      </c>
      <c r="P209" s="698">
        <f t="shared" si="27"/>
        <v>203.35</v>
      </c>
      <c r="Q209" s="694">
        <f t="shared" si="27"/>
        <v>0.13500000000000004</v>
      </c>
      <c r="R209" s="1122"/>
      <c r="S209" s="1067"/>
      <c r="T209" s="159"/>
      <c r="U209" s="1238"/>
      <c r="V209" s="1236"/>
      <c r="W209" s="1236"/>
      <c r="X209" s="1237"/>
    </row>
    <row r="210" spans="1:24" s="1" customFormat="1" ht="13.5" customHeight="1" x14ac:dyDescent="0.15">
      <c r="A210" s="1228"/>
      <c r="B210" s="1157" t="s">
        <v>277</v>
      </c>
      <c r="C210" s="1157"/>
      <c r="D210" s="699"/>
      <c r="E210" s="701"/>
      <c r="F210" s="702"/>
      <c r="G210" s="703"/>
      <c r="H210" s="702"/>
      <c r="I210" s="703"/>
      <c r="J210" s="704"/>
      <c r="K210" s="705"/>
      <c r="L210" s="1068"/>
      <c r="M210" s="708"/>
      <c r="N210" s="709"/>
      <c r="O210" s="710"/>
      <c r="P210" s="711"/>
      <c r="Q210" s="712"/>
      <c r="R210" s="713">
        <f>SUM(R177:R206)</f>
        <v>194</v>
      </c>
      <c r="S210" s="1063">
        <f>SUM(S177:S206)</f>
        <v>2</v>
      </c>
      <c r="T210" s="159"/>
      <c r="U210" s="1239"/>
      <c r="V210" s="1240"/>
      <c r="W210" s="1240"/>
      <c r="X210" s="1241"/>
    </row>
    <row r="211" spans="1:24" ht="13.5" customHeight="1" x14ac:dyDescent="0.15">
      <c r="A211" s="1223" t="s">
        <v>267</v>
      </c>
      <c r="B211" s="540">
        <v>44835</v>
      </c>
      <c r="C211" s="448" t="str">
        <f>IF(B211="","",IF(WEEKDAY(B211)=1,"(日)",IF(WEEKDAY(B211)=2,"(月)",IF(WEEKDAY(B211)=3,"(火)",IF(WEEKDAY(B211)=4,"(水)",IF(WEEKDAY(B211)=5,"(木)",IF(WEEKDAY(B211)=6,"(金)","(土)")))))))</f>
        <v>(土)</v>
      </c>
      <c r="D211" s="740" t="s">
        <v>326</v>
      </c>
      <c r="E211" s="664"/>
      <c r="F211" s="12">
        <v>24.4</v>
      </c>
      <c r="G211" s="666">
        <v>25.1</v>
      </c>
      <c r="H211" s="665">
        <v>4.3</v>
      </c>
      <c r="I211" s="307">
        <v>2.2999999999999998</v>
      </c>
      <c r="J211" s="12">
        <v>7.7</v>
      </c>
      <c r="K211" s="855">
        <v>7.7</v>
      </c>
      <c r="L211" s="1025">
        <v>30</v>
      </c>
      <c r="M211" s="838"/>
      <c r="N211" s="682"/>
      <c r="O211" s="728"/>
      <c r="P211" s="671"/>
      <c r="Q211" s="741"/>
      <c r="R211" s="670"/>
      <c r="S211" s="1028"/>
      <c r="T211" s="118"/>
      <c r="U211" s="552" t="s">
        <v>344</v>
      </c>
      <c r="V211" s="553"/>
      <c r="W211" s="554">
        <v>44840</v>
      </c>
      <c r="X211" s="555"/>
    </row>
    <row r="212" spans="1:24" x14ac:dyDescent="0.15">
      <c r="A212" s="1224"/>
      <c r="B212" s="458">
        <v>44836</v>
      </c>
      <c r="C212" s="449" t="str">
        <f t="shared" ref="C212:C241" si="28">IF(B212="","",IF(WEEKDAY(B212)=1,"(日)",IF(WEEKDAY(B212)=2,"(月)",IF(WEEKDAY(B212)=3,"(火)",IF(WEEKDAY(B212)=4,"(水)",IF(WEEKDAY(B212)=5,"(木)",IF(WEEKDAY(B212)=6,"(金)","(土)")))))))</f>
        <v>(日)</v>
      </c>
      <c r="D212" s="742" t="s">
        <v>326</v>
      </c>
      <c r="E212" s="674"/>
      <c r="F212" s="13">
        <v>24.4</v>
      </c>
      <c r="G212" s="310">
        <v>24.9</v>
      </c>
      <c r="H212" s="14">
        <v>3.7</v>
      </c>
      <c r="I212" s="308">
        <v>2.2000000000000002</v>
      </c>
      <c r="J212" s="13">
        <v>7.7</v>
      </c>
      <c r="K212" s="500">
        <v>7.7</v>
      </c>
      <c r="L212" s="1029">
        <v>30.4</v>
      </c>
      <c r="M212" s="846"/>
      <c r="N212" s="691"/>
      <c r="O212" s="743"/>
      <c r="P212" s="677"/>
      <c r="Q212" s="744"/>
      <c r="R212" s="676"/>
      <c r="S212" s="1032"/>
      <c r="T212" s="118"/>
      <c r="U212" s="468" t="s">
        <v>2</v>
      </c>
      <c r="V212" s="469" t="s">
        <v>363</v>
      </c>
      <c r="W212" s="480">
        <v>12.5</v>
      </c>
      <c r="X212" s="473"/>
    </row>
    <row r="213" spans="1:24" x14ac:dyDescent="0.15">
      <c r="A213" s="1224"/>
      <c r="B213" s="458">
        <v>44837</v>
      </c>
      <c r="C213" s="449" t="str">
        <f t="shared" si="28"/>
        <v>(月)</v>
      </c>
      <c r="D213" s="742" t="s">
        <v>327</v>
      </c>
      <c r="E213" s="674"/>
      <c r="F213" s="13">
        <v>24.4</v>
      </c>
      <c r="G213" s="310">
        <v>24.8</v>
      </c>
      <c r="H213" s="14">
        <v>3.6</v>
      </c>
      <c r="I213" s="308">
        <v>2.2000000000000002</v>
      </c>
      <c r="J213" s="13">
        <v>7.8</v>
      </c>
      <c r="K213" s="500">
        <v>7.7</v>
      </c>
      <c r="L213" s="1029">
        <v>27.6</v>
      </c>
      <c r="M213" s="846">
        <v>63.7</v>
      </c>
      <c r="N213" s="691">
        <v>89.2</v>
      </c>
      <c r="O213" s="743">
        <v>28.2</v>
      </c>
      <c r="P213" s="677">
        <v>180</v>
      </c>
      <c r="Q213" s="744">
        <v>0.18</v>
      </c>
      <c r="R213" s="676"/>
      <c r="S213" s="1032"/>
      <c r="T213" s="118"/>
      <c r="U213" s="6" t="s">
        <v>19</v>
      </c>
      <c r="V213" s="7" t="s">
        <v>20</v>
      </c>
      <c r="W213" s="475" t="s">
        <v>21</v>
      </c>
      <c r="X213" s="7" t="s">
        <v>22</v>
      </c>
    </row>
    <row r="214" spans="1:24" x14ac:dyDescent="0.15">
      <c r="A214" s="1224"/>
      <c r="B214" s="458">
        <v>44838</v>
      </c>
      <c r="C214" s="449" t="str">
        <f t="shared" si="28"/>
        <v>(火)</v>
      </c>
      <c r="D214" s="742" t="s">
        <v>326</v>
      </c>
      <c r="E214" s="674"/>
      <c r="F214" s="13">
        <v>24.5</v>
      </c>
      <c r="G214" s="310">
        <v>25.9</v>
      </c>
      <c r="H214" s="14">
        <v>3.9</v>
      </c>
      <c r="I214" s="308">
        <v>2.4</v>
      </c>
      <c r="J214" s="13">
        <v>7.8</v>
      </c>
      <c r="K214" s="500">
        <v>7.8</v>
      </c>
      <c r="L214" s="1029">
        <v>27.9</v>
      </c>
      <c r="M214" s="846">
        <v>63.2</v>
      </c>
      <c r="N214" s="691">
        <v>88.4</v>
      </c>
      <c r="O214" s="743">
        <v>30.4</v>
      </c>
      <c r="P214" s="677">
        <v>184</v>
      </c>
      <c r="Q214" s="744">
        <v>0.18</v>
      </c>
      <c r="R214" s="676"/>
      <c r="S214" s="1032"/>
      <c r="T214" s="118"/>
      <c r="U214" s="3" t="s">
        <v>203</v>
      </c>
      <c r="V214" s="9" t="s">
        <v>11</v>
      </c>
      <c r="W214" s="476">
        <v>23.8</v>
      </c>
      <c r="X214" s="307">
        <v>23.4</v>
      </c>
    </row>
    <row r="215" spans="1:24" x14ac:dyDescent="0.15">
      <c r="A215" s="1224"/>
      <c r="B215" s="458">
        <v>44839</v>
      </c>
      <c r="C215" s="449" t="str">
        <f t="shared" si="28"/>
        <v>(水)</v>
      </c>
      <c r="D215" s="742" t="s">
        <v>317</v>
      </c>
      <c r="E215" s="674"/>
      <c r="F215" s="13">
        <v>24.3</v>
      </c>
      <c r="G215" s="310">
        <v>24.9</v>
      </c>
      <c r="H215" s="14">
        <v>3.3</v>
      </c>
      <c r="I215" s="308">
        <v>2.2000000000000002</v>
      </c>
      <c r="J215" s="13">
        <v>7.6</v>
      </c>
      <c r="K215" s="500">
        <v>7.8</v>
      </c>
      <c r="L215" s="1029">
        <v>28</v>
      </c>
      <c r="M215" s="846">
        <v>64.2</v>
      </c>
      <c r="N215" s="691">
        <v>90</v>
      </c>
      <c r="O215" s="743">
        <v>30.9</v>
      </c>
      <c r="P215" s="677">
        <v>183</v>
      </c>
      <c r="Q215" s="744">
        <v>0.19</v>
      </c>
      <c r="R215" s="676"/>
      <c r="S215" s="1032"/>
      <c r="T215" s="118"/>
      <c r="U215" s="4" t="s">
        <v>204</v>
      </c>
      <c r="V215" s="10" t="s">
        <v>205</v>
      </c>
      <c r="W215" s="13">
        <v>1.8</v>
      </c>
      <c r="X215" s="308">
        <v>2</v>
      </c>
    </row>
    <row r="216" spans="1:24" x14ac:dyDescent="0.15">
      <c r="A216" s="1224"/>
      <c r="B216" s="458">
        <v>44840</v>
      </c>
      <c r="C216" s="449" t="str">
        <f t="shared" si="28"/>
        <v>(木)</v>
      </c>
      <c r="D216" s="742" t="s">
        <v>319</v>
      </c>
      <c r="E216" s="674">
        <v>12.5</v>
      </c>
      <c r="F216" s="13">
        <v>23.8</v>
      </c>
      <c r="G216" s="310">
        <v>23.4</v>
      </c>
      <c r="H216" s="14">
        <v>1.8</v>
      </c>
      <c r="I216" s="308">
        <v>2</v>
      </c>
      <c r="J216" s="13">
        <v>7.7</v>
      </c>
      <c r="K216" s="500">
        <v>7.8</v>
      </c>
      <c r="L216" s="1029">
        <v>27.9</v>
      </c>
      <c r="M216" s="846">
        <v>64.2</v>
      </c>
      <c r="N216" s="691">
        <v>88.2</v>
      </c>
      <c r="O216" s="743">
        <v>30</v>
      </c>
      <c r="P216" s="677">
        <v>211</v>
      </c>
      <c r="Q216" s="744">
        <v>0.17</v>
      </c>
      <c r="R216" s="676"/>
      <c r="S216" s="1032"/>
      <c r="T216" s="118"/>
      <c r="U216" s="4" t="s">
        <v>12</v>
      </c>
      <c r="V216" s="10"/>
      <c r="W216" s="13">
        <v>7.7</v>
      </c>
      <c r="X216" s="308">
        <v>7.8</v>
      </c>
    </row>
    <row r="217" spans="1:24" x14ac:dyDescent="0.15">
      <c r="A217" s="1224"/>
      <c r="B217" s="458">
        <v>44841</v>
      </c>
      <c r="C217" s="449" t="str">
        <f t="shared" si="28"/>
        <v>(金)</v>
      </c>
      <c r="D217" s="742" t="s">
        <v>325</v>
      </c>
      <c r="E217" s="674"/>
      <c r="F217" s="13">
        <v>23.1</v>
      </c>
      <c r="G217" s="310">
        <v>22.4</v>
      </c>
      <c r="H217" s="14">
        <v>2.4</v>
      </c>
      <c r="I217" s="308">
        <v>1.9</v>
      </c>
      <c r="J217" s="13">
        <v>7.7</v>
      </c>
      <c r="K217" s="500">
        <v>7.8</v>
      </c>
      <c r="L217" s="1029">
        <v>27.8</v>
      </c>
      <c r="M217" s="846">
        <v>64.2</v>
      </c>
      <c r="N217" s="691">
        <v>90.2</v>
      </c>
      <c r="O217" s="743">
        <v>30</v>
      </c>
      <c r="P217" s="677">
        <v>196</v>
      </c>
      <c r="Q217" s="744">
        <v>0.13</v>
      </c>
      <c r="R217" s="676"/>
      <c r="S217" s="1032"/>
      <c r="T217" s="118"/>
      <c r="U217" s="4" t="s">
        <v>206</v>
      </c>
      <c r="V217" s="10" t="s">
        <v>13</v>
      </c>
      <c r="W217" s="13"/>
      <c r="X217" s="308">
        <v>27.9</v>
      </c>
    </row>
    <row r="218" spans="1:24" x14ac:dyDescent="0.15">
      <c r="A218" s="1224"/>
      <c r="B218" s="458">
        <v>44842</v>
      </c>
      <c r="C218" s="449" t="str">
        <f t="shared" si="28"/>
        <v>(土)</v>
      </c>
      <c r="D218" s="742" t="s">
        <v>327</v>
      </c>
      <c r="E218" s="674"/>
      <c r="F218" s="13">
        <v>22.7</v>
      </c>
      <c r="G218" s="310">
        <v>23.1</v>
      </c>
      <c r="H218" s="14">
        <v>3</v>
      </c>
      <c r="I218" s="308">
        <v>2</v>
      </c>
      <c r="J218" s="13">
        <v>7.7</v>
      </c>
      <c r="K218" s="500">
        <v>7.8</v>
      </c>
      <c r="L218" s="1029">
        <v>30.3</v>
      </c>
      <c r="M218" s="846"/>
      <c r="N218" s="691"/>
      <c r="O218" s="743"/>
      <c r="P218" s="677"/>
      <c r="Q218" s="744"/>
      <c r="R218" s="676"/>
      <c r="S218" s="1032"/>
      <c r="T218" s="118"/>
      <c r="U218" s="4" t="s">
        <v>207</v>
      </c>
      <c r="V218" s="10" t="s">
        <v>371</v>
      </c>
      <c r="W218" s="172"/>
      <c r="X218" s="309">
        <v>64.2</v>
      </c>
    </row>
    <row r="219" spans="1:24" x14ac:dyDescent="0.15">
      <c r="A219" s="1224"/>
      <c r="B219" s="458">
        <v>44843</v>
      </c>
      <c r="C219" s="449" t="str">
        <f t="shared" si="28"/>
        <v>(日)</v>
      </c>
      <c r="D219" s="742" t="s">
        <v>327</v>
      </c>
      <c r="E219" s="674"/>
      <c r="F219" s="13">
        <v>22.5</v>
      </c>
      <c r="G219" s="310">
        <v>22.8</v>
      </c>
      <c r="H219" s="14">
        <v>3.3</v>
      </c>
      <c r="I219" s="308">
        <v>2.4</v>
      </c>
      <c r="J219" s="13">
        <v>7.7</v>
      </c>
      <c r="K219" s="500">
        <v>7.8</v>
      </c>
      <c r="L219" s="1029">
        <v>29.9</v>
      </c>
      <c r="M219" s="846"/>
      <c r="N219" s="691"/>
      <c r="O219" s="743"/>
      <c r="P219" s="677"/>
      <c r="Q219" s="744"/>
      <c r="R219" s="676"/>
      <c r="S219" s="1032"/>
      <c r="T219" s="118"/>
      <c r="U219" s="4" t="s">
        <v>208</v>
      </c>
      <c r="V219" s="10" t="s">
        <v>371</v>
      </c>
      <c r="W219" s="172"/>
      <c r="X219" s="309">
        <v>88.2</v>
      </c>
    </row>
    <row r="220" spans="1:24" x14ac:dyDescent="0.15">
      <c r="A220" s="1224"/>
      <c r="B220" s="458">
        <v>44844</v>
      </c>
      <c r="C220" s="449" t="str">
        <f t="shared" si="28"/>
        <v>(月)</v>
      </c>
      <c r="D220" s="742" t="s">
        <v>327</v>
      </c>
      <c r="E220" s="674"/>
      <c r="F220" s="13">
        <v>22</v>
      </c>
      <c r="G220" s="310">
        <v>22.6</v>
      </c>
      <c r="H220" s="14">
        <v>4.4000000000000004</v>
      </c>
      <c r="I220" s="308">
        <v>2.9</v>
      </c>
      <c r="J220" s="13">
        <v>7.7</v>
      </c>
      <c r="K220" s="500">
        <v>7.8</v>
      </c>
      <c r="L220" s="1029">
        <v>29</v>
      </c>
      <c r="M220" s="846"/>
      <c r="N220" s="691"/>
      <c r="O220" s="743"/>
      <c r="P220" s="677"/>
      <c r="Q220" s="744"/>
      <c r="R220" s="676"/>
      <c r="S220" s="1032"/>
      <c r="T220" s="118"/>
      <c r="U220" s="4" t="s">
        <v>209</v>
      </c>
      <c r="V220" s="10" t="s">
        <v>371</v>
      </c>
      <c r="W220" s="172"/>
      <c r="X220" s="309">
        <v>52.2</v>
      </c>
    </row>
    <row r="221" spans="1:24" x14ac:dyDescent="0.15">
      <c r="A221" s="1224"/>
      <c r="B221" s="458">
        <v>44845</v>
      </c>
      <c r="C221" s="449" t="str">
        <f t="shared" si="28"/>
        <v>(火)</v>
      </c>
      <c r="D221" s="742" t="s">
        <v>327</v>
      </c>
      <c r="E221" s="674"/>
      <c r="F221" s="13">
        <v>22.1</v>
      </c>
      <c r="G221" s="310">
        <v>22.9</v>
      </c>
      <c r="H221" s="14">
        <v>4.2</v>
      </c>
      <c r="I221" s="308">
        <v>2.7</v>
      </c>
      <c r="J221" s="13">
        <v>7.6</v>
      </c>
      <c r="K221" s="500">
        <v>7.8</v>
      </c>
      <c r="L221" s="1029">
        <v>27.2</v>
      </c>
      <c r="M221" s="846">
        <v>63.6</v>
      </c>
      <c r="N221" s="691">
        <v>88</v>
      </c>
      <c r="O221" s="743">
        <v>31</v>
      </c>
      <c r="P221" s="677">
        <v>197</v>
      </c>
      <c r="Q221" s="744">
        <v>0.23</v>
      </c>
      <c r="R221" s="676"/>
      <c r="S221" s="1032"/>
      <c r="T221" s="118"/>
      <c r="U221" s="4" t="s">
        <v>210</v>
      </c>
      <c r="V221" s="10" t="s">
        <v>371</v>
      </c>
      <c r="W221" s="172"/>
      <c r="X221" s="309">
        <v>36</v>
      </c>
    </row>
    <row r="222" spans="1:24" x14ac:dyDescent="0.15">
      <c r="A222" s="1224"/>
      <c r="B222" s="458">
        <v>44846</v>
      </c>
      <c r="C222" s="449" t="str">
        <f t="shared" si="28"/>
        <v>(水)</v>
      </c>
      <c r="D222" s="742" t="s">
        <v>327</v>
      </c>
      <c r="E222" s="674"/>
      <c r="F222" s="13">
        <v>21.9</v>
      </c>
      <c r="G222" s="310">
        <v>22.2</v>
      </c>
      <c r="H222" s="14">
        <v>3.9</v>
      </c>
      <c r="I222" s="308">
        <v>2.7</v>
      </c>
      <c r="J222" s="13">
        <v>7.6</v>
      </c>
      <c r="K222" s="500">
        <v>7.8</v>
      </c>
      <c r="L222" s="1029">
        <v>27.8</v>
      </c>
      <c r="M222" s="846">
        <v>63.8</v>
      </c>
      <c r="N222" s="691">
        <v>91</v>
      </c>
      <c r="O222" s="743">
        <v>32.299999999999997</v>
      </c>
      <c r="P222" s="677">
        <v>209</v>
      </c>
      <c r="Q222" s="744">
        <v>0.2</v>
      </c>
      <c r="R222" s="676"/>
      <c r="S222" s="1032"/>
      <c r="T222" s="118"/>
      <c r="U222" s="4" t="s">
        <v>211</v>
      </c>
      <c r="V222" s="10" t="s">
        <v>371</v>
      </c>
      <c r="W222" s="14"/>
      <c r="X222" s="310">
        <v>30</v>
      </c>
    </row>
    <row r="223" spans="1:24" x14ac:dyDescent="0.15">
      <c r="A223" s="1224"/>
      <c r="B223" s="458">
        <v>44847</v>
      </c>
      <c r="C223" s="449" t="str">
        <f t="shared" si="28"/>
        <v>(木)</v>
      </c>
      <c r="D223" s="742" t="s">
        <v>325</v>
      </c>
      <c r="E223" s="674"/>
      <c r="F223" s="13">
        <v>21.6</v>
      </c>
      <c r="G223" s="310">
        <v>21.4</v>
      </c>
      <c r="H223" s="14">
        <v>3</v>
      </c>
      <c r="I223" s="308">
        <v>2.2999999999999998</v>
      </c>
      <c r="J223" s="13">
        <v>7.7</v>
      </c>
      <c r="K223" s="500">
        <v>7.8</v>
      </c>
      <c r="L223" s="1029">
        <v>27.8</v>
      </c>
      <c r="M223" s="846">
        <v>64.2</v>
      </c>
      <c r="N223" s="691">
        <v>90</v>
      </c>
      <c r="O223" s="743">
        <v>30</v>
      </c>
      <c r="P223" s="677">
        <v>208</v>
      </c>
      <c r="Q223" s="744">
        <v>0.16</v>
      </c>
      <c r="R223" s="676">
        <v>65</v>
      </c>
      <c r="S223" s="1032">
        <v>3</v>
      </c>
      <c r="T223" s="118"/>
      <c r="U223" s="4" t="s">
        <v>212</v>
      </c>
      <c r="V223" s="10" t="s">
        <v>371</v>
      </c>
      <c r="W223" s="17"/>
      <c r="X223" s="311">
        <v>211</v>
      </c>
    </row>
    <row r="224" spans="1:24" x14ac:dyDescent="0.15">
      <c r="A224" s="1224"/>
      <c r="B224" s="458">
        <v>44848</v>
      </c>
      <c r="C224" s="449" t="str">
        <f t="shared" si="28"/>
        <v>(金)</v>
      </c>
      <c r="D224" s="742" t="s">
        <v>327</v>
      </c>
      <c r="E224" s="674"/>
      <c r="F224" s="13">
        <v>21.3</v>
      </c>
      <c r="G224" s="310">
        <v>21.5</v>
      </c>
      <c r="H224" s="14">
        <v>2.8</v>
      </c>
      <c r="I224" s="308">
        <v>2</v>
      </c>
      <c r="J224" s="13">
        <v>7.6</v>
      </c>
      <c r="K224" s="500">
        <v>7.8</v>
      </c>
      <c r="L224" s="1029">
        <v>27.9</v>
      </c>
      <c r="M224" s="846">
        <v>63.5</v>
      </c>
      <c r="N224" s="691">
        <v>89</v>
      </c>
      <c r="O224" s="743">
        <v>31.8</v>
      </c>
      <c r="P224" s="677">
        <v>197</v>
      </c>
      <c r="Q224" s="744">
        <v>0.15</v>
      </c>
      <c r="R224" s="676"/>
      <c r="S224" s="1032"/>
      <c r="T224" s="118"/>
      <c r="U224" s="4" t="s">
        <v>213</v>
      </c>
      <c r="V224" s="10" t="s">
        <v>371</v>
      </c>
      <c r="W224" s="15"/>
      <c r="X224" s="312">
        <v>0.17</v>
      </c>
    </row>
    <row r="225" spans="1:24" x14ac:dyDescent="0.15">
      <c r="A225" s="1224"/>
      <c r="B225" s="458">
        <v>44849</v>
      </c>
      <c r="C225" s="449" t="str">
        <f t="shared" si="28"/>
        <v>(土)</v>
      </c>
      <c r="D225" s="742" t="s">
        <v>325</v>
      </c>
      <c r="E225" s="674"/>
      <c r="F225" s="13">
        <v>20.8</v>
      </c>
      <c r="G225" s="310">
        <v>21.6</v>
      </c>
      <c r="H225" s="14">
        <v>4.2</v>
      </c>
      <c r="I225" s="308">
        <v>2.5</v>
      </c>
      <c r="J225" s="13">
        <v>7.6</v>
      </c>
      <c r="K225" s="500">
        <v>7.8</v>
      </c>
      <c r="L225" s="1029">
        <v>30</v>
      </c>
      <c r="M225" s="846"/>
      <c r="N225" s="691"/>
      <c r="O225" s="743"/>
      <c r="P225" s="677"/>
      <c r="Q225" s="744"/>
      <c r="R225" s="676"/>
      <c r="S225" s="1032"/>
      <c r="T225" s="118"/>
      <c r="U225" s="4" t="s">
        <v>14</v>
      </c>
      <c r="V225" s="10" t="s">
        <v>371</v>
      </c>
      <c r="W225" s="13"/>
      <c r="X225" s="313">
        <v>2.1</v>
      </c>
    </row>
    <row r="226" spans="1:24" x14ac:dyDescent="0.15">
      <c r="A226" s="1224"/>
      <c r="B226" s="458">
        <v>44850</v>
      </c>
      <c r="C226" s="449" t="str">
        <f t="shared" si="28"/>
        <v>(日)</v>
      </c>
      <c r="D226" s="742" t="s">
        <v>326</v>
      </c>
      <c r="E226" s="674"/>
      <c r="F226" s="13">
        <v>20.8</v>
      </c>
      <c r="G226" s="310">
        <v>22</v>
      </c>
      <c r="H226" s="14">
        <v>5.7</v>
      </c>
      <c r="I226" s="308">
        <v>3.3</v>
      </c>
      <c r="J226" s="13">
        <v>7.6</v>
      </c>
      <c r="K226" s="500">
        <v>7.8</v>
      </c>
      <c r="L226" s="1029">
        <v>28.8</v>
      </c>
      <c r="M226" s="846"/>
      <c r="N226" s="691"/>
      <c r="O226" s="743"/>
      <c r="P226" s="677"/>
      <c r="Q226" s="744"/>
      <c r="R226" s="676"/>
      <c r="S226" s="1032"/>
      <c r="T226" s="118"/>
      <c r="U226" s="4" t="s">
        <v>15</v>
      </c>
      <c r="V226" s="10" t="s">
        <v>371</v>
      </c>
      <c r="W226" s="13"/>
      <c r="X226" s="313">
        <v>0.8</v>
      </c>
    </row>
    <row r="227" spans="1:24" x14ac:dyDescent="0.15">
      <c r="A227" s="1224"/>
      <c r="B227" s="458">
        <v>44851</v>
      </c>
      <c r="C227" s="449" t="str">
        <f t="shared" si="28"/>
        <v>(月)</v>
      </c>
      <c r="D227" s="742" t="s">
        <v>327</v>
      </c>
      <c r="E227" s="674"/>
      <c r="F227" s="13">
        <v>20.9</v>
      </c>
      <c r="G227" s="310">
        <v>22.2</v>
      </c>
      <c r="H227" s="14">
        <v>4.5</v>
      </c>
      <c r="I227" s="308">
        <v>3</v>
      </c>
      <c r="J227" s="13">
        <v>7.6</v>
      </c>
      <c r="K227" s="500">
        <v>7.8</v>
      </c>
      <c r="L227" s="1029">
        <v>27.2</v>
      </c>
      <c r="M227" s="846">
        <v>63.7</v>
      </c>
      <c r="N227" s="691">
        <v>88.2</v>
      </c>
      <c r="O227" s="743">
        <v>31.5</v>
      </c>
      <c r="P227" s="677">
        <v>205</v>
      </c>
      <c r="Q227" s="744">
        <v>0.3</v>
      </c>
      <c r="R227" s="676"/>
      <c r="S227" s="1032"/>
      <c r="T227" s="118"/>
      <c r="U227" s="4" t="s">
        <v>214</v>
      </c>
      <c r="V227" s="10" t="s">
        <v>371</v>
      </c>
      <c r="W227" s="13"/>
      <c r="X227" s="313">
        <v>7.4</v>
      </c>
    </row>
    <row r="228" spans="1:24" x14ac:dyDescent="0.15">
      <c r="A228" s="1224"/>
      <c r="B228" s="458">
        <v>44852</v>
      </c>
      <c r="C228" s="449" t="str">
        <f t="shared" si="28"/>
        <v>(火)</v>
      </c>
      <c r="D228" s="742" t="s">
        <v>325</v>
      </c>
      <c r="E228" s="674"/>
      <c r="F228" s="13">
        <v>20.8</v>
      </c>
      <c r="G228" s="310">
        <v>20.2</v>
      </c>
      <c r="H228" s="14">
        <v>3.5</v>
      </c>
      <c r="I228" s="308">
        <v>2.9</v>
      </c>
      <c r="J228" s="13">
        <v>7.6</v>
      </c>
      <c r="K228" s="500">
        <v>7.8</v>
      </c>
      <c r="L228" s="1029">
        <v>27.4</v>
      </c>
      <c r="M228" s="846">
        <v>63.4</v>
      </c>
      <c r="N228" s="691">
        <v>89.8</v>
      </c>
      <c r="O228" s="743">
        <v>30.4</v>
      </c>
      <c r="P228" s="677">
        <v>212</v>
      </c>
      <c r="Q228" s="744">
        <v>0.31</v>
      </c>
      <c r="R228" s="676"/>
      <c r="S228" s="1032"/>
      <c r="T228" s="118"/>
      <c r="U228" s="4" t="s">
        <v>215</v>
      </c>
      <c r="V228" s="10" t="s">
        <v>371</v>
      </c>
      <c r="W228" s="15"/>
      <c r="X228" s="314">
        <v>1.7999999999999999E-2</v>
      </c>
    </row>
    <row r="229" spans="1:24" x14ac:dyDescent="0.15">
      <c r="A229" s="1224"/>
      <c r="B229" s="458">
        <v>44853</v>
      </c>
      <c r="C229" s="449" t="str">
        <f t="shared" si="28"/>
        <v>(水)</v>
      </c>
      <c r="D229" s="742" t="s">
        <v>327</v>
      </c>
      <c r="E229" s="674"/>
      <c r="F229" s="13">
        <v>20.7</v>
      </c>
      <c r="G229" s="310">
        <v>20.6</v>
      </c>
      <c r="H229" s="14">
        <v>2.4</v>
      </c>
      <c r="I229" s="308">
        <v>2.9</v>
      </c>
      <c r="J229" s="13">
        <v>7.7</v>
      </c>
      <c r="K229" s="500">
        <v>7.7</v>
      </c>
      <c r="L229" s="1029">
        <v>27.9</v>
      </c>
      <c r="M229" s="846">
        <v>63.7</v>
      </c>
      <c r="N229" s="691">
        <v>90</v>
      </c>
      <c r="O229" s="743">
        <v>33.200000000000003</v>
      </c>
      <c r="P229" s="677">
        <v>223</v>
      </c>
      <c r="Q229" s="744">
        <v>0.2</v>
      </c>
      <c r="R229" s="676"/>
      <c r="S229" s="1032"/>
      <c r="T229" s="118"/>
      <c r="U229" s="4" t="s">
        <v>329</v>
      </c>
      <c r="V229" s="10" t="s">
        <v>371</v>
      </c>
      <c r="W229" s="15"/>
      <c r="X229" s="314">
        <v>2.0499999999999998</v>
      </c>
    </row>
    <row r="230" spans="1:24" x14ac:dyDescent="0.15">
      <c r="A230" s="1224"/>
      <c r="B230" s="458">
        <v>44854</v>
      </c>
      <c r="C230" s="449" t="str">
        <f t="shared" si="28"/>
        <v>(木)</v>
      </c>
      <c r="D230" s="742" t="s">
        <v>326</v>
      </c>
      <c r="E230" s="674"/>
      <c r="F230" s="13">
        <v>20.5</v>
      </c>
      <c r="G230" s="310">
        <v>21</v>
      </c>
      <c r="H230" s="14">
        <v>2.8</v>
      </c>
      <c r="I230" s="308">
        <v>1.8</v>
      </c>
      <c r="J230" s="13">
        <v>7.7</v>
      </c>
      <c r="K230" s="500">
        <v>7.8</v>
      </c>
      <c r="L230" s="1029">
        <v>27.9</v>
      </c>
      <c r="M230" s="846">
        <v>64.3</v>
      </c>
      <c r="N230" s="691">
        <v>89.2</v>
      </c>
      <c r="O230" s="743">
        <v>29.6</v>
      </c>
      <c r="P230" s="677">
        <v>196</v>
      </c>
      <c r="Q230" s="744">
        <v>0.17</v>
      </c>
      <c r="R230" s="676"/>
      <c r="S230" s="1032"/>
      <c r="T230" s="118"/>
      <c r="U230" s="4" t="s">
        <v>216</v>
      </c>
      <c r="V230" s="10" t="s">
        <v>371</v>
      </c>
      <c r="W230" s="15"/>
      <c r="X230" s="314">
        <v>2.42</v>
      </c>
    </row>
    <row r="231" spans="1:24" x14ac:dyDescent="0.15">
      <c r="A231" s="1224"/>
      <c r="B231" s="458">
        <v>44855</v>
      </c>
      <c r="C231" s="449" t="str">
        <f t="shared" si="28"/>
        <v>(金)</v>
      </c>
      <c r="D231" s="742" t="s">
        <v>326</v>
      </c>
      <c r="E231" s="674"/>
      <c r="F231" s="13">
        <v>20.2</v>
      </c>
      <c r="G231" s="310">
        <v>20.9</v>
      </c>
      <c r="H231" s="14">
        <v>3.8</v>
      </c>
      <c r="I231" s="308">
        <v>2.1</v>
      </c>
      <c r="J231" s="13">
        <v>7.7</v>
      </c>
      <c r="K231" s="500">
        <v>7.7</v>
      </c>
      <c r="L231" s="1029">
        <v>27.8</v>
      </c>
      <c r="M231" s="846">
        <v>65.7</v>
      </c>
      <c r="N231" s="691">
        <v>91.2</v>
      </c>
      <c r="O231" s="743">
        <v>32.700000000000003</v>
      </c>
      <c r="P231" s="677">
        <v>155</v>
      </c>
      <c r="Q231" s="744">
        <v>0.15</v>
      </c>
      <c r="R231" s="676"/>
      <c r="S231" s="1032"/>
      <c r="T231" s="118"/>
      <c r="U231" s="4" t="s">
        <v>217</v>
      </c>
      <c r="V231" s="10" t="s">
        <v>371</v>
      </c>
      <c r="W231" s="15"/>
      <c r="X231" s="314">
        <v>0.13400000000000001</v>
      </c>
    </row>
    <row r="232" spans="1:24" x14ac:dyDescent="0.15">
      <c r="A232" s="1224"/>
      <c r="B232" s="458">
        <v>44856</v>
      </c>
      <c r="C232" s="449" t="str">
        <f t="shared" si="28"/>
        <v>(土)</v>
      </c>
      <c r="D232" s="742" t="s">
        <v>326</v>
      </c>
      <c r="E232" s="674"/>
      <c r="F232" s="13">
        <v>20.5</v>
      </c>
      <c r="G232" s="310">
        <v>20.6</v>
      </c>
      <c r="H232" s="14">
        <v>3.2</v>
      </c>
      <c r="I232" s="308">
        <v>2.4</v>
      </c>
      <c r="J232" s="13">
        <v>7.6</v>
      </c>
      <c r="K232" s="500">
        <v>7.7</v>
      </c>
      <c r="L232" s="1029">
        <v>28.8</v>
      </c>
      <c r="M232" s="846"/>
      <c r="N232" s="691"/>
      <c r="O232" s="743"/>
      <c r="P232" s="677"/>
      <c r="Q232" s="744"/>
      <c r="R232" s="676"/>
      <c r="S232" s="1032"/>
      <c r="T232" s="118"/>
      <c r="U232" s="4" t="s">
        <v>218</v>
      </c>
      <c r="V232" s="10" t="s">
        <v>371</v>
      </c>
      <c r="W232" s="13"/>
      <c r="X232" s="313">
        <v>19.600000000000001</v>
      </c>
    </row>
    <row r="233" spans="1:24" x14ac:dyDescent="0.15">
      <c r="A233" s="1224"/>
      <c r="B233" s="458">
        <v>44857</v>
      </c>
      <c r="C233" s="449" t="str">
        <f t="shared" si="28"/>
        <v>(日)</v>
      </c>
      <c r="D233" s="742" t="s">
        <v>327</v>
      </c>
      <c r="E233" s="674"/>
      <c r="F233" s="13">
        <v>20.399999999999999</v>
      </c>
      <c r="G233" s="310">
        <v>20.5</v>
      </c>
      <c r="H233" s="14">
        <v>3.3</v>
      </c>
      <c r="I233" s="308">
        <v>2.4</v>
      </c>
      <c r="J233" s="13">
        <v>7.6</v>
      </c>
      <c r="K233" s="500">
        <v>7.7</v>
      </c>
      <c r="L233" s="1029">
        <v>29.2</v>
      </c>
      <c r="M233" s="846"/>
      <c r="N233" s="691"/>
      <c r="O233" s="743"/>
      <c r="P233" s="677"/>
      <c r="Q233" s="744"/>
      <c r="R233" s="676"/>
      <c r="S233" s="1032"/>
      <c r="T233" s="118"/>
      <c r="U233" s="4" t="s">
        <v>17</v>
      </c>
      <c r="V233" s="10" t="s">
        <v>371</v>
      </c>
      <c r="W233" s="13"/>
      <c r="X233" s="313">
        <v>32.200000000000003</v>
      </c>
    </row>
    <row r="234" spans="1:24" x14ac:dyDescent="0.15">
      <c r="A234" s="1224"/>
      <c r="B234" s="458">
        <v>44858</v>
      </c>
      <c r="C234" s="449" t="str">
        <f t="shared" si="28"/>
        <v>(月)</v>
      </c>
      <c r="D234" s="742" t="s">
        <v>327</v>
      </c>
      <c r="E234" s="674"/>
      <c r="F234" s="13">
        <v>19.7</v>
      </c>
      <c r="G234" s="310">
        <v>19.899999999999999</v>
      </c>
      <c r="H234" s="14">
        <v>2.6</v>
      </c>
      <c r="I234" s="308">
        <v>2.2999999999999998</v>
      </c>
      <c r="J234" s="13">
        <v>7.7</v>
      </c>
      <c r="K234" s="500">
        <v>7.7</v>
      </c>
      <c r="L234" s="1029">
        <v>29</v>
      </c>
      <c r="M234" s="846">
        <v>68.3</v>
      </c>
      <c r="N234" s="691">
        <v>94.4</v>
      </c>
      <c r="O234" s="743">
        <v>33.1</v>
      </c>
      <c r="P234" s="677">
        <v>163</v>
      </c>
      <c r="Q234" s="744">
        <v>0.17</v>
      </c>
      <c r="R234" s="676"/>
      <c r="S234" s="1032"/>
      <c r="T234" s="118"/>
      <c r="U234" s="4" t="s">
        <v>219</v>
      </c>
      <c r="V234" s="10" t="s">
        <v>205</v>
      </c>
      <c r="W234" s="13"/>
      <c r="X234" s="396">
        <v>5</v>
      </c>
    </row>
    <row r="235" spans="1:24" x14ac:dyDescent="0.15">
      <c r="A235" s="1224"/>
      <c r="B235" s="458">
        <v>44859</v>
      </c>
      <c r="C235" s="449" t="str">
        <f t="shared" si="28"/>
        <v>(火)</v>
      </c>
      <c r="D235" s="742" t="s">
        <v>327</v>
      </c>
      <c r="E235" s="674"/>
      <c r="F235" s="13">
        <v>19.5</v>
      </c>
      <c r="G235" s="310">
        <v>19.8</v>
      </c>
      <c r="H235" s="14">
        <v>2.2000000000000002</v>
      </c>
      <c r="I235" s="308">
        <v>1.8</v>
      </c>
      <c r="J235" s="13">
        <v>7.7</v>
      </c>
      <c r="K235" s="500">
        <v>7.7</v>
      </c>
      <c r="L235" s="1029">
        <v>28.4</v>
      </c>
      <c r="M235" s="846">
        <v>66.2</v>
      </c>
      <c r="N235" s="691">
        <v>92.2</v>
      </c>
      <c r="O235" s="743">
        <v>31.6</v>
      </c>
      <c r="P235" s="677">
        <v>161</v>
      </c>
      <c r="Q235" s="744">
        <v>0.13</v>
      </c>
      <c r="R235" s="676"/>
      <c r="S235" s="1032"/>
      <c r="T235" s="118"/>
      <c r="U235" s="4" t="s">
        <v>220</v>
      </c>
      <c r="V235" s="10" t="s">
        <v>371</v>
      </c>
      <c r="W235" s="172"/>
      <c r="X235" s="396">
        <v>1</v>
      </c>
    </row>
    <row r="236" spans="1:24" x14ac:dyDescent="0.15">
      <c r="A236" s="1224"/>
      <c r="B236" s="458">
        <v>44860</v>
      </c>
      <c r="C236" s="449" t="str">
        <f t="shared" si="28"/>
        <v>(水)</v>
      </c>
      <c r="D236" s="742" t="s">
        <v>326</v>
      </c>
      <c r="E236" s="674"/>
      <c r="F236" s="13">
        <v>19.3</v>
      </c>
      <c r="G236" s="310">
        <v>19.600000000000001</v>
      </c>
      <c r="H236" s="14">
        <v>2.6</v>
      </c>
      <c r="I236" s="308">
        <v>1.8</v>
      </c>
      <c r="J236" s="13">
        <v>7.7</v>
      </c>
      <c r="K236" s="500">
        <v>7.8</v>
      </c>
      <c r="L236" s="1029">
        <v>28.6</v>
      </c>
      <c r="M236" s="846">
        <v>66.900000000000006</v>
      </c>
      <c r="N236" s="691">
        <v>92.8</v>
      </c>
      <c r="O236" s="743">
        <v>31.5</v>
      </c>
      <c r="P236" s="677">
        <v>167</v>
      </c>
      <c r="Q236" s="744">
        <v>0.14000000000000001</v>
      </c>
      <c r="R236" s="676"/>
      <c r="S236" s="1032"/>
      <c r="T236" s="118"/>
      <c r="U236" s="397"/>
      <c r="V236" s="398"/>
      <c r="W236" s="399"/>
      <c r="X236" s="398"/>
    </row>
    <row r="237" spans="1:24" x14ac:dyDescent="0.15">
      <c r="A237" s="1224"/>
      <c r="B237" s="458">
        <v>44861</v>
      </c>
      <c r="C237" s="449" t="str">
        <f t="shared" si="28"/>
        <v>(木)</v>
      </c>
      <c r="D237" s="742" t="s">
        <v>326</v>
      </c>
      <c r="E237" s="674"/>
      <c r="F237" s="13">
        <v>19</v>
      </c>
      <c r="G237" s="310">
        <v>19.100000000000001</v>
      </c>
      <c r="H237" s="14">
        <v>3.4</v>
      </c>
      <c r="I237" s="308">
        <v>2.4</v>
      </c>
      <c r="J237" s="13">
        <v>7.7</v>
      </c>
      <c r="K237" s="500">
        <v>7.7</v>
      </c>
      <c r="L237" s="1029">
        <v>29</v>
      </c>
      <c r="M237" s="846">
        <v>67.8</v>
      </c>
      <c r="N237" s="691">
        <v>94.2</v>
      </c>
      <c r="O237" s="743">
        <v>32.700000000000003</v>
      </c>
      <c r="P237" s="677">
        <v>152</v>
      </c>
      <c r="Q237" s="744">
        <v>0.17</v>
      </c>
      <c r="R237" s="676"/>
      <c r="S237" s="1032"/>
      <c r="T237" s="118"/>
      <c r="U237" s="397"/>
      <c r="V237" s="398"/>
      <c r="W237" s="399"/>
      <c r="X237" s="398"/>
    </row>
    <row r="238" spans="1:24" x14ac:dyDescent="0.15">
      <c r="A238" s="1224"/>
      <c r="B238" s="458">
        <v>44862</v>
      </c>
      <c r="C238" s="449" t="str">
        <f t="shared" si="28"/>
        <v>(金)</v>
      </c>
      <c r="D238" s="742" t="s">
        <v>327</v>
      </c>
      <c r="E238" s="674"/>
      <c r="F238" s="13">
        <v>18.3</v>
      </c>
      <c r="G238" s="310">
        <v>18.399999999999999</v>
      </c>
      <c r="H238" s="14">
        <v>3.2</v>
      </c>
      <c r="I238" s="308">
        <v>2.5</v>
      </c>
      <c r="J238" s="13">
        <v>7.8</v>
      </c>
      <c r="K238" s="500">
        <v>7.8</v>
      </c>
      <c r="L238" s="1029">
        <v>29.2</v>
      </c>
      <c r="M238" s="846">
        <v>68.5</v>
      </c>
      <c r="N238" s="691">
        <v>94.8</v>
      </c>
      <c r="O238" s="743">
        <v>32.799999999999997</v>
      </c>
      <c r="P238" s="677">
        <v>171</v>
      </c>
      <c r="Q238" s="744">
        <v>0.19</v>
      </c>
      <c r="R238" s="676"/>
      <c r="S238" s="1032"/>
      <c r="T238" s="118"/>
      <c r="U238" s="514"/>
      <c r="V238" s="515"/>
      <c r="W238" s="516"/>
      <c r="X238" s="515"/>
    </row>
    <row r="239" spans="1:24" x14ac:dyDescent="0.15">
      <c r="A239" s="1224"/>
      <c r="B239" s="458">
        <v>44863</v>
      </c>
      <c r="C239" s="449" t="str">
        <f t="shared" si="28"/>
        <v>(土)</v>
      </c>
      <c r="D239" s="742" t="s">
        <v>326</v>
      </c>
      <c r="E239" s="674"/>
      <c r="F239" s="13">
        <v>18.399999999999999</v>
      </c>
      <c r="G239" s="310">
        <v>18.399999999999999</v>
      </c>
      <c r="H239" s="14">
        <v>3.4</v>
      </c>
      <c r="I239" s="308">
        <v>2.5</v>
      </c>
      <c r="J239" s="13">
        <v>7.7</v>
      </c>
      <c r="K239" s="500">
        <v>7.7</v>
      </c>
      <c r="L239" s="1029">
        <v>29.9</v>
      </c>
      <c r="M239" s="846"/>
      <c r="N239" s="691"/>
      <c r="O239" s="743"/>
      <c r="P239" s="677"/>
      <c r="Q239" s="744"/>
      <c r="R239" s="676"/>
      <c r="S239" s="1032"/>
      <c r="T239" s="118"/>
      <c r="U239" s="150" t="s">
        <v>23</v>
      </c>
      <c r="V239" s="1128" t="s">
        <v>24</v>
      </c>
      <c r="W239" s="1128" t="s">
        <v>24</v>
      </c>
      <c r="X239" s="1129" t="s">
        <v>24</v>
      </c>
    </row>
    <row r="240" spans="1:24" x14ac:dyDescent="0.15">
      <c r="A240" s="1224"/>
      <c r="B240" s="458">
        <v>44864</v>
      </c>
      <c r="C240" s="449" t="str">
        <f t="shared" si="28"/>
        <v>(日)</v>
      </c>
      <c r="D240" s="742" t="s">
        <v>326</v>
      </c>
      <c r="E240" s="674"/>
      <c r="F240" s="13">
        <v>18.5</v>
      </c>
      <c r="G240" s="310">
        <v>18.3</v>
      </c>
      <c r="H240" s="14">
        <v>2.9</v>
      </c>
      <c r="I240" s="308">
        <v>2.5</v>
      </c>
      <c r="J240" s="13">
        <v>7.8</v>
      </c>
      <c r="K240" s="500">
        <v>7.8</v>
      </c>
      <c r="L240" s="1029">
        <v>30.1</v>
      </c>
      <c r="M240" s="846"/>
      <c r="N240" s="691"/>
      <c r="O240" s="743"/>
      <c r="P240" s="677"/>
      <c r="Q240" s="744"/>
      <c r="R240" s="676"/>
      <c r="S240" s="1032"/>
      <c r="T240" s="118"/>
      <c r="U240" s="1235" t="s">
        <v>480</v>
      </c>
      <c r="V240" s="1236"/>
      <c r="W240" s="1236"/>
      <c r="X240" s="1237"/>
    </row>
    <row r="241" spans="1:24" x14ac:dyDescent="0.15">
      <c r="A241" s="1224"/>
      <c r="B241" s="458">
        <v>44865</v>
      </c>
      <c r="C241" s="449" t="str">
        <f t="shared" si="28"/>
        <v>(月)</v>
      </c>
      <c r="D241" s="761" t="s">
        <v>326</v>
      </c>
      <c r="E241" s="746"/>
      <c r="F241" s="498">
        <v>18.5</v>
      </c>
      <c r="G241" s="409">
        <v>18.399999999999999</v>
      </c>
      <c r="H241" s="748">
        <v>2.9</v>
      </c>
      <c r="I241" s="747">
        <v>2.2999999999999998</v>
      </c>
      <c r="J241" s="498">
        <v>7.8</v>
      </c>
      <c r="K241" s="506">
        <v>7.7</v>
      </c>
      <c r="L241" s="1076">
        <v>29.4</v>
      </c>
      <c r="M241" s="900">
        <v>68.7</v>
      </c>
      <c r="N241" s="1009">
        <v>95.2</v>
      </c>
      <c r="O241" s="750">
        <v>32.4</v>
      </c>
      <c r="P241" s="751">
        <v>154</v>
      </c>
      <c r="Q241" s="752">
        <v>0.17</v>
      </c>
      <c r="R241" s="757"/>
      <c r="S241" s="1072"/>
      <c r="T241" s="118"/>
      <c r="U241" s="1238"/>
      <c r="V241" s="1236"/>
      <c r="W241" s="1236"/>
      <c r="X241" s="1237"/>
    </row>
    <row r="242" spans="1:24" s="1" customFormat="1" ht="13.5" customHeight="1" x14ac:dyDescent="0.15">
      <c r="A242" s="1224"/>
      <c r="B242" s="1155" t="s">
        <v>274</v>
      </c>
      <c r="C242" s="1155"/>
      <c r="D242" s="679"/>
      <c r="E242" s="680">
        <f t="shared" ref="E242:R242" si="29">IF(COUNT(E211:E241)=0,"",MAX(E211:E241))</f>
        <v>12.5</v>
      </c>
      <c r="F242" s="12">
        <f t="shared" si="29"/>
        <v>24.5</v>
      </c>
      <c r="G242" s="307">
        <f t="shared" si="29"/>
        <v>25.9</v>
      </c>
      <c r="H242" s="665">
        <f t="shared" si="29"/>
        <v>5.7</v>
      </c>
      <c r="I242" s="666">
        <f t="shared" si="29"/>
        <v>3.3</v>
      </c>
      <c r="J242" s="12">
        <f t="shared" si="29"/>
        <v>7.8</v>
      </c>
      <c r="K242" s="855">
        <f t="shared" si="29"/>
        <v>7.8</v>
      </c>
      <c r="L242" s="1025">
        <f t="shared" si="29"/>
        <v>30.4</v>
      </c>
      <c r="M242" s="838">
        <f t="shared" si="29"/>
        <v>68.7</v>
      </c>
      <c r="N242" s="682">
        <f t="shared" si="29"/>
        <v>95.2</v>
      </c>
      <c r="O242" s="728">
        <f t="shared" si="29"/>
        <v>33.200000000000003</v>
      </c>
      <c r="P242" s="684">
        <f t="shared" si="29"/>
        <v>223</v>
      </c>
      <c r="Q242" s="685">
        <f t="shared" si="29"/>
        <v>0.31</v>
      </c>
      <c r="R242" s="729">
        <f t="shared" si="29"/>
        <v>65</v>
      </c>
      <c r="S242" s="1065">
        <f t="shared" ref="S242" si="30">IF(COUNT(S211:S241)=0,"",MAX(S211:S241))</f>
        <v>3</v>
      </c>
      <c r="T242" s="159"/>
      <c r="U242" s="1238"/>
      <c r="V242" s="1236"/>
      <c r="W242" s="1236"/>
      <c r="X242" s="1237"/>
    </row>
    <row r="243" spans="1:24" s="1" customFormat="1" ht="13.5" customHeight="1" x14ac:dyDescent="0.15">
      <c r="A243" s="1224"/>
      <c r="B243" s="1156" t="s">
        <v>275</v>
      </c>
      <c r="C243" s="1156"/>
      <c r="D243" s="687"/>
      <c r="E243" s="689">
        <f t="shared" ref="E243:Q243" si="31">IF(COUNT(E211:E241)=0,"",MIN(E211:E241))</f>
        <v>12.5</v>
      </c>
      <c r="F243" s="13">
        <f t="shared" si="31"/>
        <v>18.3</v>
      </c>
      <c r="G243" s="308">
        <f t="shared" si="31"/>
        <v>18.3</v>
      </c>
      <c r="H243" s="14">
        <f t="shared" si="31"/>
        <v>1.8</v>
      </c>
      <c r="I243" s="310">
        <f t="shared" si="31"/>
        <v>1.8</v>
      </c>
      <c r="J243" s="13">
        <f t="shared" si="31"/>
        <v>7.6</v>
      </c>
      <c r="K243" s="500">
        <f t="shared" si="31"/>
        <v>7.7</v>
      </c>
      <c r="L243" s="1029">
        <f t="shared" si="31"/>
        <v>27.2</v>
      </c>
      <c r="M243" s="846">
        <f t="shared" si="31"/>
        <v>63.2</v>
      </c>
      <c r="N243" s="691">
        <f t="shared" si="31"/>
        <v>88</v>
      </c>
      <c r="O243" s="692">
        <f t="shared" si="31"/>
        <v>28.2</v>
      </c>
      <c r="P243" s="693">
        <f t="shared" si="31"/>
        <v>152</v>
      </c>
      <c r="Q243" s="694">
        <f t="shared" si="31"/>
        <v>0.13</v>
      </c>
      <c r="R243" s="1122"/>
      <c r="S243" s="1067"/>
      <c r="T243" s="159"/>
      <c r="U243" s="1238"/>
      <c r="V243" s="1236"/>
      <c r="W243" s="1236"/>
      <c r="X243" s="1237"/>
    </row>
    <row r="244" spans="1:24" s="1" customFormat="1" ht="13.5" customHeight="1" x14ac:dyDescent="0.15">
      <c r="A244" s="1224"/>
      <c r="B244" s="1156" t="s">
        <v>276</v>
      </c>
      <c r="C244" s="1156"/>
      <c r="D244" s="687"/>
      <c r="E244" s="697">
        <f t="shared" ref="E244:Q244" si="32">IF(COUNT(E211:E241)=0,"",AVERAGE(E211:E241))</f>
        <v>12.5</v>
      </c>
      <c r="F244" s="418">
        <f t="shared" si="32"/>
        <v>21.28387096774193</v>
      </c>
      <c r="G244" s="719">
        <f t="shared" si="32"/>
        <v>21.593548387096771</v>
      </c>
      <c r="H244" s="720">
        <f t="shared" si="32"/>
        <v>3.3612903225806456</v>
      </c>
      <c r="I244" s="721">
        <f t="shared" si="32"/>
        <v>2.3741935483870962</v>
      </c>
      <c r="J244" s="418">
        <f t="shared" si="32"/>
        <v>7.6838709677419326</v>
      </c>
      <c r="K244" s="886">
        <f t="shared" si="32"/>
        <v>7.7612903225806429</v>
      </c>
      <c r="L244" s="1033">
        <f t="shared" si="32"/>
        <v>28.64838709677419</v>
      </c>
      <c r="M244" s="888">
        <f t="shared" si="32"/>
        <v>65.09</v>
      </c>
      <c r="N244" s="1007">
        <f t="shared" si="32"/>
        <v>90.800000000000011</v>
      </c>
      <c r="O244" s="730">
        <f t="shared" si="32"/>
        <v>31.305</v>
      </c>
      <c r="P244" s="731">
        <f t="shared" si="32"/>
        <v>186.2</v>
      </c>
      <c r="Q244" s="732">
        <f t="shared" si="32"/>
        <v>0.18449999999999997</v>
      </c>
      <c r="R244" s="1123"/>
      <c r="S244" s="1081"/>
      <c r="T244" s="159"/>
      <c r="U244" s="1238"/>
      <c r="V244" s="1236"/>
      <c r="W244" s="1236"/>
      <c r="X244" s="1237"/>
    </row>
    <row r="245" spans="1:24" s="1" customFormat="1" ht="13.5" customHeight="1" x14ac:dyDescent="0.15">
      <c r="A245" s="1225"/>
      <c r="B245" s="1157" t="s">
        <v>277</v>
      </c>
      <c r="C245" s="1157"/>
      <c r="D245" s="699"/>
      <c r="E245" s="701"/>
      <c r="F245" s="701"/>
      <c r="G245" s="734"/>
      <c r="H245" s="701"/>
      <c r="I245" s="734"/>
      <c r="J245" s="704"/>
      <c r="K245" s="705"/>
      <c r="L245" s="1068"/>
      <c r="M245" s="873"/>
      <c r="N245" s="709"/>
      <c r="O245" s="738"/>
      <c r="P245" s="711"/>
      <c r="Q245" s="712"/>
      <c r="R245" s="739">
        <f>SUM(R211:R241)</f>
        <v>65</v>
      </c>
      <c r="S245" s="1075">
        <f>SUM(S211:S241)</f>
        <v>3</v>
      </c>
      <c r="T245" s="159"/>
      <c r="U245" s="1239"/>
      <c r="V245" s="1240"/>
      <c r="W245" s="1240"/>
      <c r="X245" s="1241"/>
    </row>
    <row r="246" spans="1:24" ht="13.5" customHeight="1" x14ac:dyDescent="0.15">
      <c r="A246" s="1223" t="s">
        <v>268</v>
      </c>
      <c r="B246" s="540">
        <v>44866</v>
      </c>
      <c r="C246" s="448" t="str">
        <f>IF(B246="","",IF(WEEKDAY(B246)=1,"(日)",IF(WEEKDAY(B246)=2,"(月)",IF(WEEKDAY(B246)=3,"(火)",IF(WEEKDAY(B246)=4,"(水)",IF(WEEKDAY(B246)=5,"(木)",IF(WEEKDAY(B246)=6,"(金)","(土)")))))))</f>
        <v>(火)</v>
      </c>
      <c r="D246" s="740" t="s">
        <v>318</v>
      </c>
      <c r="E246" s="664"/>
      <c r="F246" s="12">
        <v>17.8</v>
      </c>
      <c r="G246" s="666">
        <v>17.8</v>
      </c>
      <c r="H246" s="665">
        <v>2.6</v>
      </c>
      <c r="I246" s="307">
        <v>2.1</v>
      </c>
      <c r="J246" s="12">
        <v>7.8</v>
      </c>
      <c r="K246" s="855">
        <v>7.8</v>
      </c>
      <c r="L246" s="1025">
        <v>29.5</v>
      </c>
      <c r="M246" s="838">
        <v>70.5</v>
      </c>
      <c r="N246" s="682">
        <v>96.2</v>
      </c>
      <c r="O246" s="728">
        <v>32.200000000000003</v>
      </c>
      <c r="P246" s="671">
        <v>163</v>
      </c>
      <c r="Q246" s="741">
        <v>0.16</v>
      </c>
      <c r="R246" s="670"/>
      <c r="S246" s="1028"/>
      <c r="T246" s="122" t="s">
        <v>24</v>
      </c>
      <c r="U246" s="552" t="s">
        <v>344</v>
      </c>
      <c r="V246" s="553"/>
      <c r="W246" s="554">
        <v>44867</v>
      </c>
      <c r="X246" s="555"/>
    </row>
    <row r="247" spans="1:24" x14ac:dyDescent="0.15">
      <c r="A247" s="1224"/>
      <c r="B247" s="458">
        <v>44867</v>
      </c>
      <c r="C247" s="449" t="str">
        <f t="shared" ref="C247:C275" si="33">IF(B247="","",IF(WEEKDAY(B247)=1,"(日)",IF(WEEKDAY(B247)=2,"(月)",IF(WEEKDAY(B247)=3,"(火)",IF(WEEKDAY(B247)=4,"(水)",IF(WEEKDAY(B247)=5,"(木)",IF(WEEKDAY(B247)=6,"(金)","(土)")))))))</f>
        <v>(水)</v>
      </c>
      <c r="D247" s="742" t="s">
        <v>318</v>
      </c>
      <c r="E247" s="674">
        <v>25.5</v>
      </c>
      <c r="F247" s="13">
        <v>18</v>
      </c>
      <c r="G247" s="310">
        <v>19</v>
      </c>
      <c r="H247" s="14">
        <v>3.3</v>
      </c>
      <c r="I247" s="308">
        <v>2</v>
      </c>
      <c r="J247" s="13">
        <v>7.7</v>
      </c>
      <c r="K247" s="500">
        <v>7.7</v>
      </c>
      <c r="L247" s="1029">
        <v>29.8</v>
      </c>
      <c r="M247" s="846">
        <v>68.7</v>
      </c>
      <c r="N247" s="691">
        <v>96.6</v>
      </c>
      <c r="O247" s="743">
        <v>32.6</v>
      </c>
      <c r="P247" s="677">
        <v>174</v>
      </c>
      <c r="Q247" s="744">
        <v>0.18</v>
      </c>
      <c r="R247" s="676"/>
      <c r="S247" s="1032"/>
      <c r="T247" s="122" t="s">
        <v>24</v>
      </c>
      <c r="U247" s="468" t="s">
        <v>2</v>
      </c>
      <c r="V247" s="469" t="s">
        <v>363</v>
      </c>
      <c r="W247" s="480">
        <v>25.5</v>
      </c>
      <c r="X247" s="473"/>
    </row>
    <row r="248" spans="1:24" x14ac:dyDescent="0.15">
      <c r="A248" s="1224"/>
      <c r="B248" s="458">
        <v>44868</v>
      </c>
      <c r="C248" s="449" t="str">
        <f t="shared" si="33"/>
        <v>(木)</v>
      </c>
      <c r="D248" s="742" t="s">
        <v>326</v>
      </c>
      <c r="E248" s="674"/>
      <c r="F248" s="13">
        <v>18</v>
      </c>
      <c r="G248" s="310">
        <v>18.7</v>
      </c>
      <c r="H248" s="14">
        <v>3.4</v>
      </c>
      <c r="I248" s="308">
        <v>2.1</v>
      </c>
      <c r="J248" s="13">
        <v>7.8</v>
      </c>
      <c r="K248" s="500">
        <v>7.8</v>
      </c>
      <c r="L248" s="1029">
        <v>30.3</v>
      </c>
      <c r="M248" s="846"/>
      <c r="N248" s="691"/>
      <c r="O248" s="743"/>
      <c r="P248" s="677"/>
      <c r="Q248" s="744"/>
      <c r="R248" s="676"/>
      <c r="S248" s="1032"/>
      <c r="T248" s="122" t="s">
        <v>24</v>
      </c>
      <c r="U248" s="6" t="s">
        <v>19</v>
      </c>
      <c r="V248" s="7" t="s">
        <v>20</v>
      </c>
      <c r="W248" s="475" t="s">
        <v>21</v>
      </c>
      <c r="X248" s="7" t="s">
        <v>22</v>
      </c>
    </row>
    <row r="249" spans="1:24" x14ac:dyDescent="0.15">
      <c r="A249" s="1224"/>
      <c r="B249" s="458">
        <v>44869</v>
      </c>
      <c r="C249" s="449" t="str">
        <f t="shared" si="33"/>
        <v>(金)</v>
      </c>
      <c r="D249" s="742" t="s">
        <v>326</v>
      </c>
      <c r="E249" s="674"/>
      <c r="F249" s="13">
        <v>18</v>
      </c>
      <c r="G249" s="310">
        <v>18.100000000000001</v>
      </c>
      <c r="H249" s="14">
        <v>3.2</v>
      </c>
      <c r="I249" s="308">
        <v>2.5</v>
      </c>
      <c r="J249" s="13">
        <v>7.8</v>
      </c>
      <c r="K249" s="500">
        <v>7.7</v>
      </c>
      <c r="L249" s="1029">
        <v>29.9</v>
      </c>
      <c r="M249" s="846">
        <v>69.599999999999994</v>
      </c>
      <c r="N249" s="691">
        <v>97</v>
      </c>
      <c r="O249" s="743">
        <v>34.1</v>
      </c>
      <c r="P249" s="677">
        <v>171</v>
      </c>
      <c r="Q249" s="744">
        <v>0.16</v>
      </c>
      <c r="R249" s="676"/>
      <c r="S249" s="1032"/>
      <c r="T249" s="122" t="s">
        <v>24</v>
      </c>
      <c r="U249" s="3" t="s">
        <v>203</v>
      </c>
      <c r="V249" s="9" t="s">
        <v>11</v>
      </c>
      <c r="W249" s="476">
        <v>18</v>
      </c>
      <c r="X249" s="307">
        <v>19</v>
      </c>
    </row>
    <row r="250" spans="1:24" x14ac:dyDescent="0.15">
      <c r="A250" s="1224"/>
      <c r="B250" s="458">
        <v>44870</v>
      </c>
      <c r="C250" s="449" t="str">
        <f t="shared" si="33"/>
        <v>(土)</v>
      </c>
      <c r="D250" s="742" t="s">
        <v>327</v>
      </c>
      <c r="E250" s="674"/>
      <c r="F250" s="13">
        <v>17.7</v>
      </c>
      <c r="G250" s="310">
        <v>17.7</v>
      </c>
      <c r="H250" s="14">
        <v>2.2999999999999998</v>
      </c>
      <c r="I250" s="308">
        <v>2</v>
      </c>
      <c r="J250" s="13">
        <v>7.8</v>
      </c>
      <c r="K250" s="500">
        <v>7.8</v>
      </c>
      <c r="L250" s="1029">
        <v>30.4</v>
      </c>
      <c r="M250" s="846"/>
      <c r="N250" s="691"/>
      <c r="O250" s="743"/>
      <c r="P250" s="677"/>
      <c r="Q250" s="744"/>
      <c r="R250" s="676"/>
      <c r="S250" s="1032"/>
      <c r="T250" s="122" t="s">
        <v>24</v>
      </c>
      <c r="U250" s="4" t="s">
        <v>204</v>
      </c>
      <c r="V250" s="10" t="s">
        <v>205</v>
      </c>
      <c r="W250" s="13">
        <v>3.3</v>
      </c>
      <c r="X250" s="308">
        <v>2</v>
      </c>
    </row>
    <row r="251" spans="1:24" x14ac:dyDescent="0.15">
      <c r="A251" s="1224"/>
      <c r="B251" s="458">
        <v>44871</v>
      </c>
      <c r="C251" s="449" t="str">
        <f t="shared" si="33"/>
        <v>(日)</v>
      </c>
      <c r="D251" s="742" t="s">
        <v>326</v>
      </c>
      <c r="E251" s="674"/>
      <c r="F251" s="13">
        <v>17.600000000000001</v>
      </c>
      <c r="G251" s="310">
        <v>17.899999999999999</v>
      </c>
      <c r="H251" s="14">
        <v>2.5</v>
      </c>
      <c r="I251" s="308">
        <v>1.8</v>
      </c>
      <c r="J251" s="13">
        <v>7.9</v>
      </c>
      <c r="K251" s="500">
        <v>7.8</v>
      </c>
      <c r="L251" s="1029">
        <v>30.1</v>
      </c>
      <c r="M251" s="846"/>
      <c r="N251" s="691"/>
      <c r="O251" s="743"/>
      <c r="P251" s="677"/>
      <c r="Q251" s="744"/>
      <c r="R251" s="676"/>
      <c r="S251" s="1032"/>
      <c r="T251" s="122" t="s">
        <v>24</v>
      </c>
      <c r="U251" s="4" t="s">
        <v>12</v>
      </c>
      <c r="V251" s="10"/>
      <c r="W251" s="13">
        <v>7.7</v>
      </c>
      <c r="X251" s="308">
        <v>7.7</v>
      </c>
    </row>
    <row r="252" spans="1:24" x14ac:dyDescent="0.15">
      <c r="A252" s="1224"/>
      <c r="B252" s="458">
        <v>44872</v>
      </c>
      <c r="C252" s="449" t="str">
        <f t="shared" si="33"/>
        <v>(月)</v>
      </c>
      <c r="D252" s="742" t="s">
        <v>327</v>
      </c>
      <c r="E252" s="674"/>
      <c r="F252" s="13">
        <v>17.3</v>
      </c>
      <c r="G252" s="310">
        <v>17.8</v>
      </c>
      <c r="H252" s="14">
        <v>1.9</v>
      </c>
      <c r="I252" s="308">
        <v>5.7</v>
      </c>
      <c r="J252" s="13">
        <v>7.8</v>
      </c>
      <c r="K252" s="500">
        <v>7.8</v>
      </c>
      <c r="L252" s="1029">
        <v>30.2</v>
      </c>
      <c r="M252" s="846">
        <v>69.599999999999994</v>
      </c>
      <c r="N252" s="691">
        <v>96.2</v>
      </c>
      <c r="O252" s="743">
        <v>31.1</v>
      </c>
      <c r="P252" s="677">
        <v>206</v>
      </c>
      <c r="Q252" s="744">
        <v>0.39</v>
      </c>
      <c r="R252" s="676">
        <v>274</v>
      </c>
      <c r="S252" s="1032"/>
      <c r="T252" s="122" t="s">
        <v>24</v>
      </c>
      <c r="U252" s="4" t="s">
        <v>206</v>
      </c>
      <c r="V252" s="10" t="s">
        <v>13</v>
      </c>
      <c r="W252" s="13"/>
      <c r="X252" s="308">
        <v>29.8</v>
      </c>
    </row>
    <row r="253" spans="1:24" x14ac:dyDescent="0.15">
      <c r="A253" s="1224"/>
      <c r="B253" s="458">
        <v>44873</v>
      </c>
      <c r="C253" s="449" t="str">
        <f t="shared" si="33"/>
        <v>(火)</v>
      </c>
      <c r="D253" s="742" t="s">
        <v>326</v>
      </c>
      <c r="E253" s="674"/>
      <c r="F253" s="13">
        <v>17</v>
      </c>
      <c r="G253" s="310">
        <v>17.600000000000001</v>
      </c>
      <c r="H253" s="14">
        <v>3.3</v>
      </c>
      <c r="I253" s="308">
        <v>1.5</v>
      </c>
      <c r="J253" s="13">
        <v>7.8</v>
      </c>
      <c r="K253" s="500">
        <v>7.5</v>
      </c>
      <c r="L253" s="1029">
        <v>30.3</v>
      </c>
      <c r="M253" s="846">
        <v>65.400000000000006</v>
      </c>
      <c r="N253" s="691">
        <v>99</v>
      </c>
      <c r="O253" s="743">
        <v>36</v>
      </c>
      <c r="P253" s="677">
        <v>202</v>
      </c>
      <c r="Q253" s="744">
        <v>0.19</v>
      </c>
      <c r="R253" s="676">
        <v>211</v>
      </c>
      <c r="S253" s="1032"/>
      <c r="T253" s="122" t="s">
        <v>24</v>
      </c>
      <c r="U253" s="4" t="s">
        <v>207</v>
      </c>
      <c r="V253" s="10" t="s">
        <v>371</v>
      </c>
      <c r="W253" s="172"/>
      <c r="X253" s="309">
        <v>68.7</v>
      </c>
    </row>
    <row r="254" spans="1:24" x14ac:dyDescent="0.15">
      <c r="A254" s="1224"/>
      <c r="B254" s="458">
        <v>44874</v>
      </c>
      <c r="C254" s="449" t="str">
        <f t="shared" si="33"/>
        <v>(水)</v>
      </c>
      <c r="D254" s="742" t="s">
        <v>326</v>
      </c>
      <c r="E254" s="674"/>
      <c r="F254" s="13">
        <v>16.7</v>
      </c>
      <c r="G254" s="310">
        <v>17</v>
      </c>
      <c r="H254" s="14">
        <v>3</v>
      </c>
      <c r="I254" s="308">
        <v>2.4</v>
      </c>
      <c r="J254" s="13">
        <v>7.9</v>
      </c>
      <c r="K254" s="500">
        <v>7.8</v>
      </c>
      <c r="L254" s="1029">
        <v>30.5</v>
      </c>
      <c r="M254" s="846">
        <v>70</v>
      </c>
      <c r="N254" s="691">
        <v>98.2</v>
      </c>
      <c r="O254" s="743">
        <v>32.6</v>
      </c>
      <c r="P254" s="677">
        <v>198</v>
      </c>
      <c r="Q254" s="744">
        <v>0.25</v>
      </c>
      <c r="R254" s="676"/>
      <c r="S254" s="1032"/>
      <c r="T254" s="122" t="s">
        <v>24</v>
      </c>
      <c r="U254" s="4" t="s">
        <v>208</v>
      </c>
      <c r="V254" s="10" t="s">
        <v>371</v>
      </c>
      <c r="W254" s="172"/>
      <c r="X254" s="309">
        <v>96.6</v>
      </c>
    </row>
    <row r="255" spans="1:24" x14ac:dyDescent="0.15">
      <c r="A255" s="1224"/>
      <c r="B255" s="458">
        <v>44875</v>
      </c>
      <c r="C255" s="449" t="str">
        <f t="shared" si="33"/>
        <v>(木)</v>
      </c>
      <c r="D255" s="742" t="s">
        <v>326</v>
      </c>
      <c r="E255" s="674"/>
      <c r="F255" s="13">
        <v>16.899999999999999</v>
      </c>
      <c r="G255" s="310">
        <v>17.2</v>
      </c>
      <c r="H255" s="14">
        <v>3.2</v>
      </c>
      <c r="I255" s="308">
        <v>2.2999999999999998</v>
      </c>
      <c r="J255" s="13">
        <v>7.8</v>
      </c>
      <c r="K255" s="500">
        <v>7.8</v>
      </c>
      <c r="L255" s="1029">
        <v>30.4</v>
      </c>
      <c r="M255" s="846">
        <v>70.5</v>
      </c>
      <c r="N255" s="691">
        <v>97.2</v>
      </c>
      <c r="O255" s="743">
        <v>33.299999999999997</v>
      </c>
      <c r="P255" s="677">
        <v>199</v>
      </c>
      <c r="Q255" s="744">
        <v>0.19</v>
      </c>
      <c r="R255" s="676"/>
      <c r="S255" s="1032"/>
      <c r="T255" s="122" t="s">
        <v>24</v>
      </c>
      <c r="U255" s="4" t="s">
        <v>209</v>
      </c>
      <c r="V255" s="10" t="s">
        <v>371</v>
      </c>
      <c r="W255" s="172"/>
      <c r="X255" s="309">
        <v>57.2</v>
      </c>
    </row>
    <row r="256" spans="1:24" x14ac:dyDescent="0.15">
      <c r="A256" s="1224"/>
      <c r="B256" s="458">
        <v>44876</v>
      </c>
      <c r="C256" s="449" t="str">
        <f t="shared" si="33"/>
        <v>(金)</v>
      </c>
      <c r="D256" s="742" t="s">
        <v>326</v>
      </c>
      <c r="E256" s="674"/>
      <c r="F256" s="13">
        <v>16.899999999999999</v>
      </c>
      <c r="G256" s="310">
        <v>17.2</v>
      </c>
      <c r="H256" s="14">
        <v>3.1</v>
      </c>
      <c r="I256" s="308">
        <v>2.2000000000000002</v>
      </c>
      <c r="J256" s="13">
        <v>7.8</v>
      </c>
      <c r="K256" s="500">
        <v>7.8</v>
      </c>
      <c r="L256" s="1029">
        <v>30.4</v>
      </c>
      <c r="M256" s="846">
        <v>70.099999999999994</v>
      </c>
      <c r="N256" s="691">
        <v>99.4</v>
      </c>
      <c r="O256" s="743">
        <v>34.6</v>
      </c>
      <c r="P256" s="677">
        <v>202</v>
      </c>
      <c r="Q256" s="744">
        <v>0.2</v>
      </c>
      <c r="R256" s="676"/>
      <c r="S256" s="1032"/>
      <c r="T256" s="122" t="s">
        <v>24</v>
      </c>
      <c r="U256" s="4" t="s">
        <v>210</v>
      </c>
      <c r="V256" s="10" t="s">
        <v>371</v>
      </c>
      <c r="W256" s="172"/>
      <c r="X256" s="309">
        <v>39.4</v>
      </c>
    </row>
    <row r="257" spans="1:24" x14ac:dyDescent="0.15">
      <c r="A257" s="1224"/>
      <c r="B257" s="458">
        <v>44877</v>
      </c>
      <c r="C257" s="449" t="str">
        <f t="shared" si="33"/>
        <v>(土)</v>
      </c>
      <c r="D257" s="742" t="s">
        <v>326</v>
      </c>
      <c r="E257" s="674"/>
      <c r="F257" s="13">
        <v>17</v>
      </c>
      <c r="G257" s="310">
        <v>17.2</v>
      </c>
      <c r="H257" s="14">
        <v>3</v>
      </c>
      <c r="I257" s="308">
        <v>2</v>
      </c>
      <c r="J257" s="13">
        <v>7.9</v>
      </c>
      <c r="K257" s="500">
        <v>7.9</v>
      </c>
      <c r="L257" s="1029">
        <v>31.1</v>
      </c>
      <c r="M257" s="846"/>
      <c r="N257" s="691"/>
      <c r="O257" s="743"/>
      <c r="P257" s="677"/>
      <c r="Q257" s="744"/>
      <c r="R257" s="676"/>
      <c r="S257" s="1032"/>
      <c r="T257" s="122" t="s">
        <v>24</v>
      </c>
      <c r="U257" s="4" t="s">
        <v>211</v>
      </c>
      <c r="V257" s="10" t="s">
        <v>371</v>
      </c>
      <c r="W257" s="14"/>
      <c r="X257" s="310">
        <v>32.6</v>
      </c>
    </row>
    <row r="258" spans="1:24" x14ac:dyDescent="0.15">
      <c r="A258" s="1224"/>
      <c r="B258" s="458">
        <v>44878</v>
      </c>
      <c r="C258" s="449" t="str">
        <f t="shared" si="33"/>
        <v>(日)</v>
      </c>
      <c r="D258" s="742" t="s">
        <v>326</v>
      </c>
      <c r="E258" s="674"/>
      <c r="F258" s="13">
        <v>17.2</v>
      </c>
      <c r="G258" s="310">
        <v>17.3</v>
      </c>
      <c r="H258" s="14">
        <v>3.1</v>
      </c>
      <c r="I258" s="308">
        <v>2</v>
      </c>
      <c r="J258" s="13">
        <v>7.9</v>
      </c>
      <c r="K258" s="500">
        <v>7.9</v>
      </c>
      <c r="L258" s="1029">
        <v>31.1</v>
      </c>
      <c r="M258" s="846"/>
      <c r="N258" s="691"/>
      <c r="O258" s="743"/>
      <c r="P258" s="677"/>
      <c r="Q258" s="744"/>
      <c r="R258" s="676"/>
      <c r="S258" s="1032"/>
      <c r="T258" s="122" t="s">
        <v>24</v>
      </c>
      <c r="U258" s="4" t="s">
        <v>212</v>
      </c>
      <c r="V258" s="10" t="s">
        <v>371</v>
      </c>
      <c r="W258" s="17"/>
      <c r="X258" s="311">
        <v>174</v>
      </c>
    </row>
    <row r="259" spans="1:24" x14ac:dyDescent="0.15">
      <c r="A259" s="1224"/>
      <c r="B259" s="458">
        <v>44879</v>
      </c>
      <c r="C259" s="449" t="str">
        <f t="shared" si="33"/>
        <v>(月)</v>
      </c>
      <c r="D259" s="742" t="s">
        <v>326</v>
      </c>
      <c r="E259" s="674"/>
      <c r="F259" s="13">
        <v>17</v>
      </c>
      <c r="G259" s="310">
        <v>17.2</v>
      </c>
      <c r="H259" s="14">
        <v>2.2000000000000002</v>
      </c>
      <c r="I259" s="308">
        <v>1.8</v>
      </c>
      <c r="J259" s="13">
        <v>7.8</v>
      </c>
      <c r="K259" s="500">
        <v>7.9</v>
      </c>
      <c r="L259" s="1029">
        <v>30.7</v>
      </c>
      <c r="M259" s="846">
        <v>69.900000000000006</v>
      </c>
      <c r="N259" s="691">
        <v>96.8</v>
      </c>
      <c r="O259" s="743">
        <v>34.4</v>
      </c>
      <c r="P259" s="677">
        <v>202</v>
      </c>
      <c r="Q259" s="744">
        <v>0.17</v>
      </c>
      <c r="R259" s="676">
        <v>235</v>
      </c>
      <c r="S259" s="1032"/>
      <c r="T259" s="122" t="s">
        <v>24</v>
      </c>
      <c r="U259" s="4" t="s">
        <v>213</v>
      </c>
      <c r="V259" s="10" t="s">
        <v>371</v>
      </c>
      <c r="W259" s="15"/>
      <c r="X259" s="312">
        <v>0.18</v>
      </c>
    </row>
    <row r="260" spans="1:24" x14ac:dyDescent="0.15">
      <c r="A260" s="1224"/>
      <c r="B260" s="458">
        <v>44880</v>
      </c>
      <c r="C260" s="449" t="str">
        <f t="shared" si="33"/>
        <v>(火)</v>
      </c>
      <c r="D260" s="742" t="s">
        <v>325</v>
      </c>
      <c r="E260" s="674"/>
      <c r="F260" s="13">
        <v>16.7</v>
      </c>
      <c r="G260" s="310">
        <v>17</v>
      </c>
      <c r="H260" s="14">
        <v>2.1</v>
      </c>
      <c r="I260" s="308">
        <v>1.1000000000000001</v>
      </c>
      <c r="J260" s="13">
        <v>7.8</v>
      </c>
      <c r="K260" s="500">
        <v>7.5</v>
      </c>
      <c r="L260" s="1029">
        <v>30.5</v>
      </c>
      <c r="M260" s="846">
        <v>65</v>
      </c>
      <c r="N260" s="691">
        <v>96.4</v>
      </c>
      <c r="O260" s="743">
        <v>34.4</v>
      </c>
      <c r="P260" s="677">
        <v>191</v>
      </c>
      <c r="Q260" s="744">
        <v>0.11</v>
      </c>
      <c r="R260" s="676">
        <v>278</v>
      </c>
      <c r="S260" s="1032"/>
      <c r="T260" s="122" t="s">
        <v>24</v>
      </c>
      <c r="U260" s="4" t="s">
        <v>14</v>
      </c>
      <c r="V260" s="10" t="s">
        <v>371</v>
      </c>
      <c r="W260" s="13"/>
      <c r="X260" s="313">
        <v>2.1</v>
      </c>
    </row>
    <row r="261" spans="1:24" x14ac:dyDescent="0.15">
      <c r="A261" s="1224"/>
      <c r="B261" s="458">
        <v>44881</v>
      </c>
      <c r="C261" s="449" t="str">
        <f t="shared" si="33"/>
        <v>(水)</v>
      </c>
      <c r="D261" s="742" t="s">
        <v>326</v>
      </c>
      <c r="E261" s="674"/>
      <c r="F261" s="13">
        <v>16.8</v>
      </c>
      <c r="G261" s="310">
        <v>17.2</v>
      </c>
      <c r="H261" s="14">
        <v>2</v>
      </c>
      <c r="I261" s="308">
        <v>1.3</v>
      </c>
      <c r="J261" s="13">
        <v>7.9</v>
      </c>
      <c r="K261" s="500">
        <v>7.9</v>
      </c>
      <c r="L261" s="1029">
        <v>29.9</v>
      </c>
      <c r="M261" s="846">
        <v>68.599999999999994</v>
      </c>
      <c r="N261" s="691">
        <v>95.2</v>
      </c>
      <c r="O261" s="743">
        <v>33.799999999999997</v>
      </c>
      <c r="P261" s="677">
        <v>192</v>
      </c>
      <c r="Q261" s="744">
        <v>0.13</v>
      </c>
      <c r="R261" s="676"/>
      <c r="S261" s="1032"/>
      <c r="T261" s="122" t="s">
        <v>24</v>
      </c>
      <c r="U261" s="4" t="s">
        <v>15</v>
      </c>
      <c r="V261" s="10" t="s">
        <v>371</v>
      </c>
      <c r="W261" s="13"/>
      <c r="X261" s="313">
        <v>0.8</v>
      </c>
    </row>
    <row r="262" spans="1:24" x14ac:dyDescent="0.15">
      <c r="A262" s="1224"/>
      <c r="B262" s="458">
        <v>44882</v>
      </c>
      <c r="C262" s="449" t="str">
        <f t="shared" si="33"/>
        <v>(木)</v>
      </c>
      <c r="D262" s="742" t="s">
        <v>326</v>
      </c>
      <c r="E262" s="674"/>
      <c r="F262" s="13">
        <v>16.600000000000001</v>
      </c>
      <c r="G262" s="310">
        <v>16.899999999999999</v>
      </c>
      <c r="H262" s="14">
        <v>2.6</v>
      </c>
      <c r="I262" s="308">
        <v>1.7</v>
      </c>
      <c r="J262" s="13">
        <v>7.9</v>
      </c>
      <c r="K262" s="500">
        <v>7.9</v>
      </c>
      <c r="L262" s="1029">
        <v>30.3</v>
      </c>
      <c r="M262" s="846">
        <v>68.3</v>
      </c>
      <c r="N262" s="691">
        <v>97.2</v>
      </c>
      <c r="O262" s="743">
        <v>34.6</v>
      </c>
      <c r="P262" s="677">
        <v>204</v>
      </c>
      <c r="Q262" s="744">
        <v>0.14000000000000001</v>
      </c>
      <c r="R262" s="676"/>
      <c r="S262" s="1032"/>
      <c r="T262" s="122" t="s">
        <v>24</v>
      </c>
      <c r="U262" s="4" t="s">
        <v>214</v>
      </c>
      <c r="V262" s="10" t="s">
        <v>371</v>
      </c>
      <c r="W262" s="13"/>
      <c r="X262" s="313">
        <v>8</v>
      </c>
    </row>
    <row r="263" spans="1:24" x14ac:dyDescent="0.15">
      <c r="A263" s="1224"/>
      <c r="B263" s="458">
        <v>44883</v>
      </c>
      <c r="C263" s="449" t="str">
        <f t="shared" si="33"/>
        <v>(金)</v>
      </c>
      <c r="D263" s="742" t="s">
        <v>326</v>
      </c>
      <c r="E263" s="674"/>
      <c r="F263" s="13">
        <v>16.399999999999999</v>
      </c>
      <c r="G263" s="310">
        <v>16.600000000000001</v>
      </c>
      <c r="H263" s="14">
        <v>3.5</v>
      </c>
      <c r="I263" s="308">
        <v>1.9</v>
      </c>
      <c r="J263" s="13">
        <v>7.9</v>
      </c>
      <c r="K263" s="500">
        <v>7.9</v>
      </c>
      <c r="L263" s="1029">
        <v>30.4</v>
      </c>
      <c r="M263" s="846">
        <v>68.3</v>
      </c>
      <c r="N263" s="691">
        <v>101.1</v>
      </c>
      <c r="O263" s="743">
        <v>35.5</v>
      </c>
      <c r="P263" s="677">
        <v>230</v>
      </c>
      <c r="Q263" s="744">
        <v>0.12</v>
      </c>
      <c r="R263" s="676"/>
      <c r="S263" s="1032"/>
      <c r="T263" s="122" t="s">
        <v>24</v>
      </c>
      <c r="U263" s="4" t="s">
        <v>215</v>
      </c>
      <c r="V263" s="10" t="s">
        <v>371</v>
      </c>
      <c r="W263" s="15"/>
      <c r="X263" s="314">
        <v>1.4999999999999999E-2</v>
      </c>
    </row>
    <row r="264" spans="1:24" x14ac:dyDescent="0.15">
      <c r="A264" s="1224"/>
      <c r="B264" s="458">
        <v>44884</v>
      </c>
      <c r="C264" s="449" t="str">
        <f t="shared" si="33"/>
        <v>(土)</v>
      </c>
      <c r="D264" s="742" t="s">
        <v>326</v>
      </c>
      <c r="E264" s="674"/>
      <c r="F264" s="13">
        <v>16.2</v>
      </c>
      <c r="G264" s="310">
        <v>16.399999999999999</v>
      </c>
      <c r="H264" s="14">
        <v>2.5</v>
      </c>
      <c r="I264" s="308">
        <v>1.7</v>
      </c>
      <c r="J264" s="13">
        <v>7.9</v>
      </c>
      <c r="K264" s="500">
        <v>7.8</v>
      </c>
      <c r="L264" s="1029">
        <v>30.9</v>
      </c>
      <c r="M264" s="846"/>
      <c r="N264" s="691"/>
      <c r="O264" s="743"/>
      <c r="P264" s="677"/>
      <c r="Q264" s="744"/>
      <c r="R264" s="676"/>
      <c r="S264" s="1032"/>
      <c r="T264" s="122" t="s">
        <v>24</v>
      </c>
      <c r="U264" s="4" t="s">
        <v>329</v>
      </c>
      <c r="V264" s="10" t="s">
        <v>371</v>
      </c>
      <c r="W264" s="15"/>
      <c r="X264" s="314">
        <v>2.52</v>
      </c>
    </row>
    <row r="265" spans="1:24" x14ac:dyDescent="0.15">
      <c r="A265" s="1224"/>
      <c r="B265" s="458">
        <v>44885</v>
      </c>
      <c r="C265" s="449" t="str">
        <f t="shared" si="33"/>
        <v>(日)</v>
      </c>
      <c r="D265" s="742" t="s">
        <v>327</v>
      </c>
      <c r="E265" s="674"/>
      <c r="F265" s="13">
        <v>16</v>
      </c>
      <c r="G265" s="310">
        <v>16.2</v>
      </c>
      <c r="H265" s="14">
        <v>2.2000000000000002</v>
      </c>
      <c r="I265" s="308">
        <v>1.6</v>
      </c>
      <c r="J265" s="13">
        <v>7.9</v>
      </c>
      <c r="K265" s="500">
        <v>7.9</v>
      </c>
      <c r="L265" s="1029">
        <v>31.1</v>
      </c>
      <c r="M265" s="846"/>
      <c r="N265" s="691"/>
      <c r="O265" s="743"/>
      <c r="P265" s="677"/>
      <c r="Q265" s="744"/>
      <c r="R265" s="676"/>
      <c r="S265" s="1032"/>
      <c r="T265" s="122" t="s">
        <v>24</v>
      </c>
      <c r="U265" s="4" t="s">
        <v>216</v>
      </c>
      <c r="V265" s="10" t="s">
        <v>371</v>
      </c>
      <c r="W265" s="15"/>
      <c r="X265" s="314">
        <v>3.19</v>
      </c>
    </row>
    <row r="266" spans="1:24" x14ac:dyDescent="0.15">
      <c r="A266" s="1224"/>
      <c r="B266" s="458">
        <v>44886</v>
      </c>
      <c r="C266" s="449" t="str">
        <f t="shared" si="33"/>
        <v>(月)</v>
      </c>
      <c r="D266" s="742" t="s">
        <v>325</v>
      </c>
      <c r="E266" s="674"/>
      <c r="F266" s="13">
        <v>15.7</v>
      </c>
      <c r="G266" s="310">
        <v>15.9</v>
      </c>
      <c r="H266" s="14">
        <v>2.5</v>
      </c>
      <c r="I266" s="308">
        <v>1.6</v>
      </c>
      <c r="J266" s="13">
        <v>7.9</v>
      </c>
      <c r="K266" s="500">
        <v>7.9</v>
      </c>
      <c r="L266" s="1029">
        <v>31</v>
      </c>
      <c r="M266" s="846">
        <v>71.5</v>
      </c>
      <c r="N266" s="691">
        <v>100.5</v>
      </c>
      <c r="O266" s="743">
        <v>36.700000000000003</v>
      </c>
      <c r="P266" s="677">
        <v>251</v>
      </c>
      <c r="Q266" s="744">
        <v>0.11</v>
      </c>
      <c r="R266" s="676">
        <v>47</v>
      </c>
      <c r="S266" s="1032">
        <v>2</v>
      </c>
      <c r="T266" s="122" t="s">
        <v>24</v>
      </c>
      <c r="U266" s="4" t="s">
        <v>217</v>
      </c>
      <c r="V266" s="10" t="s">
        <v>371</v>
      </c>
      <c r="W266" s="15"/>
      <c r="X266" s="314">
        <v>0.14899999999999999</v>
      </c>
    </row>
    <row r="267" spans="1:24" x14ac:dyDescent="0.15">
      <c r="A267" s="1224"/>
      <c r="B267" s="458">
        <v>44887</v>
      </c>
      <c r="C267" s="449" t="str">
        <f t="shared" si="33"/>
        <v>(火)</v>
      </c>
      <c r="D267" s="742" t="s">
        <v>326</v>
      </c>
      <c r="E267" s="674"/>
      <c r="F267" s="13">
        <v>15.7</v>
      </c>
      <c r="G267" s="310">
        <v>16</v>
      </c>
      <c r="H267" s="14">
        <v>2.8</v>
      </c>
      <c r="I267" s="308">
        <v>1.7</v>
      </c>
      <c r="J267" s="13">
        <v>7.9</v>
      </c>
      <c r="K267" s="500">
        <v>7.9</v>
      </c>
      <c r="L267" s="1029">
        <v>31.1</v>
      </c>
      <c r="M267" s="846">
        <v>70.099999999999994</v>
      </c>
      <c r="N267" s="691">
        <v>100.1</v>
      </c>
      <c r="O267" s="743">
        <v>39.1</v>
      </c>
      <c r="P267" s="677">
        <v>256</v>
      </c>
      <c r="Q267" s="744">
        <v>0.11</v>
      </c>
      <c r="R267" s="676"/>
      <c r="S267" s="1032"/>
      <c r="T267" s="122" t="s">
        <v>24</v>
      </c>
      <c r="U267" s="4" t="s">
        <v>218</v>
      </c>
      <c r="V267" s="10" t="s">
        <v>371</v>
      </c>
      <c r="W267" s="13"/>
      <c r="X267" s="313">
        <v>20.9</v>
      </c>
    </row>
    <row r="268" spans="1:24" x14ac:dyDescent="0.15">
      <c r="A268" s="1224"/>
      <c r="B268" s="458">
        <v>44888</v>
      </c>
      <c r="C268" s="449" t="str">
        <f t="shared" si="33"/>
        <v>(水)</v>
      </c>
      <c r="D268" s="742" t="s">
        <v>325</v>
      </c>
      <c r="E268" s="674"/>
      <c r="F268" s="13">
        <v>15.4</v>
      </c>
      <c r="G268" s="310">
        <v>15.6</v>
      </c>
      <c r="H268" s="14">
        <v>2.7</v>
      </c>
      <c r="I268" s="308">
        <v>1.9</v>
      </c>
      <c r="J268" s="13">
        <v>7.8</v>
      </c>
      <c r="K268" s="500">
        <v>7.8</v>
      </c>
      <c r="L268" s="1029">
        <v>31.2</v>
      </c>
      <c r="M268" s="846"/>
      <c r="N268" s="691"/>
      <c r="O268" s="743"/>
      <c r="P268" s="677"/>
      <c r="Q268" s="744"/>
      <c r="R268" s="676"/>
      <c r="S268" s="1032"/>
      <c r="T268" s="122" t="s">
        <v>24</v>
      </c>
      <c r="U268" s="4" t="s">
        <v>17</v>
      </c>
      <c r="V268" s="10" t="s">
        <v>371</v>
      </c>
      <c r="W268" s="13"/>
      <c r="X268" s="313">
        <v>31.1</v>
      </c>
    </row>
    <row r="269" spans="1:24" x14ac:dyDescent="0.15">
      <c r="A269" s="1224"/>
      <c r="B269" s="458">
        <v>44889</v>
      </c>
      <c r="C269" s="449" t="str">
        <f t="shared" si="33"/>
        <v>(木)</v>
      </c>
      <c r="D269" s="742" t="s">
        <v>326</v>
      </c>
      <c r="E269" s="674"/>
      <c r="F269" s="13">
        <v>15.9</v>
      </c>
      <c r="G269" s="310">
        <v>16</v>
      </c>
      <c r="H269" s="14">
        <v>2.7</v>
      </c>
      <c r="I269" s="308">
        <v>2</v>
      </c>
      <c r="J269" s="13">
        <v>7.9</v>
      </c>
      <c r="K269" s="500">
        <v>7.8</v>
      </c>
      <c r="L269" s="1029">
        <v>30.8</v>
      </c>
      <c r="M269" s="846">
        <v>70.5</v>
      </c>
      <c r="N269" s="691">
        <v>99.2</v>
      </c>
      <c r="O269" s="743">
        <v>36.700000000000003</v>
      </c>
      <c r="P269" s="677">
        <v>222</v>
      </c>
      <c r="Q269" s="744">
        <v>0.11</v>
      </c>
      <c r="R269" s="676"/>
      <c r="S269" s="1032"/>
      <c r="T269" s="122" t="s">
        <v>24</v>
      </c>
      <c r="U269" s="4" t="s">
        <v>219</v>
      </c>
      <c r="V269" s="10" t="s">
        <v>205</v>
      </c>
      <c r="W269" s="13"/>
      <c r="X269" s="396">
        <v>3</v>
      </c>
    </row>
    <row r="270" spans="1:24" x14ac:dyDescent="0.15">
      <c r="A270" s="1224"/>
      <c r="B270" s="458">
        <v>44890</v>
      </c>
      <c r="C270" s="449" t="str">
        <f t="shared" si="33"/>
        <v>(金)</v>
      </c>
      <c r="D270" s="742" t="s">
        <v>326</v>
      </c>
      <c r="E270" s="674"/>
      <c r="F270" s="13">
        <v>15.9</v>
      </c>
      <c r="G270" s="310">
        <v>16</v>
      </c>
      <c r="H270" s="14">
        <v>2.8</v>
      </c>
      <c r="I270" s="308">
        <v>2.2000000000000002</v>
      </c>
      <c r="J270" s="13">
        <v>7.8</v>
      </c>
      <c r="K270" s="500">
        <v>7.8</v>
      </c>
      <c r="L270" s="1029">
        <v>30.2</v>
      </c>
      <c r="M270" s="846">
        <v>68.900000000000006</v>
      </c>
      <c r="N270" s="691">
        <v>97.6</v>
      </c>
      <c r="O270" s="743">
        <v>33.700000000000003</v>
      </c>
      <c r="P270" s="677">
        <v>215</v>
      </c>
      <c r="Q270" s="744">
        <v>7.0000000000000007E-2</v>
      </c>
      <c r="R270" s="676"/>
      <c r="S270" s="1032"/>
      <c r="T270" s="122" t="s">
        <v>24</v>
      </c>
      <c r="U270" s="4" t="s">
        <v>220</v>
      </c>
      <c r="V270" s="10" t="s">
        <v>371</v>
      </c>
      <c r="W270" s="172"/>
      <c r="X270" s="396">
        <v>1.2</v>
      </c>
    </row>
    <row r="271" spans="1:24" x14ac:dyDescent="0.15">
      <c r="A271" s="1224"/>
      <c r="B271" s="458">
        <v>44891</v>
      </c>
      <c r="C271" s="449" t="str">
        <f t="shared" si="33"/>
        <v>(土)</v>
      </c>
      <c r="D271" s="742" t="s">
        <v>327</v>
      </c>
      <c r="E271" s="674"/>
      <c r="F271" s="13">
        <v>15.5</v>
      </c>
      <c r="G271" s="310">
        <v>15.7</v>
      </c>
      <c r="H271" s="14">
        <v>2.1</v>
      </c>
      <c r="I271" s="308">
        <v>2.9</v>
      </c>
      <c r="J271" s="13">
        <v>7.8</v>
      </c>
      <c r="K271" s="500">
        <v>7.7</v>
      </c>
      <c r="L271" s="1029">
        <v>29.1</v>
      </c>
      <c r="M271" s="846"/>
      <c r="N271" s="691"/>
      <c r="O271" s="743"/>
      <c r="P271" s="677"/>
      <c r="Q271" s="744"/>
      <c r="R271" s="676"/>
      <c r="S271" s="1032"/>
      <c r="T271" s="122" t="s">
        <v>24</v>
      </c>
      <c r="U271" s="397"/>
      <c r="V271" s="398"/>
      <c r="W271" s="399"/>
      <c r="X271" s="398"/>
    </row>
    <row r="272" spans="1:24" x14ac:dyDescent="0.15">
      <c r="A272" s="1224"/>
      <c r="B272" s="458">
        <v>44892</v>
      </c>
      <c r="C272" s="449" t="str">
        <f t="shared" si="33"/>
        <v>(日)</v>
      </c>
      <c r="D272" s="742" t="s">
        <v>326</v>
      </c>
      <c r="E272" s="674"/>
      <c r="F272" s="13">
        <v>15.7</v>
      </c>
      <c r="G272" s="310">
        <v>15.9</v>
      </c>
      <c r="H272" s="14">
        <v>2.2000000000000002</v>
      </c>
      <c r="I272" s="308">
        <v>2.4</v>
      </c>
      <c r="J272" s="13">
        <v>7.8</v>
      </c>
      <c r="K272" s="500">
        <v>7.8</v>
      </c>
      <c r="L272" s="1029">
        <v>29.4</v>
      </c>
      <c r="M272" s="846"/>
      <c r="N272" s="691"/>
      <c r="O272" s="743"/>
      <c r="P272" s="677"/>
      <c r="Q272" s="744"/>
      <c r="R272" s="676"/>
      <c r="S272" s="1032"/>
      <c r="T272" s="122" t="s">
        <v>24</v>
      </c>
      <c r="U272" s="397"/>
      <c r="V272" s="398"/>
      <c r="W272" s="399"/>
      <c r="X272" s="398"/>
    </row>
    <row r="273" spans="1:24" x14ac:dyDescent="0.15">
      <c r="A273" s="1224"/>
      <c r="B273" s="458">
        <v>44893</v>
      </c>
      <c r="C273" s="449" t="str">
        <f t="shared" si="33"/>
        <v>(月)</v>
      </c>
      <c r="D273" s="742" t="s">
        <v>327</v>
      </c>
      <c r="E273" s="674"/>
      <c r="F273" s="13">
        <v>15.4</v>
      </c>
      <c r="G273" s="310">
        <v>15.5</v>
      </c>
      <c r="H273" s="14">
        <v>1.5</v>
      </c>
      <c r="I273" s="308">
        <v>2.2000000000000002</v>
      </c>
      <c r="J273" s="13">
        <v>7.8</v>
      </c>
      <c r="K273" s="500">
        <v>7.7</v>
      </c>
      <c r="L273" s="1029">
        <v>30.4</v>
      </c>
      <c r="M273" s="846">
        <v>69.400000000000006</v>
      </c>
      <c r="N273" s="691">
        <v>98.2</v>
      </c>
      <c r="O273" s="743">
        <v>38.4</v>
      </c>
      <c r="P273" s="677">
        <v>221</v>
      </c>
      <c r="Q273" s="744">
        <v>0.12</v>
      </c>
      <c r="R273" s="676"/>
      <c r="S273" s="1032"/>
      <c r="T273" s="122" t="s">
        <v>24</v>
      </c>
      <c r="U273" s="514"/>
      <c r="V273" s="515"/>
      <c r="W273" s="516"/>
      <c r="X273" s="515"/>
    </row>
    <row r="274" spans="1:24" x14ac:dyDescent="0.15">
      <c r="A274" s="1224"/>
      <c r="B274" s="458">
        <v>44894</v>
      </c>
      <c r="C274" s="449" t="str">
        <f t="shared" si="33"/>
        <v>(火)</v>
      </c>
      <c r="D274" s="742" t="s">
        <v>327</v>
      </c>
      <c r="E274" s="674"/>
      <c r="F274" s="13">
        <v>15.8</v>
      </c>
      <c r="G274" s="310">
        <v>15.9</v>
      </c>
      <c r="H274" s="14">
        <v>1.5</v>
      </c>
      <c r="I274" s="308">
        <v>1.9</v>
      </c>
      <c r="J274" s="13">
        <v>7.8</v>
      </c>
      <c r="K274" s="500">
        <v>7.8</v>
      </c>
      <c r="L274" s="1029">
        <v>30.7</v>
      </c>
      <c r="M274" s="846">
        <v>69</v>
      </c>
      <c r="N274" s="691">
        <v>97.2</v>
      </c>
      <c r="O274" s="743">
        <v>36.9</v>
      </c>
      <c r="P274" s="677">
        <v>227</v>
      </c>
      <c r="Q274" s="744">
        <v>0.14000000000000001</v>
      </c>
      <c r="R274" s="676"/>
      <c r="S274" s="1032"/>
      <c r="T274" s="122" t="s">
        <v>24</v>
      </c>
      <c r="U274" s="150" t="s">
        <v>23</v>
      </c>
      <c r="V274" s="1128" t="s">
        <v>24</v>
      </c>
      <c r="W274" s="1128" t="s">
        <v>24</v>
      </c>
      <c r="X274" s="1129" t="s">
        <v>24</v>
      </c>
    </row>
    <row r="275" spans="1:24" x14ac:dyDescent="0.15">
      <c r="A275" s="1224"/>
      <c r="B275" s="458">
        <v>44895</v>
      </c>
      <c r="C275" s="449" t="str">
        <f t="shared" si="33"/>
        <v>(水)</v>
      </c>
      <c r="D275" s="745" t="s">
        <v>326</v>
      </c>
      <c r="E275" s="746"/>
      <c r="F275" s="498">
        <v>15.5</v>
      </c>
      <c r="G275" s="747">
        <v>15.8</v>
      </c>
      <c r="H275" s="748">
        <v>1.5</v>
      </c>
      <c r="I275" s="409">
        <v>1.9</v>
      </c>
      <c r="J275" s="498">
        <v>7.8</v>
      </c>
      <c r="K275" s="506">
        <v>7.7</v>
      </c>
      <c r="L275" s="1076">
        <v>30.6</v>
      </c>
      <c r="M275" s="900">
        <v>70.8</v>
      </c>
      <c r="N275" s="1009">
        <v>100.1</v>
      </c>
      <c r="O275" s="750">
        <v>33.6</v>
      </c>
      <c r="P275" s="751">
        <v>229</v>
      </c>
      <c r="Q275" s="752">
        <v>0.13</v>
      </c>
      <c r="R275" s="753"/>
      <c r="S275" s="1079"/>
      <c r="T275" s="122" t="s">
        <v>24</v>
      </c>
      <c r="U275" s="1235" t="s">
        <v>481</v>
      </c>
      <c r="V275" s="1236"/>
      <c r="W275" s="1236"/>
      <c r="X275" s="1237"/>
    </row>
    <row r="276" spans="1:24" s="1" customFormat="1" ht="13.5" customHeight="1" x14ac:dyDescent="0.15">
      <c r="A276" s="1224"/>
      <c r="B276" s="1155" t="s">
        <v>274</v>
      </c>
      <c r="C276" s="1155"/>
      <c r="D276" s="679"/>
      <c r="E276" s="680">
        <f t="shared" ref="E276:R276" si="34">IF(COUNT(E246:E275)=0,"",MAX(E246:E275))</f>
        <v>25.5</v>
      </c>
      <c r="F276" s="12">
        <f t="shared" si="34"/>
        <v>18</v>
      </c>
      <c r="G276" s="307">
        <f t="shared" si="34"/>
        <v>19</v>
      </c>
      <c r="H276" s="665">
        <f t="shared" si="34"/>
        <v>3.5</v>
      </c>
      <c r="I276" s="666">
        <f t="shared" si="34"/>
        <v>5.7</v>
      </c>
      <c r="J276" s="12">
        <f t="shared" si="34"/>
        <v>7.9</v>
      </c>
      <c r="K276" s="855">
        <f t="shared" si="34"/>
        <v>7.9</v>
      </c>
      <c r="L276" s="1025">
        <f t="shared" si="34"/>
        <v>31.2</v>
      </c>
      <c r="M276" s="681">
        <f t="shared" si="34"/>
        <v>71.5</v>
      </c>
      <c r="N276" s="682">
        <f t="shared" si="34"/>
        <v>101.1</v>
      </c>
      <c r="O276" s="728">
        <f t="shared" si="34"/>
        <v>39.1</v>
      </c>
      <c r="P276" s="684">
        <f t="shared" si="34"/>
        <v>256</v>
      </c>
      <c r="Q276" s="685">
        <f t="shared" si="34"/>
        <v>0.39</v>
      </c>
      <c r="R276" s="1124">
        <f t="shared" si="34"/>
        <v>278</v>
      </c>
      <c r="S276" s="1065">
        <f t="shared" ref="S276" si="35">IF(COUNT(S246:S275)=0,"",MAX(S246:S275))</f>
        <v>2</v>
      </c>
      <c r="T276" s="159"/>
      <c r="U276" s="1238"/>
      <c r="V276" s="1236"/>
      <c r="W276" s="1236"/>
      <c r="X276" s="1237"/>
    </row>
    <row r="277" spans="1:24" s="1" customFormat="1" ht="13.5" customHeight="1" x14ac:dyDescent="0.15">
      <c r="A277" s="1224"/>
      <c r="B277" s="1156" t="s">
        <v>275</v>
      </c>
      <c r="C277" s="1156"/>
      <c r="D277" s="687"/>
      <c r="E277" s="689">
        <f t="shared" ref="E277:Q277" si="36">IF(COUNT(E246:E275)=0,"",MIN(E246:E275))</f>
        <v>25.5</v>
      </c>
      <c r="F277" s="13">
        <f t="shared" si="36"/>
        <v>15.4</v>
      </c>
      <c r="G277" s="308">
        <f t="shared" si="36"/>
        <v>15.5</v>
      </c>
      <c r="H277" s="14">
        <f t="shared" si="36"/>
        <v>1.5</v>
      </c>
      <c r="I277" s="334">
        <f t="shared" si="36"/>
        <v>1.1000000000000001</v>
      </c>
      <c r="J277" s="13">
        <f t="shared" si="36"/>
        <v>7.7</v>
      </c>
      <c r="K277" s="847">
        <f t="shared" si="36"/>
        <v>7.5</v>
      </c>
      <c r="L277" s="1029">
        <f t="shared" si="36"/>
        <v>29.1</v>
      </c>
      <c r="M277" s="690">
        <f t="shared" si="36"/>
        <v>65</v>
      </c>
      <c r="N277" s="691">
        <f t="shared" si="36"/>
        <v>95.2</v>
      </c>
      <c r="O277" s="692">
        <f t="shared" si="36"/>
        <v>31.1</v>
      </c>
      <c r="P277" s="693">
        <f t="shared" si="36"/>
        <v>163</v>
      </c>
      <c r="Q277" s="694">
        <f t="shared" si="36"/>
        <v>7.0000000000000007E-2</v>
      </c>
      <c r="R277" s="1122"/>
      <c r="S277" s="1067"/>
      <c r="T277" s="159"/>
      <c r="U277" s="1238"/>
      <c r="V277" s="1236"/>
      <c r="W277" s="1236"/>
      <c r="X277" s="1237"/>
    </row>
    <row r="278" spans="1:24" s="1" customFormat="1" ht="13.5" customHeight="1" x14ac:dyDescent="0.15">
      <c r="A278" s="1224"/>
      <c r="B278" s="1156" t="s">
        <v>276</v>
      </c>
      <c r="C278" s="1156"/>
      <c r="D278" s="687"/>
      <c r="E278" s="697">
        <f t="shared" ref="E278:Q278" si="37">IF(COUNT(E246:E275)=0,"",AVERAGE(E246:E275))</f>
        <v>25.5</v>
      </c>
      <c r="F278" s="13">
        <f t="shared" si="37"/>
        <v>16.609999999999996</v>
      </c>
      <c r="G278" s="689">
        <f t="shared" si="37"/>
        <v>16.876666666666662</v>
      </c>
      <c r="H278" s="14">
        <f t="shared" si="37"/>
        <v>2.5766666666666667</v>
      </c>
      <c r="I278" s="334">
        <f t="shared" si="37"/>
        <v>2.08</v>
      </c>
      <c r="J278" s="13">
        <f t="shared" si="37"/>
        <v>7.8366666666666704</v>
      </c>
      <c r="K278" s="847">
        <f t="shared" si="37"/>
        <v>7.7933333333333357</v>
      </c>
      <c r="L278" s="1029">
        <f t="shared" si="37"/>
        <v>30.410000000000004</v>
      </c>
      <c r="M278" s="690">
        <f t="shared" si="37"/>
        <v>69.234999999999999</v>
      </c>
      <c r="N278" s="691">
        <f t="shared" si="37"/>
        <v>97.97</v>
      </c>
      <c r="O278" s="692">
        <f t="shared" si="37"/>
        <v>34.715000000000003</v>
      </c>
      <c r="P278" s="698">
        <f t="shared" si="37"/>
        <v>207.75</v>
      </c>
      <c r="Q278" s="694">
        <f t="shared" si="37"/>
        <v>0.15899999999999997</v>
      </c>
      <c r="R278" s="1122"/>
      <c r="S278" s="1067"/>
      <c r="T278" s="159"/>
      <c r="U278" s="1238"/>
      <c r="V278" s="1236"/>
      <c r="W278" s="1236"/>
      <c r="X278" s="1237"/>
    </row>
    <row r="279" spans="1:24" s="1" customFormat="1" ht="13.5" customHeight="1" x14ac:dyDescent="0.15">
      <c r="A279" s="1225"/>
      <c r="B279" s="1157" t="s">
        <v>277</v>
      </c>
      <c r="C279" s="1157"/>
      <c r="D279" s="699"/>
      <c r="E279" s="701"/>
      <c r="F279" s="702"/>
      <c r="G279" s="703"/>
      <c r="H279" s="702"/>
      <c r="I279" s="703"/>
      <c r="J279" s="704"/>
      <c r="K279" s="705"/>
      <c r="L279" s="1068"/>
      <c r="M279" s="708"/>
      <c r="N279" s="709"/>
      <c r="O279" s="710"/>
      <c r="P279" s="711"/>
      <c r="Q279" s="712"/>
      <c r="R279" s="713">
        <f>SUM(R246:R275)</f>
        <v>1045</v>
      </c>
      <c r="S279" s="1063">
        <f>SUM(S246:S275)</f>
        <v>2</v>
      </c>
      <c r="T279" s="159"/>
      <c r="U279" s="1239"/>
      <c r="V279" s="1240"/>
      <c r="W279" s="1240"/>
      <c r="X279" s="1241"/>
    </row>
    <row r="280" spans="1:24" ht="13.5" customHeight="1" x14ac:dyDescent="0.15">
      <c r="A280" s="1223" t="s">
        <v>269</v>
      </c>
      <c r="B280" s="540">
        <v>44896</v>
      </c>
      <c r="C280" s="448" t="str">
        <f>IF(B280="","",IF(WEEKDAY(B280)=1,"(日)",IF(WEEKDAY(B280)=2,"(月)",IF(WEEKDAY(B280)=3,"(火)",IF(WEEKDAY(B280)=4,"(水)",IF(WEEKDAY(B280)=5,"(木)",IF(WEEKDAY(B280)=6,"(金)","(土)")))))))</f>
        <v>(木)</v>
      </c>
      <c r="D280" s="740" t="s">
        <v>327</v>
      </c>
      <c r="E280" s="664"/>
      <c r="F280" s="12">
        <v>15.1</v>
      </c>
      <c r="G280" s="666">
        <v>15.3</v>
      </c>
      <c r="H280" s="665">
        <v>1.3</v>
      </c>
      <c r="I280" s="307">
        <v>2</v>
      </c>
      <c r="J280" s="12">
        <v>7.8</v>
      </c>
      <c r="K280" s="855">
        <v>7.7</v>
      </c>
      <c r="L280" s="1025">
        <v>30.5</v>
      </c>
      <c r="M280" s="838">
        <v>72</v>
      </c>
      <c r="N280" s="682">
        <v>99.8</v>
      </c>
      <c r="O280" s="728">
        <v>35</v>
      </c>
      <c r="P280" s="671">
        <v>218</v>
      </c>
      <c r="Q280" s="741">
        <v>0.13</v>
      </c>
      <c r="R280" s="670"/>
      <c r="S280" s="1028"/>
      <c r="T280" s="122"/>
      <c r="U280" s="552" t="s">
        <v>344</v>
      </c>
      <c r="V280" s="553"/>
      <c r="W280" s="554">
        <v>44903</v>
      </c>
      <c r="X280" s="555"/>
    </row>
    <row r="281" spans="1:24" x14ac:dyDescent="0.15">
      <c r="A281" s="1224"/>
      <c r="B281" s="539">
        <v>44897</v>
      </c>
      <c r="C281" s="449" t="str">
        <f t="shared" ref="C281:C310" si="38">IF(B281="","",IF(WEEKDAY(B281)=1,"(日)",IF(WEEKDAY(B281)=2,"(月)",IF(WEEKDAY(B281)=3,"(火)",IF(WEEKDAY(B281)=4,"(水)",IF(WEEKDAY(B281)=5,"(木)",IF(WEEKDAY(B281)=6,"(金)","(土)")))))))</f>
        <v>(金)</v>
      </c>
      <c r="D281" s="742" t="s">
        <v>327</v>
      </c>
      <c r="E281" s="674"/>
      <c r="F281" s="13">
        <v>15.3</v>
      </c>
      <c r="G281" s="310">
        <v>15.3</v>
      </c>
      <c r="H281" s="14">
        <v>1.6</v>
      </c>
      <c r="I281" s="308">
        <v>1.7</v>
      </c>
      <c r="J281" s="13">
        <v>7.8</v>
      </c>
      <c r="K281" s="500">
        <v>7.8</v>
      </c>
      <c r="L281" s="1029">
        <v>30.2</v>
      </c>
      <c r="M281" s="846">
        <v>68.900000000000006</v>
      </c>
      <c r="N281" s="691">
        <v>98.2</v>
      </c>
      <c r="O281" s="743">
        <v>34.299999999999997</v>
      </c>
      <c r="P281" s="677">
        <v>199</v>
      </c>
      <c r="Q281" s="744">
        <v>0.1</v>
      </c>
      <c r="R281" s="765"/>
      <c r="S281" s="1083"/>
      <c r="T281" s="122"/>
      <c r="U281" s="468" t="s">
        <v>2</v>
      </c>
      <c r="V281" s="469" t="s">
        <v>363</v>
      </c>
      <c r="W281" s="480">
        <v>16.899999999999999</v>
      </c>
      <c r="X281" s="473"/>
    </row>
    <row r="282" spans="1:24" x14ac:dyDescent="0.15">
      <c r="A282" s="1224"/>
      <c r="B282" s="539">
        <v>44898</v>
      </c>
      <c r="C282" s="449" t="str">
        <f t="shared" si="38"/>
        <v>(土)</v>
      </c>
      <c r="D282" s="742" t="s">
        <v>326</v>
      </c>
      <c r="E282" s="674"/>
      <c r="F282" s="13">
        <v>15.1</v>
      </c>
      <c r="G282" s="310">
        <v>15.3</v>
      </c>
      <c r="H282" s="14">
        <v>1.5</v>
      </c>
      <c r="I282" s="308">
        <v>1.5</v>
      </c>
      <c r="J282" s="13">
        <v>7.9</v>
      </c>
      <c r="K282" s="500">
        <v>7.8</v>
      </c>
      <c r="L282" s="1029">
        <v>30</v>
      </c>
      <c r="M282" s="846"/>
      <c r="N282" s="691"/>
      <c r="O282" s="743"/>
      <c r="P282" s="677"/>
      <c r="Q282" s="744"/>
      <c r="R282" s="676"/>
      <c r="S282" s="1032"/>
      <c r="T282" s="122"/>
      <c r="U282" s="6" t="s">
        <v>19</v>
      </c>
      <c r="V282" s="7" t="s">
        <v>20</v>
      </c>
      <c r="W282" s="475" t="s">
        <v>21</v>
      </c>
      <c r="X282" s="7" t="s">
        <v>22</v>
      </c>
    </row>
    <row r="283" spans="1:24" x14ac:dyDescent="0.15">
      <c r="A283" s="1224"/>
      <c r="B283" s="539">
        <v>44899</v>
      </c>
      <c r="C283" s="449" t="str">
        <f t="shared" si="38"/>
        <v>(日)</v>
      </c>
      <c r="D283" s="742" t="s">
        <v>326</v>
      </c>
      <c r="E283" s="674"/>
      <c r="F283" s="13">
        <v>14.8</v>
      </c>
      <c r="G283" s="310">
        <v>15</v>
      </c>
      <c r="H283" s="14">
        <v>2.4</v>
      </c>
      <c r="I283" s="308">
        <v>2.2000000000000002</v>
      </c>
      <c r="J283" s="13">
        <v>7.7</v>
      </c>
      <c r="K283" s="500">
        <v>7.7</v>
      </c>
      <c r="L283" s="1029">
        <v>29.6</v>
      </c>
      <c r="M283" s="846"/>
      <c r="N283" s="691"/>
      <c r="O283" s="743"/>
      <c r="P283" s="677"/>
      <c r="Q283" s="744"/>
      <c r="R283" s="676"/>
      <c r="S283" s="1032"/>
      <c r="T283" s="122"/>
      <c r="U283" s="3" t="s">
        <v>203</v>
      </c>
      <c r="V283" s="9" t="s">
        <v>11</v>
      </c>
      <c r="W283" s="476">
        <v>13.5</v>
      </c>
      <c r="X283" s="307">
        <v>15</v>
      </c>
    </row>
    <row r="284" spans="1:24" x14ac:dyDescent="0.15">
      <c r="A284" s="1224"/>
      <c r="B284" s="539">
        <v>44900</v>
      </c>
      <c r="C284" s="449" t="str">
        <f t="shared" si="38"/>
        <v>(月)</v>
      </c>
      <c r="D284" s="742" t="s">
        <v>327</v>
      </c>
      <c r="E284" s="674"/>
      <c r="F284" s="13">
        <v>14.3</v>
      </c>
      <c r="G284" s="310">
        <v>14.5</v>
      </c>
      <c r="H284" s="14">
        <v>2.2999999999999998</v>
      </c>
      <c r="I284" s="308">
        <v>2.2999999999999998</v>
      </c>
      <c r="J284" s="13">
        <v>7.7</v>
      </c>
      <c r="K284" s="500">
        <v>7.7</v>
      </c>
      <c r="L284" s="1029">
        <v>30.4</v>
      </c>
      <c r="M284" s="846">
        <v>70</v>
      </c>
      <c r="N284" s="691">
        <v>99</v>
      </c>
      <c r="O284" s="743">
        <v>34.5</v>
      </c>
      <c r="P284" s="677">
        <v>201</v>
      </c>
      <c r="Q284" s="744">
        <v>0.15</v>
      </c>
      <c r="R284" s="676"/>
      <c r="S284" s="1032"/>
      <c r="T284" s="122"/>
      <c r="U284" s="4" t="s">
        <v>204</v>
      </c>
      <c r="V284" s="10" t="s">
        <v>205</v>
      </c>
      <c r="W284" s="13">
        <v>3.1</v>
      </c>
      <c r="X284" s="308">
        <v>2.7</v>
      </c>
    </row>
    <row r="285" spans="1:24" x14ac:dyDescent="0.15">
      <c r="A285" s="1224"/>
      <c r="B285" s="539">
        <v>44901</v>
      </c>
      <c r="C285" s="449" t="str">
        <f t="shared" si="38"/>
        <v>(火)</v>
      </c>
      <c r="D285" s="742" t="s">
        <v>325</v>
      </c>
      <c r="E285" s="674"/>
      <c r="F285" s="13">
        <v>14</v>
      </c>
      <c r="G285" s="310">
        <v>14</v>
      </c>
      <c r="H285" s="14">
        <v>1.6</v>
      </c>
      <c r="I285" s="308">
        <v>2</v>
      </c>
      <c r="J285" s="13">
        <v>7.8</v>
      </c>
      <c r="K285" s="500">
        <v>7.8</v>
      </c>
      <c r="L285" s="1029">
        <v>30.3</v>
      </c>
      <c r="M285" s="846">
        <v>69.900000000000006</v>
      </c>
      <c r="N285" s="691">
        <v>99.8</v>
      </c>
      <c r="O285" s="743">
        <v>36.1</v>
      </c>
      <c r="P285" s="677">
        <v>208</v>
      </c>
      <c r="Q285" s="744">
        <v>0.16</v>
      </c>
      <c r="R285" s="676"/>
      <c r="S285" s="1032"/>
      <c r="T285" s="122"/>
      <c r="U285" s="4" t="s">
        <v>12</v>
      </c>
      <c r="V285" s="10"/>
      <c r="W285" s="13">
        <v>7.7</v>
      </c>
      <c r="X285" s="308">
        <v>7.8</v>
      </c>
    </row>
    <row r="286" spans="1:24" x14ac:dyDescent="0.15">
      <c r="A286" s="1224"/>
      <c r="B286" s="539">
        <v>44902</v>
      </c>
      <c r="C286" s="449" t="str">
        <f t="shared" si="38"/>
        <v>(水)</v>
      </c>
      <c r="D286" s="742" t="s">
        <v>318</v>
      </c>
      <c r="E286" s="674"/>
      <c r="F286" s="13">
        <v>13.9</v>
      </c>
      <c r="G286" s="310">
        <v>14.2</v>
      </c>
      <c r="H286" s="14">
        <v>2.4</v>
      </c>
      <c r="I286" s="308">
        <v>2.1</v>
      </c>
      <c r="J286" s="13">
        <v>7.8</v>
      </c>
      <c r="K286" s="500">
        <v>7.8</v>
      </c>
      <c r="L286" s="1029">
        <v>30</v>
      </c>
      <c r="M286" s="846">
        <v>69.599999999999994</v>
      </c>
      <c r="N286" s="691">
        <v>99.6</v>
      </c>
      <c r="O286" s="743">
        <v>34.5</v>
      </c>
      <c r="P286" s="677">
        <v>201</v>
      </c>
      <c r="Q286" s="744">
        <v>0.12</v>
      </c>
      <c r="R286" s="676"/>
      <c r="S286" s="1032"/>
      <c r="T286" s="122"/>
      <c r="U286" s="4" t="s">
        <v>206</v>
      </c>
      <c r="V286" s="10" t="s">
        <v>13</v>
      </c>
      <c r="W286" s="13"/>
      <c r="X286" s="308">
        <v>30</v>
      </c>
    </row>
    <row r="287" spans="1:24" x14ac:dyDescent="0.15">
      <c r="A287" s="1224"/>
      <c r="B287" s="539">
        <v>44903</v>
      </c>
      <c r="C287" s="449" t="str">
        <f t="shared" si="38"/>
        <v>(木)</v>
      </c>
      <c r="D287" s="742" t="s">
        <v>318</v>
      </c>
      <c r="E287" s="674">
        <v>16.899999999999999</v>
      </c>
      <c r="F287" s="13">
        <v>13.5</v>
      </c>
      <c r="G287" s="310">
        <v>15</v>
      </c>
      <c r="H287" s="14">
        <v>3.1</v>
      </c>
      <c r="I287" s="308">
        <v>2.7</v>
      </c>
      <c r="J287" s="13">
        <v>7.7</v>
      </c>
      <c r="K287" s="500">
        <v>7.8</v>
      </c>
      <c r="L287" s="1029">
        <v>30</v>
      </c>
      <c r="M287" s="846">
        <v>70.5</v>
      </c>
      <c r="N287" s="691">
        <v>97.2</v>
      </c>
      <c r="O287" s="743">
        <v>34.9</v>
      </c>
      <c r="P287" s="677">
        <v>196</v>
      </c>
      <c r="Q287" s="744">
        <v>0.17</v>
      </c>
      <c r="R287" s="676"/>
      <c r="S287" s="1032"/>
      <c r="T287" s="122"/>
      <c r="U287" s="4" t="s">
        <v>207</v>
      </c>
      <c r="V287" s="10" t="s">
        <v>371</v>
      </c>
      <c r="W287" s="172"/>
      <c r="X287" s="309">
        <v>70.5</v>
      </c>
    </row>
    <row r="288" spans="1:24" x14ac:dyDescent="0.15">
      <c r="A288" s="1224"/>
      <c r="B288" s="539">
        <v>44904</v>
      </c>
      <c r="C288" s="449" t="str">
        <f t="shared" si="38"/>
        <v>(金)</v>
      </c>
      <c r="D288" s="742" t="s">
        <v>327</v>
      </c>
      <c r="E288" s="674"/>
      <c r="F288" s="13">
        <v>13.3</v>
      </c>
      <c r="G288" s="310">
        <v>13.3</v>
      </c>
      <c r="H288" s="14">
        <v>2.9</v>
      </c>
      <c r="I288" s="308">
        <v>2.7</v>
      </c>
      <c r="J288" s="13">
        <v>7.7</v>
      </c>
      <c r="K288" s="500">
        <v>7.7</v>
      </c>
      <c r="L288" s="1029">
        <v>29.6</v>
      </c>
      <c r="M288" s="846">
        <v>68.900000000000006</v>
      </c>
      <c r="N288" s="691">
        <v>99</v>
      </c>
      <c r="O288" s="743">
        <v>34.200000000000003</v>
      </c>
      <c r="P288" s="677">
        <v>202</v>
      </c>
      <c r="Q288" s="744">
        <v>0.18</v>
      </c>
      <c r="R288" s="676"/>
      <c r="S288" s="1032"/>
      <c r="T288" s="122"/>
      <c r="U288" s="4" t="s">
        <v>208</v>
      </c>
      <c r="V288" s="10" t="s">
        <v>371</v>
      </c>
      <c r="W288" s="172"/>
      <c r="X288" s="309">
        <v>97.2</v>
      </c>
    </row>
    <row r="289" spans="1:24" x14ac:dyDescent="0.15">
      <c r="A289" s="1224"/>
      <c r="B289" s="539">
        <v>44905</v>
      </c>
      <c r="C289" s="449" t="str">
        <f t="shared" si="38"/>
        <v>(土)</v>
      </c>
      <c r="D289" s="742" t="s">
        <v>326</v>
      </c>
      <c r="E289" s="674"/>
      <c r="F289" s="13">
        <v>13.2</v>
      </c>
      <c r="G289" s="310">
        <v>13.5</v>
      </c>
      <c r="H289" s="14">
        <v>2.4</v>
      </c>
      <c r="I289" s="308">
        <v>1.5</v>
      </c>
      <c r="J289" s="13">
        <v>7.7</v>
      </c>
      <c r="K289" s="500">
        <v>7.7</v>
      </c>
      <c r="L289" s="1029">
        <v>30.6</v>
      </c>
      <c r="M289" s="846"/>
      <c r="N289" s="691"/>
      <c r="O289" s="743"/>
      <c r="P289" s="677"/>
      <c r="Q289" s="744"/>
      <c r="R289" s="676"/>
      <c r="S289" s="1032"/>
      <c r="T289" s="122"/>
      <c r="U289" s="4" t="s">
        <v>209</v>
      </c>
      <c r="V289" s="10" t="s">
        <v>371</v>
      </c>
      <c r="W289" s="172"/>
      <c r="X289" s="309">
        <v>57.8</v>
      </c>
    </row>
    <row r="290" spans="1:24" x14ac:dyDescent="0.15">
      <c r="A290" s="1224"/>
      <c r="B290" s="539">
        <v>44906</v>
      </c>
      <c r="C290" s="449" t="str">
        <f t="shared" si="38"/>
        <v>(日)</v>
      </c>
      <c r="D290" s="742" t="s">
        <v>327</v>
      </c>
      <c r="E290" s="674"/>
      <c r="F290" s="13">
        <v>13.2</v>
      </c>
      <c r="G290" s="310">
        <v>13.4</v>
      </c>
      <c r="H290" s="14">
        <v>2.2999999999999998</v>
      </c>
      <c r="I290" s="308">
        <v>1.5</v>
      </c>
      <c r="J290" s="13">
        <v>7.8</v>
      </c>
      <c r="K290" s="500">
        <v>7.7</v>
      </c>
      <c r="L290" s="1029">
        <v>31.4</v>
      </c>
      <c r="M290" s="846"/>
      <c r="N290" s="691"/>
      <c r="O290" s="743"/>
      <c r="P290" s="677"/>
      <c r="Q290" s="744"/>
      <c r="R290" s="676"/>
      <c r="S290" s="1032"/>
      <c r="T290" s="122"/>
      <c r="U290" s="4" t="s">
        <v>210</v>
      </c>
      <c r="V290" s="10" t="s">
        <v>371</v>
      </c>
      <c r="W290" s="172"/>
      <c r="X290" s="309">
        <v>39.4</v>
      </c>
    </row>
    <row r="291" spans="1:24" x14ac:dyDescent="0.15">
      <c r="A291" s="1224"/>
      <c r="B291" s="539">
        <v>44907</v>
      </c>
      <c r="C291" s="449" t="str">
        <f t="shared" si="38"/>
        <v>(月)</v>
      </c>
      <c r="D291" s="742" t="s">
        <v>326</v>
      </c>
      <c r="E291" s="674"/>
      <c r="F291" s="13">
        <v>13</v>
      </c>
      <c r="G291" s="310">
        <v>13.2</v>
      </c>
      <c r="H291" s="14">
        <v>2.6</v>
      </c>
      <c r="I291" s="308">
        <v>1.4</v>
      </c>
      <c r="J291" s="13">
        <v>7.7</v>
      </c>
      <c r="K291" s="500">
        <v>7.7</v>
      </c>
      <c r="L291" s="1029">
        <v>32</v>
      </c>
      <c r="M291" s="846">
        <v>71</v>
      </c>
      <c r="N291" s="691">
        <v>101.1</v>
      </c>
      <c r="O291" s="743">
        <v>38.299999999999997</v>
      </c>
      <c r="P291" s="677">
        <v>197</v>
      </c>
      <c r="Q291" s="744">
        <v>0.13</v>
      </c>
      <c r="R291" s="676"/>
      <c r="S291" s="1032"/>
      <c r="T291" s="122"/>
      <c r="U291" s="4" t="s">
        <v>211</v>
      </c>
      <c r="V291" s="10" t="s">
        <v>371</v>
      </c>
      <c r="W291" s="14"/>
      <c r="X291" s="310">
        <v>34.9</v>
      </c>
    </row>
    <row r="292" spans="1:24" x14ac:dyDescent="0.15">
      <c r="A292" s="1224"/>
      <c r="B292" s="539">
        <v>44908</v>
      </c>
      <c r="C292" s="449" t="str">
        <f t="shared" si="38"/>
        <v>(火)</v>
      </c>
      <c r="D292" s="742" t="s">
        <v>325</v>
      </c>
      <c r="E292" s="674"/>
      <c r="F292" s="13">
        <v>12.8</v>
      </c>
      <c r="G292" s="310">
        <v>12.9</v>
      </c>
      <c r="H292" s="14">
        <v>2.6</v>
      </c>
      <c r="I292" s="308">
        <v>1.4</v>
      </c>
      <c r="J292" s="13">
        <v>7.8</v>
      </c>
      <c r="K292" s="500">
        <v>7.7</v>
      </c>
      <c r="L292" s="1029">
        <v>32</v>
      </c>
      <c r="M292" s="846">
        <v>72.8</v>
      </c>
      <c r="N292" s="691">
        <v>102.5</v>
      </c>
      <c r="O292" s="743">
        <v>38.6</v>
      </c>
      <c r="P292" s="677">
        <v>236</v>
      </c>
      <c r="Q292" s="744">
        <v>0.11</v>
      </c>
      <c r="R292" s="676"/>
      <c r="S292" s="1032"/>
      <c r="T292" s="122"/>
      <c r="U292" s="4" t="s">
        <v>212</v>
      </c>
      <c r="V292" s="10" t="s">
        <v>371</v>
      </c>
      <c r="W292" s="17"/>
      <c r="X292" s="311">
        <v>196</v>
      </c>
    </row>
    <row r="293" spans="1:24" x14ac:dyDescent="0.15">
      <c r="A293" s="1224"/>
      <c r="B293" s="539">
        <v>44909</v>
      </c>
      <c r="C293" s="449" t="str">
        <f t="shared" si="38"/>
        <v>(水)</v>
      </c>
      <c r="D293" s="742" t="s">
        <v>326</v>
      </c>
      <c r="E293" s="674"/>
      <c r="F293" s="13">
        <v>12.8</v>
      </c>
      <c r="G293" s="310">
        <v>13</v>
      </c>
      <c r="H293" s="14">
        <v>2.4</v>
      </c>
      <c r="I293" s="308">
        <v>1.3</v>
      </c>
      <c r="J293" s="13">
        <v>7.8</v>
      </c>
      <c r="K293" s="500">
        <v>7.8</v>
      </c>
      <c r="L293" s="1029">
        <v>32</v>
      </c>
      <c r="M293" s="846">
        <v>72.099999999999994</v>
      </c>
      <c r="N293" s="691">
        <v>102.1</v>
      </c>
      <c r="O293" s="743">
        <v>38.200000000000003</v>
      </c>
      <c r="P293" s="677">
        <v>203</v>
      </c>
      <c r="Q293" s="744">
        <v>0.11</v>
      </c>
      <c r="R293" s="676"/>
      <c r="S293" s="1032"/>
      <c r="T293" s="122"/>
      <c r="U293" s="4" t="s">
        <v>213</v>
      </c>
      <c r="V293" s="10" t="s">
        <v>371</v>
      </c>
      <c r="W293" s="15"/>
      <c r="X293" s="312">
        <v>0.17</v>
      </c>
    </row>
    <row r="294" spans="1:24" x14ac:dyDescent="0.15">
      <c r="A294" s="1224"/>
      <c r="B294" s="539">
        <v>44910</v>
      </c>
      <c r="C294" s="449" t="str">
        <f t="shared" si="38"/>
        <v>(木)</v>
      </c>
      <c r="D294" s="742" t="s">
        <v>326</v>
      </c>
      <c r="E294" s="674"/>
      <c r="F294" s="13">
        <v>12.6</v>
      </c>
      <c r="G294" s="310">
        <v>12.8</v>
      </c>
      <c r="H294" s="14">
        <v>2.1</v>
      </c>
      <c r="I294" s="308">
        <v>1.2</v>
      </c>
      <c r="J294" s="13">
        <v>7.9</v>
      </c>
      <c r="K294" s="500">
        <v>7.8</v>
      </c>
      <c r="L294" s="1029">
        <v>31.3</v>
      </c>
      <c r="M294" s="846">
        <v>71.5</v>
      </c>
      <c r="N294" s="691">
        <v>102.1</v>
      </c>
      <c r="O294" s="743">
        <v>36.9</v>
      </c>
      <c r="P294" s="677">
        <v>222</v>
      </c>
      <c r="Q294" s="744">
        <v>0.09</v>
      </c>
      <c r="R294" s="676"/>
      <c r="S294" s="1032"/>
      <c r="T294" s="122"/>
      <c r="U294" s="4" t="s">
        <v>14</v>
      </c>
      <c r="V294" s="10" t="s">
        <v>371</v>
      </c>
      <c r="W294" s="13"/>
      <c r="X294" s="313">
        <v>2.5</v>
      </c>
    </row>
    <row r="295" spans="1:24" x14ac:dyDescent="0.15">
      <c r="A295" s="1224"/>
      <c r="B295" s="539">
        <v>44911</v>
      </c>
      <c r="C295" s="449" t="str">
        <f t="shared" si="38"/>
        <v>(金)</v>
      </c>
      <c r="D295" s="742" t="s">
        <v>326</v>
      </c>
      <c r="E295" s="674"/>
      <c r="F295" s="13">
        <v>12.3</v>
      </c>
      <c r="G295" s="310">
        <v>12.5</v>
      </c>
      <c r="H295" s="14">
        <v>1.9</v>
      </c>
      <c r="I295" s="308">
        <v>1.2</v>
      </c>
      <c r="J295" s="13">
        <v>7.8</v>
      </c>
      <c r="K295" s="500">
        <v>7.8</v>
      </c>
      <c r="L295" s="1029">
        <v>31.3</v>
      </c>
      <c r="M295" s="846">
        <v>71.5</v>
      </c>
      <c r="N295" s="691">
        <v>101.5</v>
      </c>
      <c r="O295" s="743">
        <v>36.9</v>
      </c>
      <c r="P295" s="677">
        <v>232</v>
      </c>
      <c r="Q295" s="744">
        <v>0.14000000000000001</v>
      </c>
      <c r="R295" s="676"/>
      <c r="S295" s="1032"/>
      <c r="T295" s="122"/>
      <c r="U295" s="4" t="s">
        <v>15</v>
      </c>
      <c r="V295" s="10" t="s">
        <v>371</v>
      </c>
      <c r="W295" s="13"/>
      <c r="X295" s="313">
        <v>0.6</v>
      </c>
    </row>
    <row r="296" spans="1:24" x14ac:dyDescent="0.15">
      <c r="A296" s="1224"/>
      <c r="B296" s="539">
        <v>44912</v>
      </c>
      <c r="C296" s="449" t="str">
        <f t="shared" si="38"/>
        <v>(土)</v>
      </c>
      <c r="D296" s="742" t="s">
        <v>327</v>
      </c>
      <c r="E296" s="674"/>
      <c r="F296" s="13">
        <v>12</v>
      </c>
      <c r="G296" s="310">
        <v>12.1</v>
      </c>
      <c r="H296" s="14">
        <v>1.8</v>
      </c>
      <c r="I296" s="308">
        <v>1.4</v>
      </c>
      <c r="J296" s="13">
        <v>7.8</v>
      </c>
      <c r="K296" s="500">
        <v>7.8</v>
      </c>
      <c r="L296" s="1029">
        <v>32.200000000000003</v>
      </c>
      <c r="M296" s="846"/>
      <c r="N296" s="691"/>
      <c r="O296" s="743"/>
      <c r="P296" s="677"/>
      <c r="Q296" s="744"/>
      <c r="R296" s="676"/>
      <c r="S296" s="1032"/>
      <c r="T296" s="122"/>
      <c r="U296" s="4" t="s">
        <v>214</v>
      </c>
      <c r="V296" s="10" t="s">
        <v>371</v>
      </c>
      <c r="W296" s="13"/>
      <c r="X296" s="313">
        <v>9.6999999999999993</v>
      </c>
    </row>
    <row r="297" spans="1:24" x14ac:dyDescent="0.15">
      <c r="A297" s="1224"/>
      <c r="B297" s="539">
        <v>44913</v>
      </c>
      <c r="C297" s="449" t="str">
        <f t="shared" si="38"/>
        <v>(日)</v>
      </c>
      <c r="D297" s="742" t="s">
        <v>327</v>
      </c>
      <c r="E297" s="674"/>
      <c r="F297" s="13">
        <v>11.7</v>
      </c>
      <c r="G297" s="310">
        <v>11.8</v>
      </c>
      <c r="H297" s="14">
        <v>1.8</v>
      </c>
      <c r="I297" s="308">
        <v>1.3</v>
      </c>
      <c r="J297" s="13">
        <v>7.8</v>
      </c>
      <c r="K297" s="500">
        <v>7.8</v>
      </c>
      <c r="L297" s="1029">
        <v>32.5</v>
      </c>
      <c r="M297" s="846"/>
      <c r="N297" s="691"/>
      <c r="O297" s="743"/>
      <c r="P297" s="677"/>
      <c r="Q297" s="744"/>
      <c r="R297" s="676"/>
      <c r="S297" s="1032"/>
      <c r="T297" s="122"/>
      <c r="U297" s="4" t="s">
        <v>215</v>
      </c>
      <c r="V297" s="10" t="s">
        <v>371</v>
      </c>
      <c r="W297" s="15"/>
      <c r="X297" s="314">
        <v>1.2E-2</v>
      </c>
    </row>
    <row r="298" spans="1:24" x14ac:dyDescent="0.15">
      <c r="A298" s="1224"/>
      <c r="B298" s="539">
        <v>44914</v>
      </c>
      <c r="C298" s="449" t="str">
        <f t="shared" si="38"/>
        <v>(月)</v>
      </c>
      <c r="D298" s="742" t="s">
        <v>326</v>
      </c>
      <c r="E298" s="674"/>
      <c r="F298" s="13">
        <v>11.6</v>
      </c>
      <c r="G298" s="310">
        <v>11.7</v>
      </c>
      <c r="H298" s="14">
        <v>2</v>
      </c>
      <c r="I298" s="308">
        <v>1.2</v>
      </c>
      <c r="J298" s="13">
        <v>7.8</v>
      </c>
      <c r="K298" s="500">
        <v>7.8</v>
      </c>
      <c r="L298" s="1029">
        <v>32</v>
      </c>
      <c r="M298" s="846">
        <v>72.900000000000006</v>
      </c>
      <c r="N298" s="691">
        <v>103.1</v>
      </c>
      <c r="O298" s="743">
        <v>38.200000000000003</v>
      </c>
      <c r="P298" s="677">
        <v>245</v>
      </c>
      <c r="Q298" s="744">
        <v>0.16</v>
      </c>
      <c r="R298" s="676"/>
      <c r="S298" s="1032"/>
      <c r="T298" s="122"/>
      <c r="U298" s="4" t="s">
        <v>329</v>
      </c>
      <c r="V298" s="10" t="s">
        <v>371</v>
      </c>
      <c r="W298" s="15"/>
      <c r="X298" s="314">
        <v>2.58</v>
      </c>
    </row>
    <row r="299" spans="1:24" x14ac:dyDescent="0.15">
      <c r="A299" s="1224"/>
      <c r="B299" s="539">
        <v>44915</v>
      </c>
      <c r="C299" s="449" t="str">
        <f t="shared" si="38"/>
        <v>(火)</v>
      </c>
      <c r="D299" s="742" t="s">
        <v>326</v>
      </c>
      <c r="E299" s="674"/>
      <c r="F299" s="13">
        <v>11.6</v>
      </c>
      <c r="G299" s="310">
        <v>11.7</v>
      </c>
      <c r="H299" s="14">
        <v>1.9</v>
      </c>
      <c r="I299" s="308">
        <v>1.3</v>
      </c>
      <c r="J299" s="13">
        <v>7.8</v>
      </c>
      <c r="K299" s="500">
        <v>7.8</v>
      </c>
      <c r="L299" s="1029">
        <v>32</v>
      </c>
      <c r="M299" s="846">
        <v>72</v>
      </c>
      <c r="N299" s="691">
        <v>103.5</v>
      </c>
      <c r="O299" s="743">
        <v>38</v>
      </c>
      <c r="P299" s="677">
        <v>235</v>
      </c>
      <c r="Q299" s="744">
        <v>0.16</v>
      </c>
      <c r="R299" s="676"/>
      <c r="S299" s="1032"/>
      <c r="T299" s="122"/>
      <c r="U299" s="4" t="s">
        <v>216</v>
      </c>
      <c r="V299" s="10" t="s">
        <v>371</v>
      </c>
      <c r="W299" s="15"/>
      <c r="X299" s="314">
        <v>2.94</v>
      </c>
    </row>
    <row r="300" spans="1:24" x14ac:dyDescent="0.15">
      <c r="A300" s="1224"/>
      <c r="B300" s="539">
        <v>44916</v>
      </c>
      <c r="C300" s="449" t="str">
        <f t="shared" si="38"/>
        <v>(水)</v>
      </c>
      <c r="D300" s="742" t="s">
        <v>327</v>
      </c>
      <c r="E300" s="674"/>
      <c r="F300" s="13">
        <v>11.2</v>
      </c>
      <c r="G300" s="310">
        <v>11.3</v>
      </c>
      <c r="H300" s="14">
        <v>2.2000000000000002</v>
      </c>
      <c r="I300" s="308">
        <v>1.3</v>
      </c>
      <c r="J300" s="13">
        <v>7.8</v>
      </c>
      <c r="K300" s="500">
        <v>7.9</v>
      </c>
      <c r="L300" s="1029">
        <v>32.200000000000003</v>
      </c>
      <c r="M300" s="846">
        <v>71.5</v>
      </c>
      <c r="N300" s="691">
        <v>103.3</v>
      </c>
      <c r="O300" s="743">
        <v>35.5</v>
      </c>
      <c r="P300" s="677">
        <v>230</v>
      </c>
      <c r="Q300" s="744">
        <v>0.17</v>
      </c>
      <c r="R300" s="676">
        <v>5</v>
      </c>
      <c r="S300" s="1032">
        <v>2</v>
      </c>
      <c r="T300" s="122"/>
      <c r="U300" s="4" t="s">
        <v>217</v>
      </c>
      <c r="V300" s="10" t="s">
        <v>371</v>
      </c>
      <c r="W300" s="15"/>
      <c r="X300" s="314">
        <v>0.16400000000000001</v>
      </c>
    </row>
    <row r="301" spans="1:24" x14ac:dyDescent="0.15">
      <c r="A301" s="1224"/>
      <c r="B301" s="539">
        <v>44917</v>
      </c>
      <c r="C301" s="449" t="str">
        <f t="shared" si="38"/>
        <v>(木)</v>
      </c>
      <c r="D301" s="742" t="s">
        <v>325</v>
      </c>
      <c r="E301" s="674"/>
      <c r="F301" s="13">
        <v>10.7</v>
      </c>
      <c r="G301" s="310">
        <v>10.8</v>
      </c>
      <c r="H301" s="14">
        <v>2</v>
      </c>
      <c r="I301" s="308">
        <v>1.4</v>
      </c>
      <c r="J301" s="13">
        <v>7.8</v>
      </c>
      <c r="K301" s="500">
        <v>7.8</v>
      </c>
      <c r="L301" s="1029">
        <v>32.299999999999997</v>
      </c>
      <c r="M301" s="846">
        <v>73.099999999999994</v>
      </c>
      <c r="N301" s="691">
        <v>103.9</v>
      </c>
      <c r="O301" s="743">
        <v>39</v>
      </c>
      <c r="P301" s="677">
        <v>256</v>
      </c>
      <c r="Q301" s="744">
        <v>0.18</v>
      </c>
      <c r="R301" s="676"/>
      <c r="S301" s="1032"/>
      <c r="T301" s="122"/>
      <c r="U301" s="4" t="s">
        <v>218</v>
      </c>
      <c r="V301" s="10" t="s">
        <v>371</v>
      </c>
      <c r="W301" s="13"/>
      <c r="X301" s="313">
        <v>21</v>
      </c>
    </row>
    <row r="302" spans="1:24" x14ac:dyDescent="0.15">
      <c r="A302" s="1224"/>
      <c r="B302" s="539">
        <v>44918</v>
      </c>
      <c r="C302" s="449" t="str">
        <f t="shared" si="38"/>
        <v>(金)</v>
      </c>
      <c r="D302" s="742" t="s">
        <v>326</v>
      </c>
      <c r="E302" s="674"/>
      <c r="F302" s="13">
        <v>10.8</v>
      </c>
      <c r="G302" s="310">
        <v>10.8</v>
      </c>
      <c r="H302" s="14">
        <v>2</v>
      </c>
      <c r="I302" s="308">
        <v>1.4</v>
      </c>
      <c r="J302" s="13">
        <v>7.9</v>
      </c>
      <c r="K302" s="500">
        <v>7.8</v>
      </c>
      <c r="L302" s="1029">
        <v>32.299999999999997</v>
      </c>
      <c r="M302" s="846">
        <v>72.099999999999994</v>
      </c>
      <c r="N302" s="691">
        <v>104.3</v>
      </c>
      <c r="O302" s="743">
        <v>37.299999999999997</v>
      </c>
      <c r="P302" s="677">
        <v>223</v>
      </c>
      <c r="Q302" s="744">
        <v>0.19</v>
      </c>
      <c r="R302" s="676"/>
      <c r="S302" s="1032"/>
      <c r="T302" s="122"/>
      <c r="U302" s="4" t="s">
        <v>17</v>
      </c>
      <c r="V302" s="10" t="s">
        <v>371</v>
      </c>
      <c r="W302" s="13"/>
      <c r="X302" s="313">
        <v>29.8</v>
      </c>
    </row>
    <row r="303" spans="1:24" x14ac:dyDescent="0.15">
      <c r="A303" s="1224"/>
      <c r="B303" s="539">
        <v>44919</v>
      </c>
      <c r="C303" s="449" t="str">
        <f t="shared" si="38"/>
        <v>(土)</v>
      </c>
      <c r="D303" s="742" t="s">
        <v>326</v>
      </c>
      <c r="E303" s="674"/>
      <c r="F303" s="13">
        <v>10.6</v>
      </c>
      <c r="G303" s="310">
        <v>10.9</v>
      </c>
      <c r="H303" s="14">
        <v>1.8</v>
      </c>
      <c r="I303" s="308">
        <v>1.2</v>
      </c>
      <c r="J303" s="13">
        <v>7.9</v>
      </c>
      <c r="K303" s="500">
        <v>7.9</v>
      </c>
      <c r="L303" s="1029">
        <v>31.4</v>
      </c>
      <c r="M303" s="846"/>
      <c r="N303" s="691"/>
      <c r="O303" s="743"/>
      <c r="P303" s="677"/>
      <c r="Q303" s="744"/>
      <c r="R303" s="676"/>
      <c r="S303" s="1032"/>
      <c r="T303" s="122"/>
      <c r="U303" s="4" t="s">
        <v>219</v>
      </c>
      <c r="V303" s="10" t="s">
        <v>205</v>
      </c>
      <c r="W303" s="13"/>
      <c r="X303" s="396">
        <v>4</v>
      </c>
    </row>
    <row r="304" spans="1:24" x14ac:dyDescent="0.15">
      <c r="A304" s="1224"/>
      <c r="B304" s="539">
        <v>44920</v>
      </c>
      <c r="C304" s="449" t="str">
        <f t="shared" si="38"/>
        <v>(日)</v>
      </c>
      <c r="D304" s="742" t="s">
        <v>326</v>
      </c>
      <c r="E304" s="674"/>
      <c r="F304" s="13">
        <v>10.3</v>
      </c>
      <c r="G304" s="310">
        <v>10.5</v>
      </c>
      <c r="H304" s="14">
        <v>2.9</v>
      </c>
      <c r="I304" s="308">
        <v>1.8</v>
      </c>
      <c r="J304" s="13">
        <v>7.8</v>
      </c>
      <c r="K304" s="500">
        <v>7.9</v>
      </c>
      <c r="L304" s="1029">
        <v>31.3</v>
      </c>
      <c r="M304" s="846"/>
      <c r="N304" s="691"/>
      <c r="O304" s="743"/>
      <c r="P304" s="677"/>
      <c r="Q304" s="744"/>
      <c r="R304" s="676"/>
      <c r="S304" s="1032"/>
      <c r="T304" s="122"/>
      <c r="U304" s="4" t="s">
        <v>220</v>
      </c>
      <c r="V304" s="10" t="s">
        <v>371</v>
      </c>
      <c r="W304" s="172"/>
      <c r="X304" s="396">
        <v>1</v>
      </c>
    </row>
    <row r="305" spans="1:24" x14ac:dyDescent="0.15">
      <c r="A305" s="1224"/>
      <c r="B305" s="539">
        <v>44921</v>
      </c>
      <c r="C305" s="449" t="str">
        <f t="shared" si="38"/>
        <v>(月)</v>
      </c>
      <c r="D305" s="742" t="s">
        <v>326</v>
      </c>
      <c r="E305" s="674"/>
      <c r="F305" s="13">
        <v>10</v>
      </c>
      <c r="G305" s="310">
        <v>10.1</v>
      </c>
      <c r="H305" s="14">
        <v>2.6</v>
      </c>
      <c r="I305" s="308">
        <v>1.6</v>
      </c>
      <c r="J305" s="13">
        <v>7.8</v>
      </c>
      <c r="K305" s="500">
        <v>7.9</v>
      </c>
      <c r="L305" s="1029">
        <v>32</v>
      </c>
      <c r="M305" s="846">
        <v>72.099999999999994</v>
      </c>
      <c r="N305" s="691">
        <v>103.9</v>
      </c>
      <c r="O305" s="743">
        <v>38.6</v>
      </c>
      <c r="P305" s="677">
        <v>239</v>
      </c>
      <c r="Q305" s="744">
        <v>0.17</v>
      </c>
      <c r="R305" s="676"/>
      <c r="S305" s="1032"/>
      <c r="T305" s="122"/>
      <c r="U305" s="397"/>
      <c r="V305" s="398"/>
      <c r="W305" s="399"/>
      <c r="X305" s="398"/>
    </row>
    <row r="306" spans="1:24" x14ac:dyDescent="0.15">
      <c r="A306" s="1224"/>
      <c r="B306" s="539">
        <v>44922</v>
      </c>
      <c r="C306" s="449" t="str">
        <f t="shared" si="38"/>
        <v>(火)</v>
      </c>
      <c r="D306" s="742" t="s">
        <v>326</v>
      </c>
      <c r="E306" s="674"/>
      <c r="F306" s="13">
        <v>9.9</v>
      </c>
      <c r="G306" s="310">
        <v>10</v>
      </c>
      <c r="H306" s="14">
        <v>2</v>
      </c>
      <c r="I306" s="308">
        <v>1.3</v>
      </c>
      <c r="J306" s="13">
        <v>7.9</v>
      </c>
      <c r="K306" s="500">
        <v>7.9</v>
      </c>
      <c r="L306" s="1029">
        <v>31.7</v>
      </c>
      <c r="M306" s="846">
        <v>70.5</v>
      </c>
      <c r="N306" s="691">
        <v>101.3</v>
      </c>
      <c r="O306" s="743">
        <v>37.5</v>
      </c>
      <c r="P306" s="677">
        <v>249</v>
      </c>
      <c r="Q306" s="744">
        <v>0.16</v>
      </c>
      <c r="R306" s="676"/>
      <c r="S306" s="1032"/>
      <c r="T306" s="122"/>
      <c r="U306" s="397"/>
      <c r="V306" s="398"/>
      <c r="W306" s="399"/>
      <c r="X306" s="398"/>
    </row>
    <row r="307" spans="1:24" x14ac:dyDescent="0.15">
      <c r="A307" s="1224"/>
      <c r="B307" s="539">
        <v>44923</v>
      </c>
      <c r="C307" s="449" t="str">
        <f t="shared" si="38"/>
        <v>(水)</v>
      </c>
      <c r="D307" s="742" t="s">
        <v>326</v>
      </c>
      <c r="E307" s="674"/>
      <c r="F307" s="13">
        <v>9.6999999999999993</v>
      </c>
      <c r="G307" s="310">
        <v>9.6999999999999993</v>
      </c>
      <c r="H307" s="14">
        <v>1.7</v>
      </c>
      <c r="I307" s="308">
        <v>1.3</v>
      </c>
      <c r="J307" s="13">
        <v>7.8</v>
      </c>
      <c r="K307" s="500">
        <v>7.9</v>
      </c>
      <c r="L307" s="1029">
        <v>31.7</v>
      </c>
      <c r="M307" s="846">
        <v>70.7</v>
      </c>
      <c r="N307" s="691">
        <v>101.1</v>
      </c>
      <c r="O307" s="743">
        <v>38.4</v>
      </c>
      <c r="P307" s="677">
        <v>258</v>
      </c>
      <c r="Q307" s="744">
        <v>0.19</v>
      </c>
      <c r="R307" s="765"/>
      <c r="S307" s="1083"/>
      <c r="T307" s="122"/>
      <c r="U307" s="514"/>
      <c r="V307" s="515"/>
      <c r="W307" s="516"/>
      <c r="X307" s="515"/>
    </row>
    <row r="308" spans="1:24" x14ac:dyDescent="0.15">
      <c r="A308" s="1224"/>
      <c r="B308" s="539">
        <v>44924</v>
      </c>
      <c r="C308" s="449" t="str">
        <f t="shared" si="38"/>
        <v>(木)</v>
      </c>
      <c r="D308" s="742" t="s">
        <v>326</v>
      </c>
      <c r="E308" s="674"/>
      <c r="F308" s="13">
        <v>9.6</v>
      </c>
      <c r="G308" s="310">
        <v>9.6999999999999993</v>
      </c>
      <c r="H308" s="14">
        <v>1.9</v>
      </c>
      <c r="I308" s="308">
        <v>1.4</v>
      </c>
      <c r="J308" s="13">
        <v>7.8</v>
      </c>
      <c r="K308" s="500">
        <v>7.8</v>
      </c>
      <c r="L308" s="1029">
        <v>36</v>
      </c>
      <c r="M308" s="846"/>
      <c r="N308" s="691"/>
      <c r="O308" s="743"/>
      <c r="P308" s="677"/>
      <c r="Q308" s="744"/>
      <c r="R308" s="676"/>
      <c r="S308" s="1032"/>
      <c r="T308" s="122"/>
      <c r="U308" s="150" t="s">
        <v>23</v>
      </c>
      <c r="V308" s="1128" t="s">
        <v>24</v>
      </c>
      <c r="W308" s="1128" t="s">
        <v>24</v>
      </c>
      <c r="X308" s="1129" t="s">
        <v>24</v>
      </c>
    </row>
    <row r="309" spans="1:24" ht="13.5" customHeight="1" x14ac:dyDescent="0.15">
      <c r="A309" s="1224"/>
      <c r="B309" s="539">
        <v>44925</v>
      </c>
      <c r="C309" s="449" t="str">
        <f t="shared" si="38"/>
        <v>(金)</v>
      </c>
      <c r="D309" s="742" t="s">
        <v>327</v>
      </c>
      <c r="E309" s="674"/>
      <c r="F309" s="13">
        <v>9.6</v>
      </c>
      <c r="G309" s="310">
        <v>9.6</v>
      </c>
      <c r="H309" s="14">
        <v>1.7</v>
      </c>
      <c r="I309" s="308">
        <v>1.4</v>
      </c>
      <c r="J309" s="13">
        <v>7.9</v>
      </c>
      <c r="K309" s="500">
        <v>7.9</v>
      </c>
      <c r="L309" s="1029">
        <v>35.9</v>
      </c>
      <c r="M309" s="846"/>
      <c r="N309" s="691"/>
      <c r="O309" s="743"/>
      <c r="P309" s="677"/>
      <c r="Q309" s="744"/>
      <c r="R309" s="676"/>
      <c r="S309" s="1032"/>
      <c r="T309" s="122"/>
      <c r="U309" s="1235" t="s">
        <v>482</v>
      </c>
      <c r="V309" s="1251"/>
      <c r="W309" s="1251"/>
      <c r="X309" s="1252"/>
    </row>
    <row r="310" spans="1:24" x14ac:dyDescent="0.15">
      <c r="A310" s="1224"/>
      <c r="B310" s="539">
        <v>44926</v>
      </c>
      <c r="C310" s="449" t="str">
        <f t="shared" si="38"/>
        <v>(土)</v>
      </c>
      <c r="D310" s="672" t="s">
        <v>327</v>
      </c>
      <c r="E310" s="746"/>
      <c r="F310" s="498">
        <v>9.5</v>
      </c>
      <c r="G310" s="409">
        <v>9.5</v>
      </c>
      <c r="H310" s="748">
        <v>1.4</v>
      </c>
      <c r="I310" s="747">
        <v>1.3</v>
      </c>
      <c r="J310" s="498">
        <v>7.9</v>
      </c>
      <c r="K310" s="506">
        <v>7.8</v>
      </c>
      <c r="L310" s="1076">
        <v>35.6</v>
      </c>
      <c r="M310" s="900"/>
      <c r="N310" s="1009"/>
      <c r="O310" s="750"/>
      <c r="P310" s="751"/>
      <c r="Q310" s="752"/>
      <c r="R310" s="767"/>
      <c r="S310" s="1085"/>
      <c r="T310" s="122"/>
      <c r="U310" s="1235"/>
      <c r="V310" s="1251"/>
      <c r="W310" s="1251"/>
      <c r="X310" s="1252"/>
    </row>
    <row r="311" spans="1:24" ht="13.5" customHeight="1" x14ac:dyDescent="0.15">
      <c r="A311" s="1229"/>
      <c r="B311" s="1155" t="s">
        <v>274</v>
      </c>
      <c r="C311" s="1155"/>
      <c r="D311" s="679"/>
      <c r="E311" s="680">
        <f t="shared" ref="E311:R311" si="39">IF(COUNT(E280:E310)=0,"",MAX(E280:E310))</f>
        <v>16.899999999999999</v>
      </c>
      <c r="F311" s="12">
        <f t="shared" si="39"/>
        <v>15.3</v>
      </c>
      <c r="G311" s="307">
        <f t="shared" si="39"/>
        <v>15.3</v>
      </c>
      <c r="H311" s="665">
        <f t="shared" si="39"/>
        <v>3.1</v>
      </c>
      <c r="I311" s="666">
        <f t="shared" si="39"/>
        <v>2.7</v>
      </c>
      <c r="J311" s="12">
        <f t="shared" si="39"/>
        <v>7.9</v>
      </c>
      <c r="K311" s="855">
        <f t="shared" si="39"/>
        <v>7.9</v>
      </c>
      <c r="L311" s="1025">
        <f t="shared" si="39"/>
        <v>36</v>
      </c>
      <c r="M311" s="838">
        <f t="shared" si="39"/>
        <v>73.099999999999994</v>
      </c>
      <c r="N311" s="682">
        <f t="shared" si="39"/>
        <v>104.3</v>
      </c>
      <c r="O311" s="728">
        <f t="shared" si="39"/>
        <v>39</v>
      </c>
      <c r="P311" s="684">
        <f t="shared" si="39"/>
        <v>258</v>
      </c>
      <c r="Q311" s="685">
        <f t="shared" si="39"/>
        <v>0.19</v>
      </c>
      <c r="R311" s="729">
        <f t="shared" si="39"/>
        <v>5</v>
      </c>
      <c r="S311" s="1065">
        <f t="shared" ref="S311" si="40">IF(COUNT(S280:S310)=0,"",MAX(S280:S310))</f>
        <v>2</v>
      </c>
      <c r="T311" s="122"/>
      <c r="U311" s="1235"/>
      <c r="V311" s="1251"/>
      <c r="W311" s="1251"/>
      <c r="X311" s="1252"/>
    </row>
    <row r="312" spans="1:24" x14ac:dyDescent="0.15">
      <c r="A312" s="1229"/>
      <c r="B312" s="1156" t="s">
        <v>275</v>
      </c>
      <c r="C312" s="1156"/>
      <c r="D312" s="687"/>
      <c r="E312" s="689">
        <f t="shared" ref="E312:Q312" si="41">IF(COUNT(E280:E310)=0,"",MIN(E280:E310))</f>
        <v>16.899999999999999</v>
      </c>
      <c r="F312" s="13">
        <f t="shared" si="41"/>
        <v>9.5</v>
      </c>
      <c r="G312" s="308">
        <f t="shared" si="41"/>
        <v>9.5</v>
      </c>
      <c r="H312" s="14">
        <f t="shared" si="41"/>
        <v>1.3</v>
      </c>
      <c r="I312" s="310">
        <f t="shared" si="41"/>
        <v>1.2</v>
      </c>
      <c r="J312" s="13">
        <f t="shared" si="41"/>
        <v>7.7</v>
      </c>
      <c r="K312" s="500">
        <f t="shared" si="41"/>
        <v>7.7</v>
      </c>
      <c r="L312" s="1029">
        <f t="shared" si="41"/>
        <v>29.6</v>
      </c>
      <c r="M312" s="846">
        <f t="shared" si="41"/>
        <v>68.900000000000006</v>
      </c>
      <c r="N312" s="691">
        <f t="shared" si="41"/>
        <v>97.2</v>
      </c>
      <c r="O312" s="692">
        <f t="shared" si="41"/>
        <v>34.200000000000003</v>
      </c>
      <c r="P312" s="693">
        <f t="shared" si="41"/>
        <v>196</v>
      </c>
      <c r="Q312" s="694">
        <f t="shared" si="41"/>
        <v>0.09</v>
      </c>
      <c r="R312" s="1122"/>
      <c r="S312" s="1067"/>
      <c r="T312" s="122"/>
      <c r="U312" s="1235"/>
      <c r="V312" s="1251"/>
      <c r="W312" s="1251"/>
      <c r="X312" s="1252"/>
    </row>
    <row r="313" spans="1:24" x14ac:dyDescent="0.15">
      <c r="A313" s="1229"/>
      <c r="B313" s="1156" t="s">
        <v>276</v>
      </c>
      <c r="C313" s="1156"/>
      <c r="D313" s="687"/>
      <c r="E313" s="697">
        <f t="shared" ref="E313:Q313" si="42">IF(COUNT(E280:E310)=0,"",AVERAGE(E280:E310))</f>
        <v>16.899999999999999</v>
      </c>
      <c r="F313" s="418">
        <f t="shared" si="42"/>
        <v>12.193548387096776</v>
      </c>
      <c r="G313" s="719">
        <f t="shared" si="42"/>
        <v>12.367741935483872</v>
      </c>
      <c r="H313" s="720">
        <f t="shared" si="42"/>
        <v>2.0999999999999996</v>
      </c>
      <c r="I313" s="721">
        <f t="shared" si="42"/>
        <v>1.5903225806451604</v>
      </c>
      <c r="J313" s="418">
        <f t="shared" si="42"/>
        <v>7.8032258064516169</v>
      </c>
      <c r="K313" s="886">
        <f t="shared" si="42"/>
        <v>7.7967741935483916</v>
      </c>
      <c r="L313" s="1033">
        <f t="shared" si="42"/>
        <v>31.687096774193552</v>
      </c>
      <c r="M313" s="888">
        <f t="shared" si="42"/>
        <v>71.179999999999978</v>
      </c>
      <c r="N313" s="1007">
        <f t="shared" si="42"/>
        <v>101.315</v>
      </c>
      <c r="O313" s="730">
        <f t="shared" si="42"/>
        <v>36.74499999999999</v>
      </c>
      <c r="P313" s="731">
        <f t="shared" si="42"/>
        <v>222.5</v>
      </c>
      <c r="Q313" s="732">
        <f t="shared" si="42"/>
        <v>0.14850000000000002</v>
      </c>
      <c r="R313" s="1123"/>
      <c r="S313" s="1081"/>
      <c r="T313" s="122"/>
      <c r="U313" s="1235"/>
      <c r="V313" s="1251"/>
      <c r="W313" s="1251"/>
      <c r="X313" s="1252"/>
    </row>
    <row r="314" spans="1:24" ht="13.5" customHeight="1" x14ac:dyDescent="0.15">
      <c r="A314" s="1230"/>
      <c r="B314" s="1157" t="s">
        <v>277</v>
      </c>
      <c r="C314" s="1157"/>
      <c r="D314" s="699"/>
      <c r="E314" s="701"/>
      <c r="F314" s="701"/>
      <c r="G314" s="734"/>
      <c r="H314" s="701"/>
      <c r="I314" s="734"/>
      <c r="J314" s="704"/>
      <c r="K314" s="705"/>
      <c r="L314" s="1068"/>
      <c r="M314" s="873"/>
      <c r="N314" s="709"/>
      <c r="O314" s="738"/>
      <c r="P314" s="711"/>
      <c r="Q314" s="712"/>
      <c r="R314" s="739">
        <f>SUM(R280:R310)</f>
        <v>5</v>
      </c>
      <c r="S314" s="1075">
        <f>SUM(S280:S310)</f>
        <v>2</v>
      </c>
      <c r="T314" s="122"/>
      <c r="U314" s="1253"/>
      <c r="V314" s="1254"/>
      <c r="W314" s="1254"/>
      <c r="X314" s="1255"/>
    </row>
    <row r="315" spans="1:24" x14ac:dyDescent="0.15">
      <c r="A315" s="1223" t="s">
        <v>270</v>
      </c>
      <c r="B315" s="539">
        <v>44927</v>
      </c>
      <c r="C315" s="449" t="str">
        <f>IF(B315="","",IF(WEEKDAY(B315)=1,"(日)",IF(WEEKDAY(B315)=2,"(月)",IF(WEEKDAY(B315)=3,"(火)",IF(WEEKDAY(B315)=4,"(水)",IF(WEEKDAY(B315)=5,"(木)",IF(WEEKDAY(B315)=6,"(金)","(土)")))))))</f>
        <v>(日)</v>
      </c>
      <c r="D315" s="740" t="s">
        <v>326</v>
      </c>
      <c r="E315" s="664"/>
      <c r="F315" s="12">
        <v>9.4</v>
      </c>
      <c r="G315" s="666">
        <v>9.5</v>
      </c>
      <c r="H315" s="665">
        <v>1.7</v>
      </c>
      <c r="I315" s="307">
        <v>1.3</v>
      </c>
      <c r="J315" s="12">
        <v>7.8</v>
      </c>
      <c r="K315" s="855">
        <v>7.9</v>
      </c>
      <c r="L315" s="1025">
        <v>35.5</v>
      </c>
      <c r="M315" s="838"/>
      <c r="N315" s="682"/>
      <c r="O315" s="728"/>
      <c r="P315" s="671"/>
      <c r="Q315" s="741"/>
      <c r="R315" s="670"/>
      <c r="S315" s="1028"/>
      <c r="T315" s="122"/>
      <c r="U315" s="552" t="s">
        <v>344</v>
      </c>
      <c r="V315" s="553"/>
      <c r="W315" s="554">
        <v>44931</v>
      </c>
      <c r="X315" s="555"/>
    </row>
    <row r="316" spans="1:24" x14ac:dyDescent="0.15">
      <c r="A316" s="1229"/>
      <c r="B316" s="458">
        <v>44928</v>
      </c>
      <c r="C316" s="449" t="str">
        <f t="shared" ref="C316:C345" si="43">IF(B316="","",IF(WEEKDAY(B316)=1,"(日)",IF(WEEKDAY(B316)=2,"(月)",IF(WEEKDAY(B316)=3,"(火)",IF(WEEKDAY(B316)=4,"(水)",IF(WEEKDAY(B316)=5,"(木)",IF(WEEKDAY(B316)=6,"(金)","(土)")))))))</f>
        <v>(月)</v>
      </c>
      <c r="D316" s="768" t="s">
        <v>326</v>
      </c>
      <c r="E316" s="770"/>
      <c r="F316" s="771">
        <v>9.1999999999999993</v>
      </c>
      <c r="G316" s="772">
        <v>9.3000000000000007</v>
      </c>
      <c r="H316" s="773">
        <v>1.6</v>
      </c>
      <c r="I316" s="774">
        <v>1.2</v>
      </c>
      <c r="J316" s="771">
        <v>7.9</v>
      </c>
      <c r="K316" s="939">
        <v>7.8</v>
      </c>
      <c r="L316" s="1086">
        <v>35.5</v>
      </c>
      <c r="M316" s="941"/>
      <c r="N316" s="1014"/>
      <c r="O316" s="778"/>
      <c r="P316" s="779"/>
      <c r="Q316" s="780"/>
      <c r="R316" s="765"/>
      <c r="S316" s="1083"/>
      <c r="T316" s="122"/>
      <c r="U316" s="468" t="s">
        <v>2</v>
      </c>
      <c r="V316" s="469" t="s">
        <v>363</v>
      </c>
      <c r="W316" s="480">
        <v>9.8000000000000007</v>
      </c>
      <c r="X316" s="473"/>
    </row>
    <row r="317" spans="1:24" x14ac:dyDescent="0.15">
      <c r="A317" s="1229"/>
      <c r="B317" s="458">
        <v>44929</v>
      </c>
      <c r="C317" s="449" t="str">
        <f t="shared" si="43"/>
        <v>(火)</v>
      </c>
      <c r="D317" s="742" t="s">
        <v>326</v>
      </c>
      <c r="E317" s="674"/>
      <c r="F317" s="13">
        <v>9.1</v>
      </c>
      <c r="G317" s="310">
        <v>9.1999999999999993</v>
      </c>
      <c r="H317" s="14">
        <v>1.7</v>
      </c>
      <c r="I317" s="308">
        <v>1.3</v>
      </c>
      <c r="J317" s="13">
        <v>7.9</v>
      </c>
      <c r="K317" s="500">
        <v>7.8</v>
      </c>
      <c r="L317" s="1029">
        <v>35.700000000000003</v>
      </c>
      <c r="M317" s="846"/>
      <c r="N317" s="691"/>
      <c r="O317" s="743"/>
      <c r="P317" s="677"/>
      <c r="Q317" s="744"/>
      <c r="R317" s="676"/>
      <c r="S317" s="1032"/>
      <c r="T317" s="122"/>
      <c r="U317" s="6" t="s">
        <v>19</v>
      </c>
      <c r="V317" s="7" t="s">
        <v>20</v>
      </c>
      <c r="W317" s="475" t="s">
        <v>21</v>
      </c>
      <c r="X317" s="7" t="s">
        <v>22</v>
      </c>
    </row>
    <row r="318" spans="1:24" x14ac:dyDescent="0.15">
      <c r="A318" s="1229"/>
      <c r="B318" s="458">
        <v>44930</v>
      </c>
      <c r="C318" s="449" t="str">
        <f t="shared" si="43"/>
        <v>(水)</v>
      </c>
      <c r="D318" s="742" t="s">
        <v>318</v>
      </c>
      <c r="E318" s="674"/>
      <c r="F318" s="13">
        <v>9</v>
      </c>
      <c r="G318" s="310">
        <v>9.1</v>
      </c>
      <c r="H318" s="14">
        <v>1.5</v>
      </c>
      <c r="I318" s="308">
        <v>1.3</v>
      </c>
      <c r="J318" s="13">
        <v>7.9</v>
      </c>
      <c r="K318" s="500">
        <v>7.9</v>
      </c>
      <c r="L318" s="1029">
        <v>32.200000000000003</v>
      </c>
      <c r="M318" s="846">
        <v>72.7</v>
      </c>
      <c r="N318" s="691">
        <v>102.3</v>
      </c>
      <c r="O318" s="743">
        <v>39.200000000000003</v>
      </c>
      <c r="P318" s="677">
        <v>238</v>
      </c>
      <c r="Q318" s="744">
        <v>0.14000000000000001</v>
      </c>
      <c r="R318" s="676"/>
      <c r="S318" s="1032"/>
      <c r="T318" s="122"/>
      <c r="U318" s="3" t="s">
        <v>203</v>
      </c>
      <c r="V318" s="9" t="s">
        <v>11</v>
      </c>
      <c r="W318" s="476">
        <v>8.8000000000000007</v>
      </c>
      <c r="X318" s="307">
        <v>9.4</v>
      </c>
    </row>
    <row r="319" spans="1:24" x14ac:dyDescent="0.15">
      <c r="A319" s="1229"/>
      <c r="B319" s="458">
        <v>44931</v>
      </c>
      <c r="C319" s="449" t="str">
        <f t="shared" si="43"/>
        <v>(木)</v>
      </c>
      <c r="D319" s="742" t="s">
        <v>318</v>
      </c>
      <c r="E319" s="674">
        <v>9.8000000000000007</v>
      </c>
      <c r="F319" s="13">
        <v>8.8000000000000007</v>
      </c>
      <c r="G319" s="310">
        <v>9.4</v>
      </c>
      <c r="H319" s="14">
        <v>1.4</v>
      </c>
      <c r="I319" s="308">
        <v>1.3</v>
      </c>
      <c r="J319" s="13">
        <v>7.9</v>
      </c>
      <c r="K319" s="500">
        <v>7.8</v>
      </c>
      <c r="L319" s="1029">
        <v>32.6</v>
      </c>
      <c r="M319" s="846">
        <v>70.5</v>
      </c>
      <c r="N319" s="691">
        <v>102.3</v>
      </c>
      <c r="O319" s="743">
        <v>38.799999999999997</v>
      </c>
      <c r="P319" s="677">
        <v>231</v>
      </c>
      <c r="Q319" s="744">
        <v>0.14000000000000001</v>
      </c>
      <c r="R319" s="676"/>
      <c r="S319" s="1032"/>
      <c r="T319" s="122"/>
      <c r="U319" s="4" t="s">
        <v>204</v>
      </c>
      <c r="V319" s="10" t="s">
        <v>205</v>
      </c>
      <c r="W319" s="13">
        <v>1.4</v>
      </c>
      <c r="X319" s="308">
        <v>1.3</v>
      </c>
    </row>
    <row r="320" spans="1:24" x14ac:dyDescent="0.15">
      <c r="A320" s="1229"/>
      <c r="B320" s="458">
        <v>44932</v>
      </c>
      <c r="C320" s="449" t="str">
        <f t="shared" si="43"/>
        <v>(金)</v>
      </c>
      <c r="D320" s="742" t="s">
        <v>326</v>
      </c>
      <c r="E320" s="674"/>
      <c r="F320" s="13">
        <v>8.6</v>
      </c>
      <c r="G320" s="310">
        <v>8.6999999999999993</v>
      </c>
      <c r="H320" s="14">
        <v>1.5</v>
      </c>
      <c r="I320" s="308">
        <v>1.2</v>
      </c>
      <c r="J320" s="13">
        <v>7.8</v>
      </c>
      <c r="K320" s="500">
        <v>7.9</v>
      </c>
      <c r="L320" s="1029">
        <v>32.299999999999997</v>
      </c>
      <c r="M320" s="846">
        <v>72.599999999999994</v>
      </c>
      <c r="N320" s="691">
        <v>102.5</v>
      </c>
      <c r="O320" s="743">
        <v>36.9</v>
      </c>
      <c r="P320" s="677">
        <v>243</v>
      </c>
      <c r="Q320" s="744">
        <v>0.15</v>
      </c>
      <c r="R320" s="676"/>
      <c r="S320" s="1032"/>
      <c r="T320" s="122"/>
      <c r="U320" s="4" t="s">
        <v>12</v>
      </c>
      <c r="V320" s="10"/>
      <c r="W320" s="13">
        <v>7.9</v>
      </c>
      <c r="X320" s="308">
        <v>7.8</v>
      </c>
    </row>
    <row r="321" spans="1:24" x14ac:dyDescent="0.15">
      <c r="A321" s="1229"/>
      <c r="B321" s="458">
        <v>44933</v>
      </c>
      <c r="C321" s="449" t="str">
        <f t="shared" si="43"/>
        <v>(土)</v>
      </c>
      <c r="D321" s="742" t="s">
        <v>326</v>
      </c>
      <c r="E321" s="674"/>
      <c r="F321" s="13">
        <v>8.3000000000000007</v>
      </c>
      <c r="G321" s="310">
        <v>8.5</v>
      </c>
      <c r="H321" s="14">
        <v>1.8</v>
      </c>
      <c r="I321" s="308">
        <v>1.4</v>
      </c>
      <c r="J321" s="13">
        <v>7.8</v>
      </c>
      <c r="K321" s="500">
        <v>7.8</v>
      </c>
      <c r="L321" s="1029">
        <v>35.9</v>
      </c>
      <c r="M321" s="846"/>
      <c r="N321" s="691"/>
      <c r="O321" s="743"/>
      <c r="P321" s="677"/>
      <c r="Q321" s="744"/>
      <c r="R321" s="676"/>
      <c r="S321" s="1032"/>
      <c r="T321" s="122"/>
      <c r="U321" s="4" t="s">
        <v>206</v>
      </c>
      <c r="V321" s="10" t="s">
        <v>13</v>
      </c>
      <c r="W321" s="13"/>
      <c r="X321" s="308">
        <v>32.6</v>
      </c>
    </row>
    <row r="322" spans="1:24" x14ac:dyDescent="0.15">
      <c r="A322" s="1229"/>
      <c r="B322" s="458">
        <v>44934</v>
      </c>
      <c r="C322" s="449" t="str">
        <f t="shared" si="43"/>
        <v>(日)</v>
      </c>
      <c r="D322" s="742" t="s">
        <v>326</v>
      </c>
      <c r="E322" s="674"/>
      <c r="F322" s="13">
        <v>8.3000000000000007</v>
      </c>
      <c r="G322" s="310">
        <v>8.4</v>
      </c>
      <c r="H322" s="14">
        <v>2</v>
      </c>
      <c r="I322" s="308">
        <v>1.5</v>
      </c>
      <c r="J322" s="13">
        <v>7.8</v>
      </c>
      <c r="K322" s="500">
        <v>7.8</v>
      </c>
      <c r="L322" s="1029">
        <v>36.1</v>
      </c>
      <c r="M322" s="846"/>
      <c r="N322" s="691"/>
      <c r="O322" s="743"/>
      <c r="P322" s="677"/>
      <c r="Q322" s="744"/>
      <c r="R322" s="676"/>
      <c r="S322" s="1032"/>
      <c r="T322" s="122"/>
      <c r="U322" s="4" t="s">
        <v>207</v>
      </c>
      <c r="V322" s="10" t="s">
        <v>371</v>
      </c>
      <c r="W322" s="172"/>
      <c r="X322" s="309">
        <v>70.5</v>
      </c>
    </row>
    <row r="323" spans="1:24" x14ac:dyDescent="0.15">
      <c r="A323" s="1229"/>
      <c r="B323" s="458">
        <v>44935</v>
      </c>
      <c r="C323" s="449" t="str">
        <f t="shared" si="43"/>
        <v>(月)</v>
      </c>
      <c r="D323" s="742" t="s">
        <v>326</v>
      </c>
      <c r="E323" s="674"/>
      <c r="F323" s="13">
        <v>8.4</v>
      </c>
      <c r="G323" s="310">
        <v>8.5</v>
      </c>
      <c r="H323" s="14">
        <v>1.9</v>
      </c>
      <c r="I323" s="308">
        <v>1.5</v>
      </c>
      <c r="J323" s="13">
        <v>7.8</v>
      </c>
      <c r="K323" s="500">
        <v>7.8</v>
      </c>
      <c r="L323" s="1029">
        <v>36.200000000000003</v>
      </c>
      <c r="M323" s="846"/>
      <c r="N323" s="691"/>
      <c r="O323" s="743"/>
      <c r="P323" s="677"/>
      <c r="Q323" s="744"/>
      <c r="R323" s="676"/>
      <c r="S323" s="1032"/>
      <c r="T323" s="122"/>
      <c r="U323" s="4" t="s">
        <v>208</v>
      </c>
      <c r="V323" s="10" t="s">
        <v>371</v>
      </c>
      <c r="W323" s="172"/>
      <c r="X323" s="309">
        <v>102.3</v>
      </c>
    </row>
    <row r="324" spans="1:24" x14ac:dyDescent="0.15">
      <c r="A324" s="1229"/>
      <c r="B324" s="458">
        <v>44936</v>
      </c>
      <c r="C324" s="449" t="str">
        <f t="shared" si="43"/>
        <v>(火)</v>
      </c>
      <c r="D324" s="742" t="s">
        <v>326</v>
      </c>
      <c r="E324" s="674"/>
      <c r="F324" s="13">
        <v>8.3000000000000007</v>
      </c>
      <c r="G324" s="310">
        <v>8.5</v>
      </c>
      <c r="H324" s="14">
        <v>1.6</v>
      </c>
      <c r="I324" s="308">
        <v>1.5</v>
      </c>
      <c r="J324" s="13">
        <v>7.9</v>
      </c>
      <c r="K324" s="500">
        <v>7.8</v>
      </c>
      <c r="L324" s="1029">
        <v>33.1</v>
      </c>
      <c r="M324" s="846">
        <v>72.599999999999994</v>
      </c>
      <c r="N324" s="691">
        <v>103.3</v>
      </c>
      <c r="O324" s="743">
        <v>40.4</v>
      </c>
      <c r="P324" s="677">
        <v>237</v>
      </c>
      <c r="Q324" s="744">
        <v>0.09</v>
      </c>
      <c r="R324" s="676"/>
      <c r="S324" s="1032"/>
      <c r="T324" s="122"/>
      <c r="U324" s="4" t="s">
        <v>209</v>
      </c>
      <c r="V324" s="10" t="s">
        <v>371</v>
      </c>
      <c r="W324" s="172"/>
      <c r="X324" s="309">
        <v>61.2</v>
      </c>
    </row>
    <row r="325" spans="1:24" x14ac:dyDescent="0.15">
      <c r="A325" s="1229"/>
      <c r="B325" s="458">
        <v>44937</v>
      </c>
      <c r="C325" s="449" t="str">
        <f t="shared" si="43"/>
        <v>(水)</v>
      </c>
      <c r="D325" s="742" t="s">
        <v>327</v>
      </c>
      <c r="E325" s="674"/>
      <c r="F325" s="13">
        <v>8.1999999999999993</v>
      </c>
      <c r="G325" s="310">
        <v>8.4</v>
      </c>
      <c r="H325" s="14">
        <v>1.7</v>
      </c>
      <c r="I325" s="308">
        <v>1.4</v>
      </c>
      <c r="J325" s="13">
        <v>7.9</v>
      </c>
      <c r="K325" s="500">
        <v>7.9</v>
      </c>
      <c r="L325" s="1029">
        <v>32.799999999999997</v>
      </c>
      <c r="M325" s="846">
        <v>72</v>
      </c>
      <c r="N325" s="691">
        <v>102.9</v>
      </c>
      <c r="O325" s="743">
        <v>39.799999999999997</v>
      </c>
      <c r="P325" s="677">
        <v>245</v>
      </c>
      <c r="Q325" s="744">
        <v>0.13</v>
      </c>
      <c r="R325" s="676">
        <v>4</v>
      </c>
      <c r="S325" s="1032">
        <v>2</v>
      </c>
      <c r="T325" s="122"/>
      <c r="U325" s="4" t="s">
        <v>210</v>
      </c>
      <c r="V325" s="10" t="s">
        <v>371</v>
      </c>
      <c r="W325" s="172"/>
      <c r="X325" s="309">
        <v>41.1</v>
      </c>
    </row>
    <row r="326" spans="1:24" x14ac:dyDescent="0.15">
      <c r="A326" s="1229"/>
      <c r="B326" s="458">
        <v>44938</v>
      </c>
      <c r="C326" s="449" t="str">
        <f t="shared" si="43"/>
        <v>(木)</v>
      </c>
      <c r="D326" s="742" t="s">
        <v>327</v>
      </c>
      <c r="E326" s="674"/>
      <c r="F326" s="13">
        <v>8.3000000000000007</v>
      </c>
      <c r="G326" s="310">
        <v>8.4</v>
      </c>
      <c r="H326" s="14">
        <v>1.9</v>
      </c>
      <c r="I326" s="308">
        <v>1.4</v>
      </c>
      <c r="J326" s="13">
        <v>7.8</v>
      </c>
      <c r="K326" s="500">
        <v>7.9</v>
      </c>
      <c r="L326" s="1029">
        <v>32.799999999999997</v>
      </c>
      <c r="M326" s="846">
        <v>72.8</v>
      </c>
      <c r="N326" s="691">
        <v>103.1</v>
      </c>
      <c r="O326" s="743">
        <v>36</v>
      </c>
      <c r="P326" s="677">
        <v>235</v>
      </c>
      <c r="Q326" s="744">
        <v>0.12</v>
      </c>
      <c r="R326" s="676">
        <v>8</v>
      </c>
      <c r="S326" s="1032"/>
      <c r="T326" s="122"/>
      <c r="U326" s="4" t="s">
        <v>211</v>
      </c>
      <c r="V326" s="10" t="s">
        <v>371</v>
      </c>
      <c r="W326" s="14"/>
      <c r="X326" s="310">
        <v>38.799999999999997</v>
      </c>
    </row>
    <row r="327" spans="1:24" x14ac:dyDescent="0.15">
      <c r="A327" s="1229"/>
      <c r="B327" s="458">
        <v>44939</v>
      </c>
      <c r="C327" s="449" t="str">
        <f t="shared" si="43"/>
        <v>(金)</v>
      </c>
      <c r="D327" s="742" t="s">
        <v>326</v>
      </c>
      <c r="E327" s="674"/>
      <c r="F327" s="13">
        <v>8.1999999999999993</v>
      </c>
      <c r="G327" s="310">
        <v>8.3000000000000007</v>
      </c>
      <c r="H327" s="14">
        <v>2.2000000000000002</v>
      </c>
      <c r="I327" s="308">
        <v>1.8</v>
      </c>
      <c r="J327" s="13">
        <v>7.9</v>
      </c>
      <c r="K327" s="500">
        <v>7.9</v>
      </c>
      <c r="L327" s="1029">
        <v>32.799999999999997</v>
      </c>
      <c r="M327" s="846">
        <v>72</v>
      </c>
      <c r="N327" s="691">
        <v>102.1</v>
      </c>
      <c r="O327" s="743">
        <v>40.700000000000003</v>
      </c>
      <c r="P327" s="677">
        <v>251</v>
      </c>
      <c r="Q327" s="744">
        <v>0.17</v>
      </c>
      <c r="R327" s="676"/>
      <c r="S327" s="1032"/>
      <c r="T327" s="122"/>
      <c r="U327" s="4" t="s">
        <v>212</v>
      </c>
      <c r="V327" s="10" t="s">
        <v>371</v>
      </c>
      <c r="W327" s="17"/>
      <c r="X327" s="311">
        <v>231</v>
      </c>
    </row>
    <row r="328" spans="1:24" x14ac:dyDescent="0.15">
      <c r="A328" s="1229"/>
      <c r="B328" s="458">
        <v>44940</v>
      </c>
      <c r="C328" s="449" t="str">
        <f t="shared" si="43"/>
        <v>(土)</v>
      </c>
      <c r="D328" s="742" t="s">
        <v>325</v>
      </c>
      <c r="E328" s="674"/>
      <c r="F328" s="13">
        <v>8.4</v>
      </c>
      <c r="G328" s="310">
        <v>8.5</v>
      </c>
      <c r="H328" s="14">
        <v>2</v>
      </c>
      <c r="I328" s="308">
        <v>1.5</v>
      </c>
      <c r="J328" s="13">
        <v>7.8</v>
      </c>
      <c r="K328" s="500">
        <v>7.8</v>
      </c>
      <c r="L328" s="1029">
        <v>36.200000000000003</v>
      </c>
      <c r="M328" s="846"/>
      <c r="N328" s="691"/>
      <c r="O328" s="743"/>
      <c r="P328" s="677"/>
      <c r="Q328" s="744"/>
      <c r="R328" s="676"/>
      <c r="S328" s="1032"/>
      <c r="T328" s="122"/>
      <c r="U328" s="4" t="s">
        <v>213</v>
      </c>
      <c r="V328" s="10" t="s">
        <v>371</v>
      </c>
      <c r="W328" s="15"/>
      <c r="X328" s="312">
        <v>0.14000000000000001</v>
      </c>
    </row>
    <row r="329" spans="1:24" x14ac:dyDescent="0.15">
      <c r="A329" s="1229"/>
      <c r="B329" s="458">
        <v>44941</v>
      </c>
      <c r="C329" s="449" t="str">
        <f t="shared" si="43"/>
        <v>(日)</v>
      </c>
      <c r="D329" s="742" t="s">
        <v>327</v>
      </c>
      <c r="E329" s="674"/>
      <c r="F329" s="13">
        <v>8.1999999999999993</v>
      </c>
      <c r="G329" s="310">
        <v>8.4</v>
      </c>
      <c r="H329" s="14">
        <v>1.5</v>
      </c>
      <c r="I329" s="308">
        <v>1.2</v>
      </c>
      <c r="J329" s="13">
        <v>7.9</v>
      </c>
      <c r="K329" s="500">
        <v>7.8</v>
      </c>
      <c r="L329" s="1029">
        <v>36</v>
      </c>
      <c r="M329" s="846"/>
      <c r="N329" s="691"/>
      <c r="O329" s="743"/>
      <c r="P329" s="677"/>
      <c r="Q329" s="744"/>
      <c r="R329" s="676"/>
      <c r="S329" s="1032"/>
      <c r="T329" s="122"/>
      <c r="U329" s="4" t="s">
        <v>14</v>
      </c>
      <c r="V329" s="10" t="s">
        <v>371</v>
      </c>
      <c r="W329" s="13"/>
      <c r="X329" s="313">
        <v>2</v>
      </c>
    </row>
    <row r="330" spans="1:24" x14ac:dyDescent="0.15">
      <c r="A330" s="1229"/>
      <c r="B330" s="458">
        <v>44942</v>
      </c>
      <c r="C330" s="449" t="str">
        <f t="shared" si="43"/>
        <v>(月)</v>
      </c>
      <c r="D330" s="742" t="s">
        <v>327</v>
      </c>
      <c r="E330" s="674"/>
      <c r="F330" s="13">
        <v>8.1</v>
      </c>
      <c r="G330" s="310">
        <v>8.3000000000000007</v>
      </c>
      <c r="H330" s="14">
        <v>1.3</v>
      </c>
      <c r="I330" s="308">
        <v>1.2</v>
      </c>
      <c r="J330" s="13">
        <v>7.9</v>
      </c>
      <c r="K330" s="500">
        <v>7.9</v>
      </c>
      <c r="L330" s="1029">
        <v>32.9</v>
      </c>
      <c r="M330" s="846">
        <v>72.599999999999994</v>
      </c>
      <c r="N330" s="691">
        <v>104.1</v>
      </c>
      <c r="O330" s="743">
        <v>41.1</v>
      </c>
      <c r="P330" s="677">
        <v>205</v>
      </c>
      <c r="Q330" s="744">
        <v>0.1</v>
      </c>
      <c r="R330" s="676"/>
      <c r="S330" s="1032"/>
      <c r="T330" s="122"/>
      <c r="U330" s="4" t="s">
        <v>15</v>
      </c>
      <c r="V330" s="10" t="s">
        <v>371</v>
      </c>
      <c r="W330" s="13"/>
      <c r="X330" s="313">
        <v>1</v>
      </c>
    </row>
    <row r="331" spans="1:24" x14ac:dyDescent="0.15">
      <c r="A331" s="1229"/>
      <c r="B331" s="458">
        <v>44943</v>
      </c>
      <c r="C331" s="449" t="str">
        <f t="shared" si="43"/>
        <v>(火)</v>
      </c>
      <c r="D331" s="742" t="s">
        <v>327</v>
      </c>
      <c r="E331" s="674"/>
      <c r="F331" s="13">
        <v>8.1</v>
      </c>
      <c r="G331" s="310">
        <v>8.1999999999999993</v>
      </c>
      <c r="H331" s="14">
        <v>1.3</v>
      </c>
      <c r="I331" s="308">
        <v>1.1000000000000001</v>
      </c>
      <c r="J331" s="13">
        <v>7.9</v>
      </c>
      <c r="K331" s="500">
        <v>7.8</v>
      </c>
      <c r="L331" s="1029">
        <v>32.799999999999997</v>
      </c>
      <c r="M331" s="846">
        <v>71</v>
      </c>
      <c r="N331" s="691">
        <v>102.9</v>
      </c>
      <c r="O331" s="743">
        <v>42.2</v>
      </c>
      <c r="P331" s="677">
        <v>231</v>
      </c>
      <c r="Q331" s="744">
        <v>0.12</v>
      </c>
      <c r="R331" s="676"/>
      <c r="S331" s="1032"/>
      <c r="T331" s="122"/>
      <c r="U331" s="4" t="s">
        <v>214</v>
      </c>
      <c r="V331" s="10" t="s">
        <v>371</v>
      </c>
      <c r="W331" s="13"/>
      <c r="X331" s="313">
        <v>10.199999999999999</v>
      </c>
    </row>
    <row r="332" spans="1:24" x14ac:dyDescent="0.15">
      <c r="A332" s="1229"/>
      <c r="B332" s="458">
        <v>44944</v>
      </c>
      <c r="C332" s="449" t="str">
        <f t="shared" si="43"/>
        <v>(水)</v>
      </c>
      <c r="D332" s="742" t="s">
        <v>327</v>
      </c>
      <c r="E332" s="674"/>
      <c r="F332" s="13">
        <v>8.1999999999999993</v>
      </c>
      <c r="G332" s="310">
        <v>8.3000000000000007</v>
      </c>
      <c r="H332" s="14">
        <v>1.4</v>
      </c>
      <c r="I332" s="308">
        <v>1.2</v>
      </c>
      <c r="J332" s="13">
        <v>7.8</v>
      </c>
      <c r="K332" s="500">
        <v>7.9</v>
      </c>
      <c r="L332" s="1029">
        <v>32.9</v>
      </c>
      <c r="M332" s="846">
        <v>73</v>
      </c>
      <c r="N332" s="691">
        <v>103.9</v>
      </c>
      <c r="O332" s="743">
        <v>42.1</v>
      </c>
      <c r="P332" s="677">
        <v>233</v>
      </c>
      <c r="Q332" s="744">
        <v>0.13</v>
      </c>
      <c r="R332" s="676"/>
      <c r="S332" s="1032"/>
      <c r="T332" s="122"/>
      <c r="U332" s="4" t="s">
        <v>215</v>
      </c>
      <c r="V332" s="10" t="s">
        <v>371</v>
      </c>
      <c r="W332" s="15"/>
      <c r="X332" s="314">
        <v>8.9999999999999993E-3</v>
      </c>
    </row>
    <row r="333" spans="1:24" x14ac:dyDescent="0.15">
      <c r="A333" s="1229"/>
      <c r="B333" s="458">
        <v>44945</v>
      </c>
      <c r="C333" s="449" t="str">
        <f t="shared" si="43"/>
        <v>(木)</v>
      </c>
      <c r="D333" s="742" t="s">
        <v>326</v>
      </c>
      <c r="E333" s="674"/>
      <c r="F333" s="13">
        <v>8.1999999999999993</v>
      </c>
      <c r="G333" s="310">
        <v>8.3000000000000007</v>
      </c>
      <c r="H333" s="14">
        <v>1.3</v>
      </c>
      <c r="I333" s="308">
        <v>1.1000000000000001</v>
      </c>
      <c r="J333" s="13">
        <v>7.8</v>
      </c>
      <c r="K333" s="500">
        <v>7.9</v>
      </c>
      <c r="L333" s="1029">
        <v>33</v>
      </c>
      <c r="M333" s="846">
        <v>71.5</v>
      </c>
      <c r="N333" s="691">
        <v>102.3</v>
      </c>
      <c r="O333" s="743">
        <v>39.299999999999997</v>
      </c>
      <c r="P333" s="677">
        <v>226</v>
      </c>
      <c r="Q333" s="744">
        <v>0.11</v>
      </c>
      <c r="R333" s="676"/>
      <c r="S333" s="1032"/>
      <c r="T333" s="122"/>
      <c r="U333" s="4" t="s">
        <v>329</v>
      </c>
      <c r="V333" s="10" t="s">
        <v>371</v>
      </c>
      <c r="W333" s="15"/>
      <c r="X333" s="314">
        <v>2.92</v>
      </c>
    </row>
    <row r="334" spans="1:24" x14ac:dyDescent="0.15">
      <c r="A334" s="1229"/>
      <c r="B334" s="458">
        <v>44946</v>
      </c>
      <c r="C334" s="449" t="str">
        <f t="shared" si="43"/>
        <v>(金)</v>
      </c>
      <c r="D334" s="742" t="s">
        <v>326</v>
      </c>
      <c r="E334" s="674"/>
      <c r="F334" s="13">
        <v>8.3000000000000007</v>
      </c>
      <c r="G334" s="310">
        <v>8.5</v>
      </c>
      <c r="H334" s="14">
        <v>1.5</v>
      </c>
      <c r="I334" s="308">
        <v>1.1000000000000001</v>
      </c>
      <c r="J334" s="13">
        <v>7.9</v>
      </c>
      <c r="K334" s="500">
        <v>7.9</v>
      </c>
      <c r="L334" s="1029">
        <v>32.6</v>
      </c>
      <c r="M334" s="846">
        <v>72.099999999999994</v>
      </c>
      <c r="N334" s="691">
        <v>103.1</v>
      </c>
      <c r="O334" s="743">
        <v>39.799999999999997</v>
      </c>
      <c r="P334" s="677">
        <v>234</v>
      </c>
      <c r="Q334" s="744">
        <v>0.14000000000000001</v>
      </c>
      <c r="R334" s="676"/>
      <c r="S334" s="1032"/>
      <c r="T334" s="122"/>
      <c r="U334" s="4" t="s">
        <v>216</v>
      </c>
      <c r="V334" s="10" t="s">
        <v>371</v>
      </c>
      <c r="W334" s="15"/>
      <c r="X334" s="314">
        <v>3.3</v>
      </c>
    </row>
    <row r="335" spans="1:24" x14ac:dyDescent="0.15">
      <c r="A335" s="1229"/>
      <c r="B335" s="458">
        <v>44947</v>
      </c>
      <c r="C335" s="449" t="str">
        <f t="shared" si="43"/>
        <v>(土)</v>
      </c>
      <c r="D335" s="742" t="s">
        <v>326</v>
      </c>
      <c r="E335" s="674"/>
      <c r="F335" s="13">
        <v>8.1999999999999993</v>
      </c>
      <c r="G335" s="310">
        <v>8.4</v>
      </c>
      <c r="H335" s="14">
        <v>1.4</v>
      </c>
      <c r="I335" s="308">
        <v>1.1000000000000001</v>
      </c>
      <c r="J335" s="13">
        <v>7.8</v>
      </c>
      <c r="K335" s="500">
        <v>7.9</v>
      </c>
      <c r="L335" s="1029">
        <v>36.1</v>
      </c>
      <c r="M335" s="846"/>
      <c r="N335" s="691"/>
      <c r="O335" s="743"/>
      <c r="P335" s="677"/>
      <c r="Q335" s="744"/>
      <c r="R335" s="676"/>
      <c r="S335" s="1032"/>
      <c r="T335" s="122"/>
      <c r="U335" s="4" t="s">
        <v>217</v>
      </c>
      <c r="V335" s="10" t="s">
        <v>371</v>
      </c>
      <c r="W335" s="15"/>
      <c r="X335" s="314">
        <v>0.182</v>
      </c>
    </row>
    <row r="336" spans="1:24" x14ac:dyDescent="0.15">
      <c r="A336" s="1229"/>
      <c r="B336" s="458">
        <v>44948</v>
      </c>
      <c r="C336" s="449" t="str">
        <f t="shared" si="43"/>
        <v>(日)</v>
      </c>
      <c r="D336" s="742" t="s">
        <v>326</v>
      </c>
      <c r="E336" s="674"/>
      <c r="F336" s="13">
        <v>8</v>
      </c>
      <c r="G336" s="310">
        <v>8.1</v>
      </c>
      <c r="H336" s="14">
        <v>1.5</v>
      </c>
      <c r="I336" s="308">
        <v>1.2</v>
      </c>
      <c r="J336" s="13">
        <v>7.8</v>
      </c>
      <c r="K336" s="500">
        <v>7.8</v>
      </c>
      <c r="L336" s="1029">
        <v>36.200000000000003</v>
      </c>
      <c r="M336" s="846"/>
      <c r="N336" s="691"/>
      <c r="O336" s="743"/>
      <c r="P336" s="677"/>
      <c r="Q336" s="744"/>
      <c r="R336" s="676"/>
      <c r="S336" s="1032"/>
      <c r="T336" s="122"/>
      <c r="U336" s="4" t="s">
        <v>218</v>
      </c>
      <c r="V336" s="10" t="s">
        <v>371</v>
      </c>
      <c r="W336" s="13"/>
      <c r="X336" s="313">
        <v>23.6</v>
      </c>
    </row>
    <row r="337" spans="1:24" x14ac:dyDescent="0.15">
      <c r="A337" s="1229"/>
      <c r="B337" s="458">
        <v>44949</v>
      </c>
      <c r="C337" s="449" t="str">
        <f t="shared" si="43"/>
        <v>(月)</v>
      </c>
      <c r="D337" s="742" t="s">
        <v>325</v>
      </c>
      <c r="E337" s="674"/>
      <c r="F337" s="13">
        <v>7.8</v>
      </c>
      <c r="G337" s="310">
        <v>8</v>
      </c>
      <c r="H337" s="14">
        <v>1.3</v>
      </c>
      <c r="I337" s="308">
        <v>1.2</v>
      </c>
      <c r="J337" s="13">
        <v>7.8</v>
      </c>
      <c r="K337" s="500">
        <v>7.8</v>
      </c>
      <c r="L337" s="1029">
        <v>32.700000000000003</v>
      </c>
      <c r="M337" s="846">
        <v>70.900000000000006</v>
      </c>
      <c r="N337" s="691">
        <v>104.3</v>
      </c>
      <c r="O337" s="743">
        <v>43.5</v>
      </c>
      <c r="P337" s="677">
        <v>243</v>
      </c>
      <c r="Q337" s="744">
        <v>0.13</v>
      </c>
      <c r="R337" s="676"/>
      <c r="S337" s="1032"/>
      <c r="T337" s="122"/>
      <c r="U337" s="4" t="s">
        <v>17</v>
      </c>
      <c r="V337" s="10" t="s">
        <v>371</v>
      </c>
      <c r="W337" s="13"/>
      <c r="X337" s="313">
        <v>31.2</v>
      </c>
    </row>
    <row r="338" spans="1:24" x14ac:dyDescent="0.15">
      <c r="A338" s="1229"/>
      <c r="B338" s="458">
        <v>44950</v>
      </c>
      <c r="C338" s="449" t="str">
        <f t="shared" si="43"/>
        <v>(火)</v>
      </c>
      <c r="D338" s="742" t="s">
        <v>325</v>
      </c>
      <c r="E338" s="674"/>
      <c r="F338" s="13">
        <v>7.8</v>
      </c>
      <c r="G338" s="310">
        <v>8</v>
      </c>
      <c r="H338" s="14">
        <v>1.3</v>
      </c>
      <c r="I338" s="308">
        <v>1.2</v>
      </c>
      <c r="J338" s="13">
        <v>7.8</v>
      </c>
      <c r="K338" s="500">
        <v>7.8</v>
      </c>
      <c r="L338" s="1029">
        <v>33.1</v>
      </c>
      <c r="M338" s="846">
        <v>71.400000000000006</v>
      </c>
      <c r="N338" s="691">
        <v>103.3</v>
      </c>
      <c r="O338" s="743">
        <v>40.1</v>
      </c>
      <c r="P338" s="677">
        <v>230</v>
      </c>
      <c r="Q338" s="744">
        <v>0.13</v>
      </c>
      <c r="R338" s="676"/>
      <c r="S338" s="1032"/>
      <c r="T338" s="122"/>
      <c r="U338" s="4" t="s">
        <v>219</v>
      </c>
      <c r="V338" s="10" t="s">
        <v>205</v>
      </c>
      <c r="W338" s="13"/>
      <c r="X338" s="396">
        <v>3</v>
      </c>
    </row>
    <row r="339" spans="1:24" x14ac:dyDescent="0.15">
      <c r="A339" s="1229"/>
      <c r="B339" s="458">
        <v>44951</v>
      </c>
      <c r="C339" s="449" t="str">
        <f t="shared" si="43"/>
        <v>(水)</v>
      </c>
      <c r="D339" s="742" t="s">
        <v>326</v>
      </c>
      <c r="E339" s="674"/>
      <c r="F339" s="13">
        <v>7.3</v>
      </c>
      <c r="G339" s="310">
        <v>7.6</v>
      </c>
      <c r="H339" s="14">
        <v>1.2</v>
      </c>
      <c r="I339" s="308">
        <v>1.2</v>
      </c>
      <c r="J339" s="13">
        <v>7.8</v>
      </c>
      <c r="K339" s="500">
        <v>7.9</v>
      </c>
      <c r="L339" s="1029">
        <v>33</v>
      </c>
      <c r="M339" s="846">
        <v>73.099999999999994</v>
      </c>
      <c r="N339" s="691">
        <v>104.1</v>
      </c>
      <c r="O339" s="743">
        <v>40</v>
      </c>
      <c r="P339" s="677">
        <v>236</v>
      </c>
      <c r="Q339" s="744">
        <v>0.2</v>
      </c>
      <c r="R339" s="676"/>
      <c r="S339" s="1032"/>
      <c r="T339" s="122"/>
      <c r="U339" s="4" t="s">
        <v>220</v>
      </c>
      <c r="V339" s="10" t="s">
        <v>371</v>
      </c>
      <c r="W339" s="172"/>
      <c r="X339" s="396">
        <v>1</v>
      </c>
    </row>
    <row r="340" spans="1:24" x14ac:dyDescent="0.15">
      <c r="A340" s="1229"/>
      <c r="B340" s="458">
        <v>44952</v>
      </c>
      <c r="C340" s="449" t="str">
        <f t="shared" si="43"/>
        <v>(木)</v>
      </c>
      <c r="D340" s="742" t="s">
        <v>326</v>
      </c>
      <c r="E340" s="674"/>
      <c r="F340" s="13">
        <v>7.6</v>
      </c>
      <c r="G340" s="310">
        <v>7.7</v>
      </c>
      <c r="H340" s="14">
        <v>1.6</v>
      </c>
      <c r="I340" s="308">
        <v>1.3</v>
      </c>
      <c r="J340" s="13">
        <v>7.9</v>
      </c>
      <c r="K340" s="500">
        <v>7.9</v>
      </c>
      <c r="L340" s="1029">
        <v>32.9</v>
      </c>
      <c r="M340" s="846">
        <v>71.2</v>
      </c>
      <c r="N340" s="691">
        <v>105.1</v>
      </c>
      <c r="O340" s="743">
        <v>40.4</v>
      </c>
      <c r="P340" s="677">
        <v>240</v>
      </c>
      <c r="Q340" s="744">
        <v>0.14000000000000001</v>
      </c>
      <c r="R340" s="676"/>
      <c r="S340" s="1032"/>
      <c r="T340" s="122"/>
      <c r="U340" s="397"/>
      <c r="V340" s="398"/>
      <c r="W340" s="399"/>
      <c r="X340" s="398"/>
    </row>
    <row r="341" spans="1:24" x14ac:dyDescent="0.15">
      <c r="A341" s="1229"/>
      <c r="B341" s="458">
        <v>44953</v>
      </c>
      <c r="C341" s="449" t="str">
        <f t="shared" si="43"/>
        <v>(金)</v>
      </c>
      <c r="D341" s="742" t="s">
        <v>327</v>
      </c>
      <c r="E341" s="674"/>
      <c r="F341" s="13">
        <v>7.4</v>
      </c>
      <c r="G341" s="310">
        <v>7.6</v>
      </c>
      <c r="H341" s="14">
        <v>2.5</v>
      </c>
      <c r="I341" s="308">
        <v>1.8</v>
      </c>
      <c r="J341" s="13">
        <v>7.8</v>
      </c>
      <c r="K341" s="500">
        <v>7.9</v>
      </c>
      <c r="L341" s="1029">
        <v>33.1</v>
      </c>
      <c r="M341" s="846">
        <v>71.900000000000006</v>
      </c>
      <c r="N341" s="691">
        <v>105.1</v>
      </c>
      <c r="O341" s="743">
        <v>42.6</v>
      </c>
      <c r="P341" s="677">
        <v>227</v>
      </c>
      <c r="Q341" s="744">
        <v>0.24</v>
      </c>
      <c r="R341" s="676"/>
      <c r="S341" s="1032"/>
      <c r="T341" s="122"/>
      <c r="U341" s="397"/>
      <c r="V341" s="398"/>
      <c r="W341" s="399"/>
      <c r="X341" s="398"/>
    </row>
    <row r="342" spans="1:24" ht="13.5" customHeight="1" x14ac:dyDescent="0.15">
      <c r="A342" s="1229"/>
      <c r="B342" s="458">
        <v>44954</v>
      </c>
      <c r="C342" s="449" t="str">
        <f t="shared" si="43"/>
        <v>(土)</v>
      </c>
      <c r="D342" s="768" t="s">
        <v>326</v>
      </c>
      <c r="E342" s="770"/>
      <c r="F342" s="771">
        <v>7.3</v>
      </c>
      <c r="G342" s="772">
        <v>7.4</v>
      </c>
      <c r="H342" s="773">
        <v>2.2000000000000002</v>
      </c>
      <c r="I342" s="774">
        <v>1.9</v>
      </c>
      <c r="J342" s="771">
        <v>7.8</v>
      </c>
      <c r="K342" s="939">
        <v>7.9</v>
      </c>
      <c r="L342" s="1086">
        <v>36.6</v>
      </c>
      <c r="M342" s="942"/>
      <c r="N342" s="1014"/>
      <c r="O342" s="778"/>
      <c r="P342" s="779"/>
      <c r="Q342" s="780"/>
      <c r="R342" s="765"/>
      <c r="S342" s="1083"/>
      <c r="T342" s="122"/>
      <c r="U342" s="514"/>
      <c r="V342" s="515"/>
      <c r="W342" s="516"/>
      <c r="X342" s="515"/>
    </row>
    <row r="343" spans="1:24" x14ac:dyDescent="0.15">
      <c r="A343" s="1229"/>
      <c r="B343" s="458">
        <v>44955</v>
      </c>
      <c r="C343" s="449" t="str">
        <f t="shared" si="43"/>
        <v>(日)</v>
      </c>
      <c r="D343" s="742" t="s">
        <v>326</v>
      </c>
      <c r="E343" s="674"/>
      <c r="F343" s="13">
        <v>7.2</v>
      </c>
      <c r="G343" s="310">
        <v>7.3</v>
      </c>
      <c r="H343" s="14">
        <v>2</v>
      </c>
      <c r="I343" s="308">
        <v>1.7</v>
      </c>
      <c r="J343" s="13">
        <v>7.8</v>
      </c>
      <c r="K343" s="500">
        <v>7.8</v>
      </c>
      <c r="L343" s="1029">
        <v>36.5</v>
      </c>
      <c r="M343" s="846"/>
      <c r="N343" s="691"/>
      <c r="O343" s="743"/>
      <c r="P343" s="677"/>
      <c r="Q343" s="744"/>
      <c r="R343" s="676"/>
      <c r="S343" s="1032"/>
      <c r="T343" s="122"/>
      <c r="U343" s="150" t="s">
        <v>23</v>
      </c>
      <c r="V343" s="1128" t="s">
        <v>24</v>
      </c>
      <c r="W343" s="1128" t="s">
        <v>24</v>
      </c>
      <c r="X343" s="1129" t="s">
        <v>24</v>
      </c>
    </row>
    <row r="344" spans="1:24" x14ac:dyDescent="0.15">
      <c r="A344" s="1229"/>
      <c r="B344" s="458">
        <v>44956</v>
      </c>
      <c r="C344" s="449" t="str">
        <f t="shared" si="43"/>
        <v>(月)</v>
      </c>
      <c r="D344" s="742" t="s">
        <v>326</v>
      </c>
      <c r="E344" s="674"/>
      <c r="F344" s="13">
        <v>7.2</v>
      </c>
      <c r="G344" s="310">
        <v>7.3</v>
      </c>
      <c r="H344" s="14">
        <v>1.7</v>
      </c>
      <c r="I344" s="308">
        <v>1.5</v>
      </c>
      <c r="J344" s="13">
        <v>7.8</v>
      </c>
      <c r="K344" s="500">
        <v>7.8</v>
      </c>
      <c r="L344" s="1029">
        <v>33.5</v>
      </c>
      <c r="M344" s="846">
        <v>74.3</v>
      </c>
      <c r="N344" s="691">
        <v>106.5</v>
      </c>
      <c r="O344" s="743">
        <v>40.5</v>
      </c>
      <c r="P344" s="677">
        <v>245</v>
      </c>
      <c r="Q344" s="744">
        <v>0.19</v>
      </c>
      <c r="R344" s="676"/>
      <c r="S344" s="1032"/>
      <c r="T344" s="122"/>
      <c r="U344" s="1256" t="s">
        <v>489</v>
      </c>
      <c r="V344" s="1257"/>
      <c r="W344" s="1257"/>
      <c r="X344" s="1258"/>
    </row>
    <row r="345" spans="1:24" x14ac:dyDescent="0.15">
      <c r="A345" s="1229"/>
      <c r="B345" s="458">
        <v>44957</v>
      </c>
      <c r="C345" s="449" t="str">
        <f t="shared" si="43"/>
        <v>(火)</v>
      </c>
      <c r="D345" s="672" t="s">
        <v>326</v>
      </c>
      <c r="E345" s="674"/>
      <c r="F345" s="13">
        <v>7.1</v>
      </c>
      <c r="G345" s="308">
        <v>7.2</v>
      </c>
      <c r="H345" s="14">
        <v>1.8</v>
      </c>
      <c r="I345" s="310">
        <v>1.5</v>
      </c>
      <c r="J345" s="13">
        <v>7.9</v>
      </c>
      <c r="K345" s="500">
        <v>7.9</v>
      </c>
      <c r="L345" s="1029">
        <v>33.299999999999997</v>
      </c>
      <c r="M345" s="846">
        <v>73.400000000000006</v>
      </c>
      <c r="N345" s="691">
        <v>104.3</v>
      </c>
      <c r="O345" s="743">
        <v>41.9</v>
      </c>
      <c r="P345" s="677">
        <v>236</v>
      </c>
      <c r="Q345" s="744">
        <v>0.1</v>
      </c>
      <c r="R345" s="767"/>
      <c r="S345" s="1085"/>
      <c r="T345" s="122"/>
      <c r="U345" s="1259"/>
      <c r="V345" s="1257"/>
      <c r="W345" s="1257"/>
      <c r="X345" s="1258"/>
    </row>
    <row r="346" spans="1:24" x14ac:dyDescent="0.15">
      <c r="A346" s="1229"/>
      <c r="B346" s="1155" t="s">
        <v>274</v>
      </c>
      <c r="C346" s="1155"/>
      <c r="D346" s="679"/>
      <c r="E346" s="680">
        <f t="shared" ref="E346:R346" si="44">IF(COUNT(E315:E345)=0,"",MAX(E315:E345))</f>
        <v>9.8000000000000007</v>
      </c>
      <c r="F346" s="12">
        <f t="shared" si="44"/>
        <v>9.4</v>
      </c>
      <c r="G346" s="307">
        <f t="shared" si="44"/>
        <v>9.5</v>
      </c>
      <c r="H346" s="665">
        <f t="shared" si="44"/>
        <v>2.5</v>
      </c>
      <c r="I346" s="666">
        <f t="shared" si="44"/>
        <v>1.9</v>
      </c>
      <c r="J346" s="12">
        <f t="shared" si="44"/>
        <v>7.9</v>
      </c>
      <c r="K346" s="855">
        <f t="shared" si="44"/>
        <v>7.9</v>
      </c>
      <c r="L346" s="1025">
        <f t="shared" si="44"/>
        <v>36.6</v>
      </c>
      <c r="M346" s="838">
        <f t="shared" si="44"/>
        <v>74.3</v>
      </c>
      <c r="N346" s="682">
        <f t="shared" si="44"/>
        <v>106.5</v>
      </c>
      <c r="O346" s="728">
        <f t="shared" si="44"/>
        <v>43.5</v>
      </c>
      <c r="P346" s="684">
        <f t="shared" si="44"/>
        <v>251</v>
      </c>
      <c r="Q346" s="685">
        <f t="shared" si="44"/>
        <v>0.24</v>
      </c>
      <c r="R346" s="729">
        <f t="shared" si="44"/>
        <v>8</v>
      </c>
      <c r="S346" s="1065">
        <f t="shared" ref="S346" si="45">IF(COUNT(S315:S345)=0,"",MAX(S315:S345))</f>
        <v>2</v>
      </c>
      <c r="T346" s="122"/>
      <c r="U346" s="1259"/>
      <c r="V346" s="1257"/>
      <c r="W346" s="1257"/>
      <c r="X346" s="1258"/>
    </row>
    <row r="347" spans="1:24" x14ac:dyDescent="0.15">
      <c r="A347" s="1229"/>
      <c r="B347" s="1156" t="s">
        <v>275</v>
      </c>
      <c r="C347" s="1156"/>
      <c r="D347" s="687"/>
      <c r="E347" s="689">
        <f t="shared" ref="E347:Q347" si="46">IF(COUNT(E315:E345)=0,"",MIN(E315:E345))</f>
        <v>9.8000000000000007</v>
      </c>
      <c r="F347" s="13">
        <f t="shared" si="46"/>
        <v>7.1</v>
      </c>
      <c r="G347" s="308">
        <f t="shared" si="46"/>
        <v>7.2</v>
      </c>
      <c r="H347" s="14">
        <f t="shared" si="46"/>
        <v>1.2</v>
      </c>
      <c r="I347" s="310">
        <f t="shared" si="46"/>
        <v>1.1000000000000001</v>
      </c>
      <c r="J347" s="13">
        <f t="shared" si="46"/>
        <v>7.8</v>
      </c>
      <c r="K347" s="500">
        <f t="shared" si="46"/>
        <v>7.8</v>
      </c>
      <c r="L347" s="1029">
        <f t="shared" si="46"/>
        <v>32.200000000000003</v>
      </c>
      <c r="M347" s="846">
        <f t="shared" si="46"/>
        <v>70.5</v>
      </c>
      <c r="N347" s="691">
        <f t="shared" si="46"/>
        <v>102.1</v>
      </c>
      <c r="O347" s="692">
        <f t="shared" si="46"/>
        <v>36</v>
      </c>
      <c r="P347" s="693">
        <f t="shared" si="46"/>
        <v>205</v>
      </c>
      <c r="Q347" s="694">
        <f t="shared" si="46"/>
        <v>0.09</v>
      </c>
      <c r="R347" s="1122"/>
      <c r="S347" s="1067"/>
      <c r="T347" s="122"/>
      <c r="U347" s="1259"/>
      <c r="V347" s="1257"/>
      <c r="W347" s="1257"/>
      <c r="X347" s="1258"/>
    </row>
    <row r="348" spans="1:24" x14ac:dyDescent="0.15">
      <c r="A348" s="1229"/>
      <c r="B348" s="1156" t="s">
        <v>276</v>
      </c>
      <c r="C348" s="1156"/>
      <c r="D348" s="781"/>
      <c r="E348" s="697">
        <f t="shared" ref="E348:Q348" si="47">IF(COUNT(E315:E345)=0,"",AVERAGE(E315:E345))</f>
        <v>9.8000000000000007</v>
      </c>
      <c r="F348" s="418">
        <f t="shared" si="47"/>
        <v>8.1451612903225801</v>
      </c>
      <c r="G348" s="719">
        <f t="shared" si="47"/>
        <v>8.3000000000000025</v>
      </c>
      <c r="H348" s="720">
        <f t="shared" si="47"/>
        <v>1.6548387096774193</v>
      </c>
      <c r="I348" s="721">
        <f t="shared" si="47"/>
        <v>1.3580645161290323</v>
      </c>
      <c r="J348" s="418">
        <f t="shared" si="47"/>
        <v>7.8419354838709729</v>
      </c>
      <c r="K348" s="886">
        <f t="shared" si="47"/>
        <v>7.85161290322581</v>
      </c>
      <c r="L348" s="1033">
        <f t="shared" si="47"/>
        <v>34.093548387096774</v>
      </c>
      <c r="M348" s="888">
        <f t="shared" si="47"/>
        <v>72.18947368421054</v>
      </c>
      <c r="N348" s="1007">
        <f t="shared" si="47"/>
        <v>103.55263157894734</v>
      </c>
      <c r="O348" s="730">
        <f t="shared" si="47"/>
        <v>40.278947368421058</v>
      </c>
      <c r="P348" s="731">
        <f t="shared" si="47"/>
        <v>235.05263157894737</v>
      </c>
      <c r="Q348" s="732">
        <f t="shared" si="47"/>
        <v>0.14052631578947369</v>
      </c>
      <c r="R348" s="1123"/>
      <c r="S348" s="1081"/>
      <c r="T348" s="122"/>
      <c r="U348" s="1259"/>
      <c r="V348" s="1257"/>
      <c r="W348" s="1257"/>
      <c r="X348" s="1258"/>
    </row>
    <row r="349" spans="1:24" x14ac:dyDescent="0.15">
      <c r="A349" s="1230"/>
      <c r="B349" s="1157" t="s">
        <v>277</v>
      </c>
      <c r="C349" s="1157"/>
      <c r="D349" s="782"/>
      <c r="E349" s="701"/>
      <c r="F349" s="701"/>
      <c r="G349" s="734"/>
      <c r="H349" s="701"/>
      <c r="I349" s="734"/>
      <c r="J349" s="704"/>
      <c r="K349" s="705"/>
      <c r="L349" s="1068"/>
      <c r="M349" s="873"/>
      <c r="N349" s="709"/>
      <c r="O349" s="738"/>
      <c r="P349" s="711"/>
      <c r="Q349" s="712"/>
      <c r="R349" s="739">
        <f>SUM(R315:R345)</f>
        <v>12</v>
      </c>
      <c r="S349" s="1075">
        <f>SUM(S315:S345)</f>
        <v>2</v>
      </c>
      <c r="T349" s="122"/>
      <c r="U349" s="1260"/>
      <c r="V349" s="1261"/>
      <c r="W349" s="1261"/>
      <c r="X349" s="1262"/>
    </row>
    <row r="350" spans="1:24" x14ac:dyDescent="0.15">
      <c r="A350" s="1223" t="s">
        <v>287</v>
      </c>
      <c r="B350" s="540">
        <v>44958</v>
      </c>
      <c r="C350" s="448" t="str">
        <f>IF(B350="","",IF(WEEKDAY(B350)=1,"(日)",IF(WEEKDAY(B350)=2,"(月)",IF(WEEKDAY(B350)=3,"(火)",IF(WEEKDAY(B350)=4,"(水)",IF(WEEKDAY(B350)=5,"(木)",IF(WEEKDAY(B350)=6,"(金)","(土)")))))))</f>
        <v>(水)</v>
      </c>
      <c r="D350" s="740" t="s">
        <v>326</v>
      </c>
      <c r="E350" s="664"/>
      <c r="F350" s="12">
        <v>7.2</v>
      </c>
      <c r="G350" s="783">
        <v>7.4</v>
      </c>
      <c r="H350" s="665">
        <v>2</v>
      </c>
      <c r="I350" s="680">
        <v>1.5</v>
      </c>
      <c r="J350" s="12">
        <v>7.8</v>
      </c>
      <c r="K350" s="840">
        <v>7.8</v>
      </c>
      <c r="L350" s="1025">
        <v>33.5</v>
      </c>
      <c r="M350" s="681">
        <v>73.7</v>
      </c>
      <c r="N350" s="682">
        <v>105.3</v>
      </c>
      <c r="O350" s="683">
        <v>44.9</v>
      </c>
      <c r="P350" s="671">
        <v>199</v>
      </c>
      <c r="Q350" s="741">
        <v>0.12</v>
      </c>
      <c r="R350" s="670"/>
      <c r="S350" s="1028"/>
      <c r="T350" s="122"/>
      <c r="U350" s="552" t="s">
        <v>344</v>
      </c>
      <c r="V350" s="553"/>
      <c r="W350" s="554">
        <v>44966</v>
      </c>
      <c r="X350" s="555"/>
    </row>
    <row r="351" spans="1:24" x14ac:dyDescent="0.15">
      <c r="A351" s="1224"/>
      <c r="B351" s="539">
        <v>44959</v>
      </c>
      <c r="C351" s="449" t="str">
        <f t="shared" ref="C351:C377" si="48">IF(B351="","",IF(WEEKDAY(B351)=1,"(日)",IF(WEEKDAY(B351)=2,"(月)",IF(WEEKDAY(B351)=3,"(火)",IF(WEEKDAY(B351)=4,"(水)",IF(WEEKDAY(B351)=5,"(木)",IF(WEEKDAY(B351)=6,"(金)","(土)")))))))</f>
        <v>(木)</v>
      </c>
      <c r="D351" s="742" t="s">
        <v>326</v>
      </c>
      <c r="E351" s="674"/>
      <c r="F351" s="13">
        <v>7.1</v>
      </c>
      <c r="G351" s="334">
        <v>7.2</v>
      </c>
      <c r="H351" s="14">
        <v>2</v>
      </c>
      <c r="I351" s="689">
        <v>1.6</v>
      </c>
      <c r="J351" s="13">
        <v>7.9</v>
      </c>
      <c r="K351" s="847">
        <v>7.9</v>
      </c>
      <c r="L351" s="1029">
        <v>33.700000000000003</v>
      </c>
      <c r="M351" s="690">
        <v>72.400000000000006</v>
      </c>
      <c r="N351" s="691">
        <v>105.1</v>
      </c>
      <c r="O351" s="784">
        <v>42.1</v>
      </c>
      <c r="P351" s="677">
        <v>172</v>
      </c>
      <c r="Q351" s="744">
        <v>0.15</v>
      </c>
      <c r="R351" s="676"/>
      <c r="S351" s="1032"/>
      <c r="T351" s="122"/>
      <c r="U351" s="468" t="s">
        <v>2</v>
      </c>
      <c r="V351" s="469" t="s">
        <v>363</v>
      </c>
      <c r="W351" s="480">
        <v>12.7</v>
      </c>
      <c r="X351" s="473"/>
    </row>
    <row r="352" spans="1:24" x14ac:dyDescent="0.15">
      <c r="A352" s="1224"/>
      <c r="B352" s="539">
        <v>44960</v>
      </c>
      <c r="C352" s="449" t="str">
        <f t="shared" si="48"/>
        <v>(金)</v>
      </c>
      <c r="D352" s="742" t="s">
        <v>327</v>
      </c>
      <c r="E352" s="674"/>
      <c r="F352" s="13">
        <v>6.9</v>
      </c>
      <c r="G352" s="334">
        <v>7.1</v>
      </c>
      <c r="H352" s="14">
        <v>1.9</v>
      </c>
      <c r="I352" s="689">
        <v>1.6</v>
      </c>
      <c r="J352" s="13">
        <v>7.9</v>
      </c>
      <c r="K352" s="847">
        <v>7.9</v>
      </c>
      <c r="L352" s="1029">
        <v>33.9</v>
      </c>
      <c r="M352" s="690">
        <v>73.2</v>
      </c>
      <c r="N352" s="691">
        <v>104.3</v>
      </c>
      <c r="O352" s="784">
        <v>45.4</v>
      </c>
      <c r="P352" s="677">
        <v>216</v>
      </c>
      <c r="Q352" s="744">
        <v>0.12</v>
      </c>
      <c r="R352" s="676"/>
      <c r="S352" s="1032"/>
      <c r="T352" s="122"/>
      <c r="U352" s="6" t="s">
        <v>19</v>
      </c>
      <c r="V352" s="7" t="s">
        <v>20</v>
      </c>
      <c r="W352" s="475" t="s">
        <v>21</v>
      </c>
      <c r="X352" s="7" t="s">
        <v>22</v>
      </c>
    </row>
    <row r="353" spans="1:24" x14ac:dyDescent="0.15">
      <c r="A353" s="1224"/>
      <c r="B353" s="539">
        <v>44961</v>
      </c>
      <c r="C353" s="449" t="str">
        <f t="shared" si="48"/>
        <v>(土)</v>
      </c>
      <c r="D353" s="742" t="s">
        <v>327</v>
      </c>
      <c r="E353" s="674"/>
      <c r="F353" s="13">
        <v>7</v>
      </c>
      <c r="G353" s="310">
        <v>7.1</v>
      </c>
      <c r="H353" s="14">
        <v>1.9</v>
      </c>
      <c r="I353" s="689">
        <v>1.5</v>
      </c>
      <c r="J353" s="13">
        <v>7.8</v>
      </c>
      <c r="K353" s="847">
        <v>7.9</v>
      </c>
      <c r="L353" s="1029">
        <v>37.1</v>
      </c>
      <c r="M353" s="846"/>
      <c r="N353" s="691"/>
      <c r="O353" s="784"/>
      <c r="P353" s="677"/>
      <c r="Q353" s="744"/>
      <c r="R353" s="676"/>
      <c r="S353" s="1032"/>
      <c r="T353" s="122"/>
      <c r="U353" s="3" t="s">
        <v>203</v>
      </c>
      <c r="V353" s="9" t="s">
        <v>11</v>
      </c>
      <c r="W353" s="476">
        <v>7.5</v>
      </c>
      <c r="X353" s="307">
        <v>9</v>
      </c>
    </row>
    <row r="354" spans="1:24" x14ac:dyDescent="0.15">
      <c r="A354" s="1224"/>
      <c r="B354" s="539">
        <v>44962</v>
      </c>
      <c r="C354" s="449" t="str">
        <f t="shared" si="48"/>
        <v>(日)</v>
      </c>
      <c r="D354" s="742" t="s">
        <v>326</v>
      </c>
      <c r="E354" s="674"/>
      <c r="F354" s="13">
        <v>7.2</v>
      </c>
      <c r="G354" s="310">
        <v>7.3</v>
      </c>
      <c r="H354" s="14">
        <v>2.2999999999999998</v>
      </c>
      <c r="I354" s="308">
        <v>1.6</v>
      </c>
      <c r="J354" s="13">
        <v>7.9</v>
      </c>
      <c r="K354" s="500">
        <v>7.9</v>
      </c>
      <c r="L354" s="1029">
        <v>37.1</v>
      </c>
      <c r="M354" s="846"/>
      <c r="N354" s="691"/>
      <c r="O354" s="784"/>
      <c r="P354" s="677"/>
      <c r="Q354" s="744"/>
      <c r="R354" s="676"/>
      <c r="S354" s="1032"/>
      <c r="T354" s="122"/>
      <c r="U354" s="4" t="s">
        <v>204</v>
      </c>
      <c r="V354" s="10" t="s">
        <v>205</v>
      </c>
      <c r="W354" s="13">
        <v>2.1</v>
      </c>
      <c r="X354" s="308">
        <v>1.6</v>
      </c>
    </row>
    <row r="355" spans="1:24" x14ac:dyDescent="0.15">
      <c r="A355" s="1224"/>
      <c r="B355" s="539">
        <v>44963</v>
      </c>
      <c r="C355" s="449" t="str">
        <f t="shared" si="48"/>
        <v>(月)</v>
      </c>
      <c r="D355" s="742" t="s">
        <v>326</v>
      </c>
      <c r="E355" s="674"/>
      <c r="F355" s="13">
        <v>7.2</v>
      </c>
      <c r="G355" s="310">
        <v>7.3</v>
      </c>
      <c r="H355" s="14">
        <v>2.5</v>
      </c>
      <c r="I355" s="308">
        <v>2</v>
      </c>
      <c r="J355" s="13">
        <v>7.9</v>
      </c>
      <c r="K355" s="500">
        <v>7.8</v>
      </c>
      <c r="L355" s="1029">
        <v>34.299999999999997</v>
      </c>
      <c r="M355" s="846">
        <v>73.099999999999994</v>
      </c>
      <c r="N355" s="691">
        <v>105.5</v>
      </c>
      <c r="O355" s="784">
        <v>42.5</v>
      </c>
      <c r="P355" s="677">
        <v>249</v>
      </c>
      <c r="Q355" s="744">
        <v>0.16</v>
      </c>
      <c r="R355" s="676"/>
      <c r="S355" s="1032"/>
      <c r="T355" s="122"/>
      <c r="U355" s="4" t="s">
        <v>12</v>
      </c>
      <c r="V355" s="10"/>
      <c r="W355" s="13">
        <v>7.9</v>
      </c>
      <c r="X355" s="308">
        <v>7.9</v>
      </c>
    </row>
    <row r="356" spans="1:24" x14ac:dyDescent="0.15">
      <c r="A356" s="1224"/>
      <c r="B356" s="539">
        <v>44964</v>
      </c>
      <c r="C356" s="449" t="str">
        <f t="shared" si="48"/>
        <v>(火)</v>
      </c>
      <c r="D356" s="742" t="s">
        <v>327</v>
      </c>
      <c r="E356" s="674"/>
      <c r="F356" s="13">
        <v>7.5</v>
      </c>
      <c r="G356" s="310">
        <v>7.4</v>
      </c>
      <c r="H356" s="14">
        <v>1.9</v>
      </c>
      <c r="I356" s="308">
        <v>1.8</v>
      </c>
      <c r="J356" s="13">
        <v>7.8</v>
      </c>
      <c r="K356" s="500">
        <v>7.9</v>
      </c>
      <c r="L356" s="1029">
        <v>34.5</v>
      </c>
      <c r="M356" s="846">
        <v>73.2</v>
      </c>
      <c r="N356" s="691">
        <v>106.7</v>
      </c>
      <c r="O356" s="743">
        <v>41</v>
      </c>
      <c r="P356" s="677">
        <v>248</v>
      </c>
      <c r="Q356" s="744">
        <v>0.13</v>
      </c>
      <c r="R356" s="676"/>
      <c r="S356" s="1032"/>
      <c r="T356" s="122"/>
      <c r="U356" s="4" t="s">
        <v>206</v>
      </c>
      <c r="V356" s="10" t="s">
        <v>13</v>
      </c>
      <c r="W356" s="13"/>
      <c r="X356" s="308">
        <v>34.5</v>
      </c>
    </row>
    <row r="357" spans="1:24" x14ac:dyDescent="0.15">
      <c r="A357" s="1224"/>
      <c r="B357" s="539">
        <v>44965</v>
      </c>
      <c r="C357" s="449" t="str">
        <f t="shared" si="48"/>
        <v>(水)</v>
      </c>
      <c r="D357" s="742" t="s">
        <v>317</v>
      </c>
      <c r="E357" s="674"/>
      <c r="F357" s="13">
        <v>7.4</v>
      </c>
      <c r="G357" s="310">
        <v>7.3</v>
      </c>
      <c r="H357" s="14">
        <v>2</v>
      </c>
      <c r="I357" s="308">
        <v>1.6</v>
      </c>
      <c r="J357" s="13">
        <v>7.8</v>
      </c>
      <c r="K357" s="500">
        <v>7.9</v>
      </c>
      <c r="L357" s="1029">
        <v>34.299999999999997</v>
      </c>
      <c r="M357" s="846">
        <v>73.5</v>
      </c>
      <c r="N357" s="691">
        <v>107.1</v>
      </c>
      <c r="O357" s="743">
        <v>43.2</v>
      </c>
      <c r="P357" s="677">
        <v>241</v>
      </c>
      <c r="Q357" s="744">
        <v>0.14000000000000001</v>
      </c>
      <c r="R357" s="676"/>
      <c r="S357" s="1032"/>
      <c r="T357" s="122"/>
      <c r="U357" s="4" t="s">
        <v>207</v>
      </c>
      <c r="V357" s="10" t="s">
        <v>371</v>
      </c>
      <c r="W357" s="172"/>
      <c r="X357" s="309">
        <v>71.900000000000006</v>
      </c>
    </row>
    <row r="358" spans="1:24" x14ac:dyDescent="0.15">
      <c r="A358" s="1224"/>
      <c r="B358" s="539">
        <v>44966</v>
      </c>
      <c r="C358" s="449" t="str">
        <f t="shared" si="48"/>
        <v>(木)</v>
      </c>
      <c r="D358" s="742" t="s">
        <v>318</v>
      </c>
      <c r="E358" s="674">
        <v>12.7</v>
      </c>
      <c r="F358" s="13">
        <v>7.5</v>
      </c>
      <c r="G358" s="310">
        <v>9</v>
      </c>
      <c r="H358" s="14">
        <v>2.1</v>
      </c>
      <c r="I358" s="308">
        <v>1.6</v>
      </c>
      <c r="J358" s="13">
        <v>7.9</v>
      </c>
      <c r="K358" s="500">
        <v>7.9</v>
      </c>
      <c r="L358" s="1029">
        <v>34.5</v>
      </c>
      <c r="M358" s="846">
        <v>71.900000000000006</v>
      </c>
      <c r="N358" s="691">
        <v>107.1</v>
      </c>
      <c r="O358" s="743">
        <v>42</v>
      </c>
      <c r="P358" s="677">
        <v>237</v>
      </c>
      <c r="Q358" s="744">
        <v>0.15</v>
      </c>
      <c r="R358" s="676"/>
      <c r="S358" s="1032"/>
      <c r="T358" s="122"/>
      <c r="U358" s="4" t="s">
        <v>208</v>
      </c>
      <c r="V358" s="10" t="s">
        <v>371</v>
      </c>
      <c r="W358" s="172"/>
      <c r="X358" s="309">
        <v>107.1</v>
      </c>
    </row>
    <row r="359" spans="1:24" x14ac:dyDescent="0.15">
      <c r="A359" s="1224"/>
      <c r="B359" s="539">
        <v>44967</v>
      </c>
      <c r="C359" s="449" t="str">
        <f t="shared" si="48"/>
        <v>(金)</v>
      </c>
      <c r="D359" s="742" t="s">
        <v>325</v>
      </c>
      <c r="E359" s="674"/>
      <c r="F359" s="13">
        <v>7.2</v>
      </c>
      <c r="G359" s="310">
        <v>7.2</v>
      </c>
      <c r="H359" s="14">
        <v>2.1</v>
      </c>
      <c r="I359" s="308">
        <v>1.8</v>
      </c>
      <c r="J359" s="13">
        <v>8</v>
      </c>
      <c r="K359" s="500">
        <v>7.9</v>
      </c>
      <c r="L359" s="1029">
        <v>34.299999999999997</v>
      </c>
      <c r="M359" s="846">
        <v>72.3</v>
      </c>
      <c r="N359" s="691">
        <v>106.1</v>
      </c>
      <c r="O359" s="743">
        <v>43.7</v>
      </c>
      <c r="P359" s="677">
        <v>269</v>
      </c>
      <c r="Q359" s="744">
        <v>0.11</v>
      </c>
      <c r="R359" s="676"/>
      <c r="S359" s="1032"/>
      <c r="T359" s="122"/>
      <c r="U359" s="4" t="s">
        <v>209</v>
      </c>
      <c r="V359" s="10" t="s">
        <v>371</v>
      </c>
      <c r="W359" s="172"/>
      <c r="X359" s="309">
        <v>63</v>
      </c>
    </row>
    <row r="360" spans="1:24" x14ac:dyDescent="0.15">
      <c r="A360" s="1224"/>
      <c r="B360" s="539">
        <v>44968</v>
      </c>
      <c r="C360" s="449" t="str">
        <f t="shared" si="48"/>
        <v>(土)</v>
      </c>
      <c r="D360" s="742" t="s">
        <v>326</v>
      </c>
      <c r="E360" s="674"/>
      <c r="F360" s="13">
        <v>7.7</v>
      </c>
      <c r="G360" s="310">
        <v>7.7</v>
      </c>
      <c r="H360" s="14">
        <v>2.4</v>
      </c>
      <c r="I360" s="308">
        <v>1.8</v>
      </c>
      <c r="J360" s="13">
        <v>8</v>
      </c>
      <c r="K360" s="500">
        <v>8</v>
      </c>
      <c r="L360" s="1029">
        <v>37.6</v>
      </c>
      <c r="M360" s="846"/>
      <c r="N360" s="691"/>
      <c r="O360" s="743"/>
      <c r="P360" s="677"/>
      <c r="Q360" s="744"/>
      <c r="R360" s="676"/>
      <c r="S360" s="1032"/>
      <c r="T360" s="122"/>
      <c r="U360" s="4" t="s">
        <v>210</v>
      </c>
      <c r="V360" s="10" t="s">
        <v>371</v>
      </c>
      <c r="W360" s="172"/>
      <c r="X360" s="309">
        <v>44.1</v>
      </c>
    </row>
    <row r="361" spans="1:24" x14ac:dyDescent="0.15">
      <c r="A361" s="1224"/>
      <c r="B361" s="539">
        <v>44969</v>
      </c>
      <c r="C361" s="449" t="str">
        <f t="shared" si="48"/>
        <v>(日)</v>
      </c>
      <c r="D361" s="742" t="s">
        <v>326</v>
      </c>
      <c r="E361" s="674"/>
      <c r="F361" s="13">
        <v>7.7</v>
      </c>
      <c r="G361" s="310">
        <v>7.8</v>
      </c>
      <c r="H361" s="14">
        <v>2.5</v>
      </c>
      <c r="I361" s="308">
        <v>1.8</v>
      </c>
      <c r="J361" s="13">
        <v>7.9</v>
      </c>
      <c r="K361" s="500">
        <v>7.9</v>
      </c>
      <c r="L361" s="1029">
        <v>37.4</v>
      </c>
      <c r="M361" s="846"/>
      <c r="N361" s="691"/>
      <c r="O361" s="743"/>
      <c r="P361" s="677"/>
      <c r="Q361" s="744"/>
      <c r="R361" s="676"/>
      <c r="S361" s="1032"/>
      <c r="T361" s="122"/>
      <c r="U361" s="4" t="s">
        <v>211</v>
      </c>
      <c r="V361" s="10" t="s">
        <v>371</v>
      </c>
      <c r="W361" s="14"/>
      <c r="X361" s="310">
        <v>42</v>
      </c>
    </row>
    <row r="362" spans="1:24" x14ac:dyDescent="0.15">
      <c r="A362" s="1224"/>
      <c r="B362" s="539">
        <v>44970</v>
      </c>
      <c r="C362" s="449" t="str">
        <f t="shared" si="48"/>
        <v>(月)</v>
      </c>
      <c r="D362" s="742" t="s">
        <v>325</v>
      </c>
      <c r="E362" s="674"/>
      <c r="F362" s="13">
        <v>7.7</v>
      </c>
      <c r="G362" s="310">
        <v>7.7</v>
      </c>
      <c r="H362" s="14">
        <v>2.2000000000000002</v>
      </c>
      <c r="I362" s="308">
        <v>1.9</v>
      </c>
      <c r="J362" s="13">
        <v>7.9</v>
      </c>
      <c r="K362" s="500">
        <v>7.9</v>
      </c>
      <c r="L362" s="1029">
        <v>34.6</v>
      </c>
      <c r="M362" s="846">
        <v>72.8</v>
      </c>
      <c r="N362" s="691">
        <v>105.3</v>
      </c>
      <c r="O362" s="743">
        <v>42.6</v>
      </c>
      <c r="P362" s="677">
        <v>275</v>
      </c>
      <c r="Q362" s="744">
        <v>0.16</v>
      </c>
      <c r="R362" s="676"/>
      <c r="S362" s="1032"/>
      <c r="T362" s="122"/>
      <c r="U362" s="4" t="s">
        <v>212</v>
      </c>
      <c r="V362" s="10" t="s">
        <v>371</v>
      </c>
      <c r="W362" s="17"/>
      <c r="X362" s="311">
        <v>237</v>
      </c>
    </row>
    <row r="363" spans="1:24" x14ac:dyDescent="0.15">
      <c r="A363" s="1224"/>
      <c r="B363" s="539">
        <v>44971</v>
      </c>
      <c r="C363" s="449" t="str">
        <f t="shared" si="48"/>
        <v>(火)</v>
      </c>
      <c r="D363" s="742" t="s">
        <v>327</v>
      </c>
      <c r="E363" s="674"/>
      <c r="F363" s="13">
        <v>7.5</v>
      </c>
      <c r="G363" s="310">
        <v>7.5</v>
      </c>
      <c r="H363" s="14">
        <v>2.2999999999999998</v>
      </c>
      <c r="I363" s="308">
        <v>1.9</v>
      </c>
      <c r="J363" s="13">
        <v>7.9</v>
      </c>
      <c r="K363" s="500">
        <v>8</v>
      </c>
      <c r="L363" s="1029">
        <v>34.299999999999997</v>
      </c>
      <c r="M363" s="846">
        <v>73</v>
      </c>
      <c r="N363" s="691">
        <v>104.3</v>
      </c>
      <c r="O363" s="743">
        <v>44</v>
      </c>
      <c r="P363" s="677">
        <v>279</v>
      </c>
      <c r="Q363" s="744">
        <v>0.14000000000000001</v>
      </c>
      <c r="R363" s="676">
        <v>2</v>
      </c>
      <c r="S363" s="1032">
        <v>2</v>
      </c>
      <c r="T363" s="122"/>
      <c r="U363" s="4" t="s">
        <v>213</v>
      </c>
      <c r="V363" s="10" t="s">
        <v>371</v>
      </c>
      <c r="W363" s="15"/>
      <c r="X363" s="312">
        <v>0.15</v>
      </c>
    </row>
    <row r="364" spans="1:24" x14ac:dyDescent="0.15">
      <c r="A364" s="1224"/>
      <c r="B364" s="539">
        <v>44972</v>
      </c>
      <c r="C364" s="449" t="str">
        <f t="shared" si="48"/>
        <v>(水)</v>
      </c>
      <c r="D364" s="742" t="s">
        <v>326</v>
      </c>
      <c r="E364" s="674"/>
      <c r="F364" s="13">
        <v>7.6</v>
      </c>
      <c r="G364" s="310">
        <v>7.5</v>
      </c>
      <c r="H364" s="14">
        <v>2.8</v>
      </c>
      <c r="I364" s="308">
        <v>2.5</v>
      </c>
      <c r="J364" s="13">
        <v>8</v>
      </c>
      <c r="K364" s="500">
        <v>8</v>
      </c>
      <c r="L364" s="1029">
        <v>34.1</v>
      </c>
      <c r="M364" s="846">
        <v>72.599999999999994</v>
      </c>
      <c r="N364" s="691">
        <v>105.3</v>
      </c>
      <c r="O364" s="743">
        <v>40.200000000000003</v>
      </c>
      <c r="P364" s="677">
        <v>264</v>
      </c>
      <c r="Q364" s="744">
        <v>0.16</v>
      </c>
      <c r="R364" s="676"/>
      <c r="S364" s="1032"/>
      <c r="T364" s="122"/>
      <c r="U364" s="4" t="s">
        <v>14</v>
      </c>
      <c r="V364" s="10" t="s">
        <v>371</v>
      </c>
      <c r="W364" s="13"/>
      <c r="X364" s="313">
        <v>2.4</v>
      </c>
    </row>
    <row r="365" spans="1:24" x14ac:dyDescent="0.15">
      <c r="A365" s="1224"/>
      <c r="B365" s="539">
        <v>44973</v>
      </c>
      <c r="C365" s="449" t="str">
        <f t="shared" si="48"/>
        <v>(木)</v>
      </c>
      <c r="D365" s="742" t="s">
        <v>326</v>
      </c>
      <c r="E365" s="674"/>
      <c r="F365" s="13">
        <v>7.7</v>
      </c>
      <c r="G365" s="310">
        <v>7.8</v>
      </c>
      <c r="H365" s="14">
        <v>3.1</v>
      </c>
      <c r="I365" s="308">
        <v>2.5</v>
      </c>
      <c r="J365" s="13">
        <v>7.9</v>
      </c>
      <c r="K365" s="500">
        <v>8</v>
      </c>
      <c r="L365" s="1029">
        <v>34.1</v>
      </c>
      <c r="M365" s="846">
        <v>72</v>
      </c>
      <c r="N365" s="691">
        <v>106.3</v>
      </c>
      <c r="O365" s="743">
        <v>43.9</v>
      </c>
      <c r="P365" s="677">
        <v>253</v>
      </c>
      <c r="Q365" s="744">
        <v>0.2</v>
      </c>
      <c r="R365" s="676"/>
      <c r="S365" s="1032"/>
      <c r="T365" s="122"/>
      <c r="U365" s="4" t="s">
        <v>15</v>
      </c>
      <c r="V365" s="10" t="s">
        <v>371</v>
      </c>
      <c r="W365" s="13"/>
      <c r="X365" s="313">
        <v>1</v>
      </c>
    </row>
    <row r="366" spans="1:24" x14ac:dyDescent="0.15">
      <c r="A366" s="1224"/>
      <c r="B366" s="539">
        <v>44974</v>
      </c>
      <c r="C366" s="449" t="str">
        <f t="shared" si="48"/>
        <v>(金)</v>
      </c>
      <c r="D366" s="742" t="s">
        <v>326</v>
      </c>
      <c r="E366" s="674"/>
      <c r="F366" s="13">
        <v>7.8</v>
      </c>
      <c r="G366" s="310">
        <v>7.8</v>
      </c>
      <c r="H366" s="14">
        <v>3.3</v>
      </c>
      <c r="I366" s="308">
        <v>2.6</v>
      </c>
      <c r="J366" s="13">
        <v>7.9</v>
      </c>
      <c r="K366" s="500">
        <v>7.9</v>
      </c>
      <c r="L366" s="1029">
        <v>33.9</v>
      </c>
      <c r="M366" s="846">
        <v>71.2</v>
      </c>
      <c r="N366" s="691">
        <v>104.1</v>
      </c>
      <c r="O366" s="743">
        <v>44.2</v>
      </c>
      <c r="P366" s="677">
        <v>229</v>
      </c>
      <c r="Q366" s="744">
        <v>0.28999999999999998</v>
      </c>
      <c r="R366" s="676"/>
      <c r="S366" s="1032"/>
      <c r="T366" s="122"/>
      <c r="U366" s="4" t="s">
        <v>214</v>
      </c>
      <c r="V366" s="10" t="s">
        <v>371</v>
      </c>
      <c r="W366" s="13"/>
      <c r="X366" s="313">
        <v>12.4</v>
      </c>
    </row>
    <row r="367" spans="1:24" x14ac:dyDescent="0.15">
      <c r="A367" s="1224"/>
      <c r="B367" s="539">
        <v>44975</v>
      </c>
      <c r="C367" s="449" t="str">
        <f t="shared" si="48"/>
        <v>(土)</v>
      </c>
      <c r="D367" s="742" t="s">
        <v>326</v>
      </c>
      <c r="E367" s="674"/>
      <c r="F367" s="13">
        <v>8</v>
      </c>
      <c r="G367" s="310">
        <v>8</v>
      </c>
      <c r="H367" s="14">
        <v>3.2</v>
      </c>
      <c r="I367" s="308">
        <v>2.4</v>
      </c>
      <c r="J367" s="13">
        <v>7.9</v>
      </c>
      <c r="K367" s="500">
        <v>7.9</v>
      </c>
      <c r="L367" s="1029">
        <v>37.1</v>
      </c>
      <c r="M367" s="846"/>
      <c r="N367" s="691"/>
      <c r="O367" s="743"/>
      <c r="P367" s="677"/>
      <c r="Q367" s="744"/>
      <c r="R367" s="676"/>
      <c r="S367" s="1032"/>
      <c r="T367" s="122"/>
      <c r="U367" s="4" t="s">
        <v>215</v>
      </c>
      <c r="V367" s="10" t="s">
        <v>371</v>
      </c>
      <c r="W367" s="15"/>
      <c r="X367" s="314">
        <v>1.0999999999999999E-2</v>
      </c>
    </row>
    <row r="368" spans="1:24" x14ac:dyDescent="0.15">
      <c r="A368" s="1224"/>
      <c r="B368" s="539">
        <v>44976</v>
      </c>
      <c r="C368" s="449" t="str">
        <f t="shared" si="48"/>
        <v>(日)</v>
      </c>
      <c r="D368" s="742" t="s">
        <v>327</v>
      </c>
      <c r="E368" s="674"/>
      <c r="F368" s="13">
        <v>8.5</v>
      </c>
      <c r="G368" s="310">
        <v>8.4</v>
      </c>
      <c r="H368" s="14">
        <v>3</v>
      </c>
      <c r="I368" s="308">
        <v>2.2999999999999998</v>
      </c>
      <c r="J368" s="13">
        <v>7.8</v>
      </c>
      <c r="K368" s="500">
        <v>7.8</v>
      </c>
      <c r="L368" s="1029">
        <v>37</v>
      </c>
      <c r="M368" s="846"/>
      <c r="N368" s="691"/>
      <c r="O368" s="743"/>
      <c r="P368" s="677"/>
      <c r="Q368" s="744"/>
      <c r="R368" s="676"/>
      <c r="S368" s="1032"/>
      <c r="T368" s="122"/>
      <c r="U368" s="4" t="s">
        <v>329</v>
      </c>
      <c r="V368" s="10" t="s">
        <v>371</v>
      </c>
      <c r="W368" s="15"/>
      <c r="X368" s="314">
        <v>3.02</v>
      </c>
    </row>
    <row r="369" spans="1:24" x14ac:dyDescent="0.15">
      <c r="A369" s="1224"/>
      <c r="B369" s="539">
        <v>44977</v>
      </c>
      <c r="C369" s="449" t="str">
        <f t="shared" si="48"/>
        <v>(月)</v>
      </c>
      <c r="D369" s="785" t="s">
        <v>326</v>
      </c>
      <c r="E369" s="718"/>
      <c r="F369" s="418">
        <v>8.1999999999999993</v>
      </c>
      <c r="G369" s="721">
        <v>8.1999999999999993</v>
      </c>
      <c r="H369" s="720">
        <v>2.9</v>
      </c>
      <c r="I369" s="719">
        <v>2.2999999999999998</v>
      </c>
      <c r="J369" s="418">
        <v>7.9</v>
      </c>
      <c r="K369" s="886">
        <v>7.9</v>
      </c>
      <c r="L369" s="1033">
        <v>34</v>
      </c>
      <c r="M369" s="888">
        <v>73.099999999999994</v>
      </c>
      <c r="N369" s="1007">
        <v>105.5</v>
      </c>
      <c r="O369" s="723">
        <v>43.8</v>
      </c>
      <c r="P369" s="724">
        <v>234</v>
      </c>
      <c r="Q369" s="725">
        <v>0.24</v>
      </c>
      <c r="R369" s="786"/>
      <c r="S369" s="1036"/>
      <c r="T369" s="122"/>
      <c r="U369" s="4" t="s">
        <v>216</v>
      </c>
      <c r="V369" s="10" t="s">
        <v>371</v>
      </c>
      <c r="W369" s="15"/>
      <c r="X369" s="314">
        <v>3.56</v>
      </c>
    </row>
    <row r="370" spans="1:24" x14ac:dyDescent="0.15">
      <c r="A370" s="1224"/>
      <c r="B370" s="539">
        <v>44978</v>
      </c>
      <c r="C370" s="449" t="str">
        <f t="shared" si="48"/>
        <v>(火)</v>
      </c>
      <c r="D370" s="785" t="s">
        <v>326</v>
      </c>
      <c r="E370" s="718"/>
      <c r="F370" s="418">
        <v>8</v>
      </c>
      <c r="G370" s="721">
        <v>7.9</v>
      </c>
      <c r="H370" s="720">
        <v>2.9</v>
      </c>
      <c r="I370" s="719">
        <v>2.2999999999999998</v>
      </c>
      <c r="J370" s="418">
        <v>7.9</v>
      </c>
      <c r="K370" s="886">
        <v>8</v>
      </c>
      <c r="L370" s="1033">
        <v>34</v>
      </c>
      <c r="M370" s="888">
        <v>73.8</v>
      </c>
      <c r="N370" s="1007">
        <v>107.1</v>
      </c>
      <c r="O370" s="723">
        <v>42.6</v>
      </c>
      <c r="P370" s="724">
        <v>236</v>
      </c>
      <c r="Q370" s="725">
        <v>0.27</v>
      </c>
      <c r="R370" s="786"/>
      <c r="S370" s="1036"/>
      <c r="T370" s="122"/>
      <c r="U370" s="4" t="s">
        <v>217</v>
      </c>
      <c r="V370" s="10" t="s">
        <v>371</v>
      </c>
      <c r="W370" s="15"/>
      <c r="X370" s="314">
        <v>0.21199999999999999</v>
      </c>
    </row>
    <row r="371" spans="1:24" ht="13.5" customHeight="1" x14ac:dyDescent="0.15">
      <c r="A371" s="1224"/>
      <c r="B371" s="539">
        <v>44979</v>
      </c>
      <c r="C371" s="449" t="str">
        <f t="shared" si="48"/>
        <v>(水)</v>
      </c>
      <c r="D371" s="742" t="s">
        <v>326</v>
      </c>
      <c r="E371" s="674"/>
      <c r="F371" s="13">
        <v>8.3000000000000007</v>
      </c>
      <c r="G371" s="310">
        <v>8.1999999999999993</v>
      </c>
      <c r="H371" s="14">
        <v>2.9</v>
      </c>
      <c r="I371" s="308">
        <v>2.2999999999999998</v>
      </c>
      <c r="J371" s="13">
        <v>7.9</v>
      </c>
      <c r="K371" s="500">
        <v>8</v>
      </c>
      <c r="L371" s="1029">
        <v>34.200000000000003</v>
      </c>
      <c r="M371" s="846">
        <v>73.099999999999994</v>
      </c>
      <c r="N371" s="691">
        <v>108.1</v>
      </c>
      <c r="O371" s="743">
        <v>42.7</v>
      </c>
      <c r="P371" s="677">
        <v>223</v>
      </c>
      <c r="Q371" s="744">
        <v>0.23</v>
      </c>
      <c r="R371" s="676"/>
      <c r="S371" s="1032"/>
      <c r="T371" s="118"/>
      <c r="U371" s="4" t="s">
        <v>218</v>
      </c>
      <c r="V371" s="10" t="s">
        <v>371</v>
      </c>
      <c r="W371" s="13"/>
      <c r="X371" s="313">
        <v>24.9</v>
      </c>
    </row>
    <row r="372" spans="1:24" x14ac:dyDescent="0.15">
      <c r="A372" s="1224"/>
      <c r="B372" s="539">
        <v>44980</v>
      </c>
      <c r="C372" s="449" t="str">
        <f t="shared" si="48"/>
        <v>(木)</v>
      </c>
      <c r="D372" s="742" t="s">
        <v>327</v>
      </c>
      <c r="E372" s="674"/>
      <c r="F372" s="13">
        <v>8.3000000000000007</v>
      </c>
      <c r="G372" s="310">
        <v>8.3000000000000007</v>
      </c>
      <c r="H372" s="14">
        <v>2.8</v>
      </c>
      <c r="I372" s="308">
        <v>2.4</v>
      </c>
      <c r="J372" s="13">
        <v>7.8</v>
      </c>
      <c r="K372" s="500">
        <v>7.8</v>
      </c>
      <c r="L372" s="1029">
        <v>36.9</v>
      </c>
      <c r="M372" s="846"/>
      <c r="N372" s="691"/>
      <c r="O372" s="743"/>
      <c r="P372" s="677"/>
      <c r="Q372" s="744"/>
      <c r="R372" s="676"/>
      <c r="S372" s="1032"/>
      <c r="T372" s="118"/>
      <c r="U372" s="4" t="s">
        <v>17</v>
      </c>
      <c r="V372" s="10" t="s">
        <v>371</v>
      </c>
      <c r="W372" s="13"/>
      <c r="X372" s="313">
        <v>30.7</v>
      </c>
    </row>
    <row r="373" spans="1:24" x14ac:dyDescent="0.15">
      <c r="A373" s="1224"/>
      <c r="B373" s="539">
        <v>44981</v>
      </c>
      <c r="C373" s="449" t="str">
        <f t="shared" si="48"/>
        <v>(金)</v>
      </c>
      <c r="D373" s="742" t="s">
        <v>327</v>
      </c>
      <c r="E373" s="674"/>
      <c r="F373" s="13">
        <v>8.5</v>
      </c>
      <c r="G373" s="310">
        <v>8.5</v>
      </c>
      <c r="H373" s="14">
        <v>2.7</v>
      </c>
      <c r="I373" s="308">
        <v>2.2999999999999998</v>
      </c>
      <c r="J373" s="13">
        <v>7.8</v>
      </c>
      <c r="K373" s="500">
        <v>7.8</v>
      </c>
      <c r="L373" s="1029">
        <v>34.299999999999997</v>
      </c>
      <c r="M373" s="846">
        <v>72.400000000000006</v>
      </c>
      <c r="N373" s="691">
        <v>107.3</v>
      </c>
      <c r="O373" s="743">
        <v>45.2</v>
      </c>
      <c r="P373" s="677">
        <v>227</v>
      </c>
      <c r="Q373" s="744">
        <v>0.22</v>
      </c>
      <c r="R373" s="676">
        <v>12</v>
      </c>
      <c r="S373" s="1032"/>
      <c r="T373" s="118"/>
      <c r="U373" s="4" t="s">
        <v>219</v>
      </c>
      <c r="V373" s="10" t="s">
        <v>205</v>
      </c>
      <c r="W373" s="13"/>
      <c r="X373" s="396">
        <v>4</v>
      </c>
    </row>
    <row r="374" spans="1:24" x14ac:dyDescent="0.15">
      <c r="A374" s="1224"/>
      <c r="B374" s="539">
        <v>44982</v>
      </c>
      <c r="C374" s="449" t="str">
        <f t="shared" si="48"/>
        <v>(土)</v>
      </c>
      <c r="D374" s="742" t="s">
        <v>326</v>
      </c>
      <c r="E374" s="674"/>
      <c r="F374" s="13">
        <v>8.5</v>
      </c>
      <c r="G374" s="310">
        <v>8.6</v>
      </c>
      <c r="H374" s="14">
        <v>2.7</v>
      </c>
      <c r="I374" s="308">
        <v>1.9</v>
      </c>
      <c r="J374" s="13">
        <v>7.8</v>
      </c>
      <c r="K374" s="500">
        <v>7.8</v>
      </c>
      <c r="L374" s="1029">
        <v>37.5</v>
      </c>
      <c r="M374" s="846"/>
      <c r="N374" s="691"/>
      <c r="O374" s="743"/>
      <c r="P374" s="677"/>
      <c r="Q374" s="744"/>
      <c r="R374" s="676"/>
      <c r="S374" s="1032"/>
      <c r="T374" s="118"/>
      <c r="U374" s="4" t="s">
        <v>220</v>
      </c>
      <c r="V374" s="10" t="s">
        <v>371</v>
      </c>
      <c r="W374" s="172"/>
      <c r="X374" s="396">
        <v>1</v>
      </c>
    </row>
    <row r="375" spans="1:24" x14ac:dyDescent="0.15">
      <c r="A375" s="1224"/>
      <c r="B375" s="539">
        <v>44983</v>
      </c>
      <c r="C375" s="449" t="str">
        <f t="shared" si="48"/>
        <v>(日)</v>
      </c>
      <c r="D375" s="742" t="s">
        <v>326</v>
      </c>
      <c r="E375" s="674"/>
      <c r="F375" s="13">
        <v>8.4</v>
      </c>
      <c r="G375" s="310">
        <v>8.4</v>
      </c>
      <c r="H375" s="14">
        <v>2.5</v>
      </c>
      <c r="I375" s="308">
        <v>1.7</v>
      </c>
      <c r="J375" s="13">
        <v>7.9</v>
      </c>
      <c r="K375" s="500">
        <v>7.9</v>
      </c>
      <c r="L375" s="1029">
        <v>37.700000000000003</v>
      </c>
      <c r="M375" s="846"/>
      <c r="N375" s="691"/>
      <c r="O375" s="743"/>
      <c r="P375" s="677"/>
      <c r="Q375" s="744"/>
      <c r="R375" s="676"/>
      <c r="S375" s="1032"/>
      <c r="T375" s="118"/>
      <c r="U375" s="397"/>
      <c r="V375" s="398"/>
      <c r="W375" s="399"/>
      <c r="X375" s="398"/>
    </row>
    <row r="376" spans="1:24" x14ac:dyDescent="0.15">
      <c r="A376" s="1224"/>
      <c r="B376" s="539">
        <v>44984</v>
      </c>
      <c r="C376" s="449" t="str">
        <f t="shared" si="48"/>
        <v>(月)</v>
      </c>
      <c r="D376" s="742" t="s">
        <v>326</v>
      </c>
      <c r="E376" s="674"/>
      <c r="F376" s="13">
        <v>8.6</v>
      </c>
      <c r="G376" s="310">
        <v>8.6</v>
      </c>
      <c r="H376" s="14">
        <v>3</v>
      </c>
      <c r="I376" s="308">
        <v>2</v>
      </c>
      <c r="J376" s="13">
        <v>7.9</v>
      </c>
      <c r="K376" s="500">
        <v>7.9</v>
      </c>
      <c r="L376" s="1029">
        <v>34.5</v>
      </c>
      <c r="M376" s="846">
        <v>73.5</v>
      </c>
      <c r="N376" s="691">
        <v>108.3</v>
      </c>
      <c r="O376" s="743">
        <v>45</v>
      </c>
      <c r="P376" s="677">
        <v>236</v>
      </c>
      <c r="Q376" s="744">
        <v>0.24</v>
      </c>
      <c r="R376" s="676">
        <v>58</v>
      </c>
      <c r="S376" s="1032"/>
      <c r="T376" s="118"/>
      <c r="U376" s="397"/>
      <c r="V376" s="398"/>
      <c r="W376" s="399"/>
      <c r="X376" s="398"/>
    </row>
    <row r="377" spans="1:24" x14ac:dyDescent="0.15">
      <c r="A377" s="1224"/>
      <c r="B377" s="542">
        <v>44985</v>
      </c>
      <c r="C377" s="449" t="str">
        <f t="shared" si="48"/>
        <v>(火)</v>
      </c>
      <c r="D377" s="785" t="s">
        <v>326</v>
      </c>
      <c r="E377" s="718"/>
      <c r="F377" s="418">
        <v>9.4</v>
      </c>
      <c r="G377" s="721">
        <v>8.9</v>
      </c>
      <c r="H377" s="720">
        <v>2.2000000000000002</v>
      </c>
      <c r="I377" s="719">
        <v>1.9</v>
      </c>
      <c r="J377" s="418">
        <v>7.8</v>
      </c>
      <c r="K377" s="886">
        <v>7.8</v>
      </c>
      <c r="L377" s="1033">
        <v>34.5</v>
      </c>
      <c r="M377" s="888">
        <v>72.900000000000006</v>
      </c>
      <c r="N377" s="1007">
        <v>106.9</v>
      </c>
      <c r="O377" s="723">
        <v>44.1</v>
      </c>
      <c r="P377" s="724">
        <v>228</v>
      </c>
      <c r="Q377" s="725">
        <v>0.24</v>
      </c>
      <c r="R377" s="786">
        <v>59</v>
      </c>
      <c r="S377" s="1036"/>
      <c r="T377" s="118"/>
      <c r="U377" s="514"/>
      <c r="V377" s="515"/>
      <c r="W377" s="516"/>
      <c r="X377" s="515"/>
    </row>
    <row r="378" spans="1:24" x14ac:dyDescent="0.15">
      <c r="A378" s="1224"/>
      <c r="B378" s="1155" t="s">
        <v>274</v>
      </c>
      <c r="C378" s="1155"/>
      <c r="D378" s="679"/>
      <c r="E378" s="680">
        <f t="shared" ref="E378:R378" si="49">IF(COUNT(E350:E377)=0,"",MAX(E350:E377))</f>
        <v>12.7</v>
      </c>
      <c r="F378" s="12">
        <f t="shared" si="49"/>
        <v>9.4</v>
      </c>
      <c r="G378" s="307">
        <f t="shared" si="49"/>
        <v>9</v>
      </c>
      <c r="H378" s="665">
        <f t="shared" si="49"/>
        <v>3.3</v>
      </c>
      <c r="I378" s="666">
        <f t="shared" si="49"/>
        <v>2.6</v>
      </c>
      <c r="J378" s="12">
        <f t="shared" si="49"/>
        <v>8</v>
      </c>
      <c r="K378" s="855">
        <f t="shared" si="49"/>
        <v>8</v>
      </c>
      <c r="L378" s="1025">
        <f t="shared" si="49"/>
        <v>37.700000000000003</v>
      </c>
      <c r="M378" s="838">
        <f t="shared" si="49"/>
        <v>73.8</v>
      </c>
      <c r="N378" s="682">
        <f t="shared" si="49"/>
        <v>108.3</v>
      </c>
      <c r="O378" s="728">
        <f t="shared" si="49"/>
        <v>45.4</v>
      </c>
      <c r="P378" s="684">
        <f t="shared" si="49"/>
        <v>279</v>
      </c>
      <c r="Q378" s="685">
        <f t="shared" si="49"/>
        <v>0.28999999999999998</v>
      </c>
      <c r="R378" s="790">
        <f t="shared" si="49"/>
        <v>59</v>
      </c>
      <c r="S378" s="1040">
        <f t="shared" ref="S378" si="50">IF(COUNT(S350:S377)=0,"",MAX(S350:S377))</f>
        <v>2</v>
      </c>
      <c r="T378" s="499"/>
      <c r="U378" s="150" t="s">
        <v>23</v>
      </c>
      <c r="V378" s="1128" t="s">
        <v>24</v>
      </c>
      <c r="W378" s="1128" t="s">
        <v>24</v>
      </c>
      <c r="X378" s="1129" t="s">
        <v>24</v>
      </c>
    </row>
    <row r="379" spans="1:24" x14ac:dyDescent="0.15">
      <c r="A379" s="1224"/>
      <c r="B379" s="1156" t="s">
        <v>275</v>
      </c>
      <c r="C379" s="1156"/>
      <c r="D379" s="687"/>
      <c r="E379" s="689">
        <f t="shared" ref="E379:Q379" si="51">IF(COUNT(E350:E377)=0,"",MIN(E350:E377))</f>
        <v>12.7</v>
      </c>
      <c r="F379" s="13">
        <f t="shared" si="51"/>
        <v>6.9</v>
      </c>
      <c r="G379" s="308">
        <f t="shared" si="51"/>
        <v>7.1</v>
      </c>
      <c r="H379" s="14">
        <f t="shared" si="51"/>
        <v>1.9</v>
      </c>
      <c r="I379" s="310">
        <f t="shared" si="51"/>
        <v>1.5</v>
      </c>
      <c r="J379" s="13">
        <f t="shared" si="51"/>
        <v>7.8</v>
      </c>
      <c r="K379" s="500">
        <f t="shared" si="51"/>
        <v>7.8</v>
      </c>
      <c r="L379" s="1029">
        <f t="shared" si="51"/>
        <v>33.5</v>
      </c>
      <c r="M379" s="846">
        <f t="shared" si="51"/>
        <v>71.2</v>
      </c>
      <c r="N379" s="691">
        <f t="shared" si="51"/>
        <v>104.1</v>
      </c>
      <c r="O379" s="692">
        <f t="shared" si="51"/>
        <v>40.200000000000003</v>
      </c>
      <c r="P379" s="693">
        <f t="shared" si="51"/>
        <v>172</v>
      </c>
      <c r="Q379" s="694">
        <f t="shared" si="51"/>
        <v>0.11</v>
      </c>
      <c r="R379" s="1125"/>
      <c r="S379" s="1046"/>
      <c r="T379" s="118"/>
      <c r="U379" s="1256" t="s">
        <v>493</v>
      </c>
      <c r="V379" s="1257"/>
      <c r="W379" s="1257"/>
      <c r="X379" s="1258"/>
    </row>
    <row r="380" spans="1:24" x14ac:dyDescent="0.15">
      <c r="A380" s="1224"/>
      <c r="B380" s="1156" t="s">
        <v>276</v>
      </c>
      <c r="C380" s="1156"/>
      <c r="D380" s="781"/>
      <c r="E380" s="697">
        <f t="shared" ref="E380:Q380" si="52">IF(COUNT(E350:E377)=0,"",AVERAGE(E350:E377))</f>
        <v>12.7</v>
      </c>
      <c r="F380" s="418">
        <f t="shared" si="52"/>
        <v>7.8071428571428578</v>
      </c>
      <c r="G380" s="719">
        <f t="shared" si="52"/>
        <v>7.8607142857142858</v>
      </c>
      <c r="H380" s="720">
        <f t="shared" si="52"/>
        <v>2.503571428571429</v>
      </c>
      <c r="I380" s="721">
        <f t="shared" si="52"/>
        <v>1.978571428571428</v>
      </c>
      <c r="J380" s="418">
        <f t="shared" si="52"/>
        <v>7.8785714285714326</v>
      </c>
      <c r="K380" s="886">
        <f t="shared" si="52"/>
        <v>7.896428571428574</v>
      </c>
      <c r="L380" s="1033">
        <f t="shared" si="52"/>
        <v>35.175000000000004</v>
      </c>
      <c r="M380" s="888">
        <f t="shared" si="52"/>
        <v>72.826315789473682</v>
      </c>
      <c r="N380" s="1007">
        <f t="shared" si="52"/>
        <v>106.0894736842105</v>
      </c>
      <c r="O380" s="692">
        <f t="shared" si="52"/>
        <v>43.321052631578958</v>
      </c>
      <c r="P380" s="698">
        <f t="shared" si="52"/>
        <v>237.63157894736841</v>
      </c>
      <c r="Q380" s="694">
        <f t="shared" si="52"/>
        <v>0.18263157894736839</v>
      </c>
      <c r="R380" s="1126"/>
      <c r="S380" s="1050"/>
      <c r="T380" s="118"/>
      <c r="U380" s="1259"/>
      <c r="V380" s="1257"/>
      <c r="W380" s="1257"/>
      <c r="X380" s="1258"/>
    </row>
    <row r="381" spans="1:24" x14ac:dyDescent="0.15">
      <c r="A381" s="1225"/>
      <c r="B381" s="1157" t="s">
        <v>277</v>
      </c>
      <c r="C381" s="1157"/>
      <c r="D381" s="782"/>
      <c r="E381" s="701"/>
      <c r="F381" s="701"/>
      <c r="G381" s="734"/>
      <c r="H381" s="701"/>
      <c r="I381" s="734"/>
      <c r="J381" s="705"/>
      <c r="K381" s="793"/>
      <c r="L381" s="1068"/>
      <c r="M381" s="708"/>
      <c r="N381" s="709"/>
      <c r="O381" s="794"/>
      <c r="P381" s="711"/>
      <c r="Q381" s="712"/>
      <c r="R381" s="713">
        <f>SUM(R350:R377)</f>
        <v>131</v>
      </c>
      <c r="S381" s="1063">
        <f>SUM(S350:S377)</f>
        <v>2</v>
      </c>
      <c r="T381" s="118"/>
      <c r="U381" s="1260"/>
      <c r="V381" s="1261"/>
      <c r="W381" s="1261"/>
      <c r="X381" s="1262"/>
    </row>
    <row r="382" spans="1:24" ht="13.5" customHeight="1" x14ac:dyDescent="0.15">
      <c r="A382" s="1223" t="s">
        <v>288</v>
      </c>
      <c r="B382" s="539">
        <v>44986</v>
      </c>
      <c r="C382" s="449" t="str">
        <f>IF(B382="","",IF(WEEKDAY(B382)=1,"(日)",IF(WEEKDAY(B382)=2,"(月)",IF(WEEKDAY(B382)=3,"(火)",IF(WEEKDAY(B382)=4,"(水)",IF(WEEKDAY(B382)=5,"(木)",IF(WEEKDAY(B382)=6,"(金)","(土)")))))))</f>
        <v>(水)</v>
      </c>
      <c r="D382" s="672"/>
      <c r="E382" s="674"/>
      <c r="F382" s="13"/>
      <c r="G382" s="308"/>
      <c r="H382" s="14"/>
      <c r="I382" s="310"/>
      <c r="J382" s="13"/>
      <c r="K382" s="500"/>
      <c r="L382" s="1029"/>
      <c r="M382" s="846"/>
      <c r="N382" s="691"/>
      <c r="O382" s="743"/>
      <c r="P382" s="677"/>
      <c r="Q382" s="744"/>
      <c r="R382" s="795"/>
      <c r="S382" s="311"/>
      <c r="T382" s="118"/>
      <c r="U382" s="552" t="s">
        <v>344</v>
      </c>
      <c r="V382" s="553"/>
      <c r="W382" s="554"/>
      <c r="X382" s="555"/>
    </row>
    <row r="383" spans="1:24" x14ac:dyDescent="0.15">
      <c r="A383" s="1224"/>
      <c r="B383" s="539">
        <v>44987</v>
      </c>
      <c r="C383" s="449" t="str">
        <f t="shared" ref="C383:C412" si="53">IF(B383="","",IF(WEEKDAY(B383)=1,"(日)",IF(WEEKDAY(B383)=2,"(月)",IF(WEEKDAY(B383)=3,"(火)",IF(WEEKDAY(B383)=4,"(水)",IF(WEEKDAY(B383)=5,"(木)",IF(WEEKDAY(B383)=6,"(金)","(土)")))))))</f>
        <v>(木)</v>
      </c>
      <c r="D383" s="672"/>
      <c r="E383" s="674"/>
      <c r="F383" s="13"/>
      <c r="G383" s="308"/>
      <c r="H383" s="14"/>
      <c r="I383" s="310"/>
      <c r="J383" s="13"/>
      <c r="K383" s="500"/>
      <c r="L383" s="1029"/>
      <c r="M383" s="846"/>
      <c r="N383" s="691"/>
      <c r="O383" s="743"/>
      <c r="P383" s="677"/>
      <c r="Q383" s="744"/>
      <c r="R383" s="795"/>
      <c r="S383" s="311"/>
      <c r="T383" s="118"/>
      <c r="U383" s="468" t="s">
        <v>2</v>
      </c>
      <c r="V383" s="469" t="s">
        <v>363</v>
      </c>
      <c r="W383" s="480"/>
      <c r="X383" s="473"/>
    </row>
    <row r="384" spans="1:24" x14ac:dyDescent="0.15">
      <c r="A384" s="1224"/>
      <c r="B384" s="539">
        <v>44988</v>
      </c>
      <c r="C384" s="449" t="str">
        <f t="shared" si="53"/>
        <v>(金)</v>
      </c>
      <c r="D384" s="672"/>
      <c r="E384" s="674"/>
      <c r="F384" s="13"/>
      <c r="G384" s="308"/>
      <c r="H384" s="14"/>
      <c r="I384" s="310"/>
      <c r="J384" s="13"/>
      <c r="K384" s="500"/>
      <c r="L384" s="1029"/>
      <c r="M384" s="846"/>
      <c r="N384" s="691"/>
      <c r="O384" s="743"/>
      <c r="P384" s="677"/>
      <c r="Q384" s="744"/>
      <c r="R384" s="795"/>
      <c r="S384" s="311"/>
      <c r="T384" s="118"/>
      <c r="U384" s="6" t="s">
        <v>19</v>
      </c>
      <c r="V384" s="7" t="s">
        <v>20</v>
      </c>
      <c r="W384" s="475" t="s">
        <v>21</v>
      </c>
      <c r="X384" s="7" t="s">
        <v>22</v>
      </c>
    </row>
    <row r="385" spans="1:24" x14ac:dyDescent="0.15">
      <c r="A385" s="1224"/>
      <c r="B385" s="539">
        <v>44989</v>
      </c>
      <c r="C385" s="449" t="str">
        <f t="shared" si="53"/>
        <v>(土)</v>
      </c>
      <c r="D385" s="672"/>
      <c r="E385" s="674"/>
      <c r="F385" s="13"/>
      <c r="G385" s="308"/>
      <c r="H385" s="14"/>
      <c r="I385" s="310"/>
      <c r="J385" s="13"/>
      <c r="K385" s="500"/>
      <c r="L385" s="1029"/>
      <c r="M385" s="846"/>
      <c r="N385" s="691"/>
      <c r="O385" s="743"/>
      <c r="P385" s="677"/>
      <c r="Q385" s="744"/>
      <c r="R385" s="795"/>
      <c r="S385" s="311"/>
      <c r="T385" s="118"/>
      <c r="U385" s="3" t="s">
        <v>203</v>
      </c>
      <c r="V385" s="9" t="s">
        <v>11</v>
      </c>
      <c r="W385" s="476"/>
      <c r="X385" s="307"/>
    </row>
    <row r="386" spans="1:24" x14ac:dyDescent="0.15">
      <c r="A386" s="1224"/>
      <c r="B386" s="539">
        <v>44990</v>
      </c>
      <c r="C386" s="449" t="str">
        <f t="shared" si="53"/>
        <v>(日)</v>
      </c>
      <c r="D386" s="672"/>
      <c r="E386" s="674"/>
      <c r="F386" s="13"/>
      <c r="G386" s="308"/>
      <c r="H386" s="14"/>
      <c r="I386" s="310"/>
      <c r="J386" s="13"/>
      <c r="K386" s="500"/>
      <c r="L386" s="1029"/>
      <c r="M386" s="846"/>
      <c r="N386" s="691"/>
      <c r="O386" s="743"/>
      <c r="P386" s="677"/>
      <c r="Q386" s="744"/>
      <c r="R386" s="795"/>
      <c r="S386" s="311"/>
      <c r="T386" s="118"/>
      <c r="U386" s="4" t="s">
        <v>204</v>
      </c>
      <c r="V386" s="10" t="s">
        <v>205</v>
      </c>
      <c r="W386" s="13"/>
      <c r="X386" s="308"/>
    </row>
    <row r="387" spans="1:24" x14ac:dyDescent="0.15">
      <c r="A387" s="1224"/>
      <c r="B387" s="539">
        <v>44991</v>
      </c>
      <c r="C387" s="449" t="str">
        <f t="shared" si="53"/>
        <v>(月)</v>
      </c>
      <c r="D387" s="672"/>
      <c r="E387" s="674"/>
      <c r="F387" s="13"/>
      <c r="G387" s="308"/>
      <c r="H387" s="14"/>
      <c r="I387" s="310"/>
      <c r="J387" s="13"/>
      <c r="K387" s="500"/>
      <c r="L387" s="1029"/>
      <c r="M387" s="846"/>
      <c r="N387" s="691"/>
      <c r="O387" s="743"/>
      <c r="P387" s="677"/>
      <c r="Q387" s="744"/>
      <c r="R387" s="795"/>
      <c r="S387" s="311"/>
      <c r="T387" s="118"/>
      <c r="U387" s="4" t="s">
        <v>12</v>
      </c>
      <c r="V387" s="10"/>
      <c r="W387" s="13"/>
      <c r="X387" s="308"/>
    </row>
    <row r="388" spans="1:24" x14ac:dyDescent="0.15">
      <c r="A388" s="1224"/>
      <c r="B388" s="539">
        <v>44992</v>
      </c>
      <c r="C388" s="449" t="str">
        <f t="shared" si="53"/>
        <v>(火)</v>
      </c>
      <c r="D388" s="672"/>
      <c r="E388" s="674"/>
      <c r="F388" s="13"/>
      <c r="G388" s="308"/>
      <c r="H388" s="14"/>
      <c r="I388" s="310"/>
      <c r="J388" s="13"/>
      <c r="K388" s="500"/>
      <c r="L388" s="1029"/>
      <c r="M388" s="846"/>
      <c r="N388" s="691"/>
      <c r="O388" s="743"/>
      <c r="P388" s="677"/>
      <c r="Q388" s="744"/>
      <c r="R388" s="795"/>
      <c r="S388" s="311"/>
      <c r="T388" s="118"/>
      <c r="U388" s="4" t="s">
        <v>206</v>
      </c>
      <c r="V388" s="10" t="s">
        <v>13</v>
      </c>
      <c r="W388" s="13"/>
      <c r="X388" s="308"/>
    </row>
    <row r="389" spans="1:24" x14ac:dyDescent="0.15">
      <c r="A389" s="1224"/>
      <c r="B389" s="539">
        <v>44993</v>
      </c>
      <c r="C389" s="449" t="str">
        <f t="shared" si="53"/>
        <v>(水)</v>
      </c>
      <c r="D389" s="672"/>
      <c r="E389" s="674"/>
      <c r="F389" s="13"/>
      <c r="G389" s="308"/>
      <c r="H389" s="14"/>
      <c r="I389" s="310"/>
      <c r="J389" s="13"/>
      <c r="K389" s="500"/>
      <c r="L389" s="1029"/>
      <c r="M389" s="846"/>
      <c r="N389" s="691"/>
      <c r="O389" s="743"/>
      <c r="P389" s="677"/>
      <c r="Q389" s="744"/>
      <c r="R389" s="795"/>
      <c r="S389" s="311"/>
      <c r="T389" s="118"/>
      <c r="U389" s="4" t="s">
        <v>207</v>
      </c>
      <c r="V389" s="10" t="s">
        <v>371</v>
      </c>
      <c r="W389" s="172"/>
      <c r="X389" s="309"/>
    </row>
    <row r="390" spans="1:24" x14ac:dyDescent="0.15">
      <c r="A390" s="1224"/>
      <c r="B390" s="539">
        <v>44994</v>
      </c>
      <c r="C390" s="449" t="str">
        <f t="shared" si="53"/>
        <v>(木)</v>
      </c>
      <c r="D390" s="672"/>
      <c r="E390" s="674"/>
      <c r="F390" s="13"/>
      <c r="G390" s="308"/>
      <c r="H390" s="14"/>
      <c r="I390" s="310"/>
      <c r="J390" s="13"/>
      <c r="K390" s="500"/>
      <c r="L390" s="1029"/>
      <c r="M390" s="846"/>
      <c r="N390" s="691"/>
      <c r="O390" s="743"/>
      <c r="P390" s="677"/>
      <c r="Q390" s="744"/>
      <c r="R390" s="795"/>
      <c r="S390" s="311"/>
      <c r="T390" s="118"/>
      <c r="U390" s="4" t="s">
        <v>208</v>
      </c>
      <c r="V390" s="10" t="s">
        <v>371</v>
      </c>
      <c r="W390" s="172"/>
      <c r="X390" s="309"/>
    </row>
    <row r="391" spans="1:24" x14ac:dyDescent="0.15">
      <c r="A391" s="1224"/>
      <c r="B391" s="539">
        <v>44995</v>
      </c>
      <c r="C391" s="449" t="str">
        <f t="shared" si="53"/>
        <v>(金)</v>
      </c>
      <c r="D391" s="672"/>
      <c r="E391" s="674"/>
      <c r="F391" s="13"/>
      <c r="G391" s="308"/>
      <c r="H391" s="14"/>
      <c r="I391" s="310"/>
      <c r="J391" s="13"/>
      <c r="K391" s="500"/>
      <c r="L391" s="1029"/>
      <c r="M391" s="846"/>
      <c r="N391" s="691"/>
      <c r="O391" s="743"/>
      <c r="P391" s="677"/>
      <c r="Q391" s="744"/>
      <c r="R391" s="795"/>
      <c r="S391" s="311"/>
      <c r="T391" s="118"/>
      <c r="U391" s="4" t="s">
        <v>209</v>
      </c>
      <c r="V391" s="10" t="s">
        <v>371</v>
      </c>
      <c r="W391" s="172"/>
      <c r="X391" s="309"/>
    </row>
    <row r="392" spans="1:24" x14ac:dyDescent="0.15">
      <c r="A392" s="1224"/>
      <c r="B392" s="539">
        <v>44996</v>
      </c>
      <c r="C392" s="449" t="str">
        <f t="shared" si="53"/>
        <v>(土)</v>
      </c>
      <c r="D392" s="672"/>
      <c r="E392" s="674"/>
      <c r="F392" s="13"/>
      <c r="G392" s="308"/>
      <c r="H392" s="14"/>
      <c r="I392" s="310"/>
      <c r="J392" s="13"/>
      <c r="K392" s="500"/>
      <c r="L392" s="1029"/>
      <c r="M392" s="846"/>
      <c r="N392" s="691"/>
      <c r="O392" s="743"/>
      <c r="P392" s="677"/>
      <c r="Q392" s="744"/>
      <c r="R392" s="795"/>
      <c r="S392" s="311"/>
      <c r="T392" s="118"/>
      <c r="U392" s="4" t="s">
        <v>210</v>
      </c>
      <c r="V392" s="10" t="s">
        <v>371</v>
      </c>
      <c r="W392" s="172"/>
      <c r="X392" s="309"/>
    </row>
    <row r="393" spans="1:24" x14ac:dyDescent="0.15">
      <c r="A393" s="1224"/>
      <c r="B393" s="539">
        <v>44997</v>
      </c>
      <c r="C393" s="449" t="str">
        <f t="shared" si="53"/>
        <v>(日)</v>
      </c>
      <c r="D393" s="672"/>
      <c r="E393" s="674"/>
      <c r="F393" s="13"/>
      <c r="G393" s="308"/>
      <c r="H393" s="14"/>
      <c r="I393" s="310"/>
      <c r="J393" s="13"/>
      <c r="K393" s="500"/>
      <c r="L393" s="1029"/>
      <c r="M393" s="846"/>
      <c r="N393" s="691"/>
      <c r="O393" s="743"/>
      <c r="P393" s="677"/>
      <c r="Q393" s="744"/>
      <c r="R393" s="795"/>
      <c r="S393" s="311"/>
      <c r="T393" s="118"/>
      <c r="U393" s="4" t="s">
        <v>211</v>
      </c>
      <c r="V393" s="10" t="s">
        <v>371</v>
      </c>
      <c r="W393" s="14"/>
      <c r="X393" s="310"/>
    </row>
    <row r="394" spans="1:24" x14ac:dyDescent="0.15">
      <c r="A394" s="1224"/>
      <c r="B394" s="539">
        <v>44998</v>
      </c>
      <c r="C394" s="449" t="str">
        <f t="shared" si="53"/>
        <v>(月)</v>
      </c>
      <c r="D394" s="672"/>
      <c r="E394" s="674"/>
      <c r="F394" s="13"/>
      <c r="G394" s="308"/>
      <c r="H394" s="14"/>
      <c r="I394" s="310"/>
      <c r="J394" s="13"/>
      <c r="K394" s="500"/>
      <c r="L394" s="1029"/>
      <c r="M394" s="846"/>
      <c r="N394" s="691"/>
      <c r="O394" s="743"/>
      <c r="P394" s="677"/>
      <c r="Q394" s="744"/>
      <c r="R394" s="795"/>
      <c r="S394" s="311"/>
      <c r="T394" s="118"/>
      <c r="U394" s="4" t="s">
        <v>212</v>
      </c>
      <c r="V394" s="10" t="s">
        <v>371</v>
      </c>
      <c r="W394" s="17"/>
      <c r="X394" s="311"/>
    </row>
    <row r="395" spans="1:24" x14ac:dyDescent="0.15">
      <c r="A395" s="1224"/>
      <c r="B395" s="539">
        <v>44999</v>
      </c>
      <c r="C395" s="449" t="str">
        <f t="shared" si="53"/>
        <v>(火)</v>
      </c>
      <c r="D395" s="672"/>
      <c r="E395" s="674"/>
      <c r="F395" s="13"/>
      <c r="G395" s="308"/>
      <c r="H395" s="14"/>
      <c r="I395" s="310"/>
      <c r="J395" s="13"/>
      <c r="K395" s="500"/>
      <c r="L395" s="1029"/>
      <c r="M395" s="846"/>
      <c r="N395" s="691"/>
      <c r="O395" s="743"/>
      <c r="P395" s="677"/>
      <c r="Q395" s="744"/>
      <c r="R395" s="795"/>
      <c r="S395" s="311"/>
      <c r="T395" s="118"/>
      <c r="U395" s="4" t="s">
        <v>213</v>
      </c>
      <c r="V395" s="10" t="s">
        <v>371</v>
      </c>
      <c r="W395" s="15"/>
      <c r="X395" s="312"/>
    </row>
    <row r="396" spans="1:24" x14ac:dyDescent="0.15">
      <c r="A396" s="1224"/>
      <c r="B396" s="539">
        <v>45000</v>
      </c>
      <c r="C396" s="449" t="str">
        <f t="shared" si="53"/>
        <v>(水)</v>
      </c>
      <c r="D396" s="672"/>
      <c r="E396" s="674"/>
      <c r="F396" s="13"/>
      <c r="G396" s="308"/>
      <c r="H396" s="14"/>
      <c r="I396" s="310"/>
      <c r="J396" s="13"/>
      <c r="K396" s="500"/>
      <c r="L396" s="1029"/>
      <c r="M396" s="846"/>
      <c r="N396" s="691"/>
      <c r="O396" s="743"/>
      <c r="P396" s="677"/>
      <c r="Q396" s="744"/>
      <c r="R396" s="795"/>
      <c r="S396" s="311"/>
      <c r="T396" s="118"/>
      <c r="U396" s="4" t="s">
        <v>14</v>
      </c>
      <c r="V396" s="10" t="s">
        <v>371</v>
      </c>
      <c r="W396" s="13"/>
      <c r="X396" s="313"/>
    </row>
    <row r="397" spans="1:24" x14ac:dyDescent="0.15">
      <c r="A397" s="1224"/>
      <c r="B397" s="539">
        <v>45001</v>
      </c>
      <c r="C397" s="449" t="str">
        <f t="shared" si="53"/>
        <v>(木)</v>
      </c>
      <c r="D397" s="672"/>
      <c r="E397" s="674"/>
      <c r="F397" s="13"/>
      <c r="G397" s="308"/>
      <c r="H397" s="14"/>
      <c r="I397" s="310"/>
      <c r="J397" s="13"/>
      <c r="K397" s="500"/>
      <c r="L397" s="1029"/>
      <c r="M397" s="846"/>
      <c r="N397" s="691"/>
      <c r="O397" s="743"/>
      <c r="P397" s="677"/>
      <c r="Q397" s="744"/>
      <c r="R397" s="795"/>
      <c r="S397" s="311"/>
      <c r="T397" s="118"/>
      <c r="U397" s="4" t="s">
        <v>15</v>
      </c>
      <c r="V397" s="10" t="s">
        <v>371</v>
      </c>
      <c r="W397" s="13"/>
      <c r="X397" s="313"/>
    </row>
    <row r="398" spans="1:24" x14ac:dyDescent="0.15">
      <c r="A398" s="1224"/>
      <c r="B398" s="539">
        <v>45002</v>
      </c>
      <c r="C398" s="449" t="str">
        <f t="shared" si="53"/>
        <v>(金)</v>
      </c>
      <c r="D398" s="672"/>
      <c r="E398" s="674"/>
      <c r="F398" s="13"/>
      <c r="G398" s="308"/>
      <c r="H398" s="14"/>
      <c r="I398" s="310"/>
      <c r="J398" s="13"/>
      <c r="K398" s="500"/>
      <c r="L398" s="1029"/>
      <c r="M398" s="846"/>
      <c r="N398" s="691"/>
      <c r="O398" s="743"/>
      <c r="P398" s="677"/>
      <c r="Q398" s="744"/>
      <c r="R398" s="795"/>
      <c r="S398" s="311"/>
      <c r="T398" s="118"/>
      <c r="U398" s="4" t="s">
        <v>214</v>
      </c>
      <c r="V398" s="10" t="s">
        <v>371</v>
      </c>
      <c r="W398" s="13"/>
      <c r="X398" s="313"/>
    </row>
    <row r="399" spans="1:24" x14ac:dyDescent="0.15">
      <c r="A399" s="1224"/>
      <c r="B399" s="539">
        <v>45003</v>
      </c>
      <c r="C399" s="449" t="str">
        <f t="shared" si="53"/>
        <v>(土)</v>
      </c>
      <c r="D399" s="672"/>
      <c r="E399" s="674"/>
      <c r="F399" s="13"/>
      <c r="G399" s="308"/>
      <c r="H399" s="14"/>
      <c r="I399" s="310"/>
      <c r="J399" s="13"/>
      <c r="K399" s="500"/>
      <c r="L399" s="1029"/>
      <c r="M399" s="846"/>
      <c r="N399" s="691"/>
      <c r="O399" s="743"/>
      <c r="P399" s="677"/>
      <c r="Q399" s="744"/>
      <c r="R399" s="795"/>
      <c r="S399" s="311"/>
      <c r="T399" s="118"/>
      <c r="U399" s="4" t="s">
        <v>215</v>
      </c>
      <c r="V399" s="10" t="s">
        <v>371</v>
      </c>
      <c r="W399" s="15"/>
      <c r="X399" s="314"/>
    </row>
    <row r="400" spans="1:24" x14ac:dyDescent="0.15">
      <c r="A400" s="1224"/>
      <c r="B400" s="539">
        <v>45004</v>
      </c>
      <c r="C400" s="449" t="str">
        <f t="shared" si="53"/>
        <v>(日)</v>
      </c>
      <c r="D400" s="672"/>
      <c r="E400" s="674"/>
      <c r="F400" s="13"/>
      <c r="G400" s="308"/>
      <c r="H400" s="14"/>
      <c r="I400" s="310"/>
      <c r="J400" s="13"/>
      <c r="K400" s="500"/>
      <c r="L400" s="1029"/>
      <c r="M400" s="846"/>
      <c r="N400" s="691"/>
      <c r="O400" s="743"/>
      <c r="P400" s="677"/>
      <c r="Q400" s="744"/>
      <c r="R400" s="795"/>
      <c r="S400" s="311"/>
      <c r="T400" s="118"/>
      <c r="U400" s="4" t="s">
        <v>329</v>
      </c>
      <c r="V400" s="10" t="s">
        <v>371</v>
      </c>
      <c r="W400" s="15"/>
      <c r="X400" s="314"/>
    </row>
    <row r="401" spans="1:24" x14ac:dyDescent="0.15">
      <c r="A401" s="1224"/>
      <c r="B401" s="539">
        <v>45005</v>
      </c>
      <c r="C401" s="449" t="str">
        <f t="shared" si="53"/>
        <v>(月)</v>
      </c>
      <c r="D401" s="672"/>
      <c r="E401" s="674"/>
      <c r="F401" s="13"/>
      <c r="G401" s="308"/>
      <c r="H401" s="14"/>
      <c r="I401" s="310"/>
      <c r="J401" s="13"/>
      <c r="K401" s="500"/>
      <c r="L401" s="1029"/>
      <c r="M401" s="846"/>
      <c r="N401" s="691"/>
      <c r="O401" s="743"/>
      <c r="P401" s="677"/>
      <c r="Q401" s="744"/>
      <c r="R401" s="795"/>
      <c r="S401" s="311"/>
      <c r="T401" s="118"/>
      <c r="U401" s="4" t="s">
        <v>216</v>
      </c>
      <c r="V401" s="10" t="s">
        <v>371</v>
      </c>
      <c r="W401" s="15"/>
      <c r="X401" s="314"/>
    </row>
    <row r="402" spans="1:24" x14ac:dyDescent="0.15">
      <c r="A402" s="1224"/>
      <c r="B402" s="539">
        <v>45006</v>
      </c>
      <c r="C402" s="449" t="str">
        <f t="shared" si="53"/>
        <v>(火)</v>
      </c>
      <c r="D402" s="672"/>
      <c r="E402" s="674"/>
      <c r="F402" s="13"/>
      <c r="G402" s="308"/>
      <c r="H402" s="14"/>
      <c r="I402" s="310"/>
      <c r="J402" s="13"/>
      <c r="K402" s="500"/>
      <c r="L402" s="1029"/>
      <c r="M402" s="846"/>
      <c r="N402" s="691"/>
      <c r="O402" s="743"/>
      <c r="P402" s="677"/>
      <c r="Q402" s="744"/>
      <c r="R402" s="795"/>
      <c r="S402" s="311"/>
      <c r="T402" s="118"/>
      <c r="U402" s="4" t="s">
        <v>217</v>
      </c>
      <c r="V402" s="10" t="s">
        <v>371</v>
      </c>
      <c r="W402" s="15"/>
      <c r="X402" s="314"/>
    </row>
    <row r="403" spans="1:24" x14ac:dyDescent="0.15">
      <c r="A403" s="1224"/>
      <c r="B403" s="539">
        <v>45007</v>
      </c>
      <c r="C403" s="449" t="str">
        <f t="shared" si="53"/>
        <v>(水)</v>
      </c>
      <c r="D403" s="672"/>
      <c r="E403" s="674"/>
      <c r="F403" s="13"/>
      <c r="G403" s="308"/>
      <c r="H403" s="14"/>
      <c r="I403" s="310"/>
      <c r="J403" s="13"/>
      <c r="K403" s="500"/>
      <c r="L403" s="1029"/>
      <c r="M403" s="846"/>
      <c r="N403" s="691"/>
      <c r="O403" s="743"/>
      <c r="P403" s="677"/>
      <c r="Q403" s="744"/>
      <c r="R403" s="795"/>
      <c r="S403" s="311"/>
      <c r="T403" s="118"/>
      <c r="U403" s="4" t="s">
        <v>218</v>
      </c>
      <c r="V403" s="10" t="s">
        <v>371</v>
      </c>
      <c r="W403" s="13"/>
      <c r="X403" s="313"/>
    </row>
    <row r="404" spans="1:24" x14ac:dyDescent="0.15">
      <c r="A404" s="1224"/>
      <c r="B404" s="539">
        <v>45008</v>
      </c>
      <c r="C404" s="449" t="str">
        <f t="shared" si="53"/>
        <v>(木)</v>
      </c>
      <c r="D404" s="672"/>
      <c r="E404" s="674"/>
      <c r="F404" s="13"/>
      <c r="G404" s="308"/>
      <c r="H404" s="14"/>
      <c r="I404" s="310"/>
      <c r="J404" s="13"/>
      <c r="K404" s="500"/>
      <c r="L404" s="1029"/>
      <c r="M404" s="846"/>
      <c r="N404" s="691"/>
      <c r="O404" s="743"/>
      <c r="P404" s="677"/>
      <c r="Q404" s="744"/>
      <c r="R404" s="795"/>
      <c r="S404" s="311"/>
      <c r="T404" s="118"/>
      <c r="U404" s="4" t="s">
        <v>17</v>
      </c>
      <c r="V404" s="10" t="s">
        <v>371</v>
      </c>
      <c r="W404" s="13"/>
      <c r="X404" s="313"/>
    </row>
    <row r="405" spans="1:24" x14ac:dyDescent="0.15">
      <c r="A405" s="1224"/>
      <c r="B405" s="539">
        <v>45009</v>
      </c>
      <c r="C405" s="449" t="str">
        <f t="shared" si="53"/>
        <v>(金)</v>
      </c>
      <c r="D405" s="672"/>
      <c r="E405" s="674"/>
      <c r="F405" s="13"/>
      <c r="G405" s="308"/>
      <c r="H405" s="14"/>
      <c r="I405" s="310"/>
      <c r="J405" s="13"/>
      <c r="K405" s="500"/>
      <c r="L405" s="1029"/>
      <c r="M405" s="846"/>
      <c r="N405" s="691"/>
      <c r="O405" s="743"/>
      <c r="P405" s="677"/>
      <c r="Q405" s="744"/>
      <c r="R405" s="795"/>
      <c r="S405" s="311"/>
      <c r="T405" s="118"/>
      <c r="U405" s="4" t="s">
        <v>219</v>
      </c>
      <c r="V405" s="10" t="s">
        <v>205</v>
      </c>
      <c r="W405" s="13"/>
      <c r="X405" s="396"/>
    </row>
    <row r="406" spans="1:24" x14ac:dyDescent="0.15">
      <c r="A406" s="1224"/>
      <c r="B406" s="539">
        <v>45010</v>
      </c>
      <c r="C406" s="449" t="str">
        <f t="shared" si="53"/>
        <v>(土)</v>
      </c>
      <c r="D406" s="672"/>
      <c r="E406" s="674"/>
      <c r="F406" s="13"/>
      <c r="G406" s="308"/>
      <c r="H406" s="14"/>
      <c r="I406" s="310"/>
      <c r="J406" s="13"/>
      <c r="K406" s="500"/>
      <c r="L406" s="1029"/>
      <c r="M406" s="846"/>
      <c r="N406" s="691"/>
      <c r="O406" s="743"/>
      <c r="P406" s="677"/>
      <c r="Q406" s="744"/>
      <c r="R406" s="795"/>
      <c r="S406" s="311"/>
      <c r="T406" s="118"/>
      <c r="U406" s="4" t="s">
        <v>220</v>
      </c>
      <c r="V406" s="10" t="s">
        <v>371</v>
      </c>
      <c r="W406" s="172"/>
      <c r="X406" s="396"/>
    </row>
    <row r="407" spans="1:24" x14ac:dyDescent="0.15">
      <c r="A407" s="1224"/>
      <c r="B407" s="539">
        <v>45011</v>
      </c>
      <c r="C407" s="449" t="str">
        <f t="shared" si="53"/>
        <v>(日)</v>
      </c>
      <c r="D407" s="672"/>
      <c r="E407" s="674"/>
      <c r="F407" s="13"/>
      <c r="G407" s="308"/>
      <c r="H407" s="14"/>
      <c r="I407" s="310"/>
      <c r="J407" s="13"/>
      <c r="K407" s="500"/>
      <c r="L407" s="1029"/>
      <c r="M407" s="846"/>
      <c r="N407" s="691"/>
      <c r="O407" s="743"/>
      <c r="P407" s="677"/>
      <c r="Q407" s="744"/>
      <c r="R407" s="795"/>
      <c r="S407" s="311"/>
      <c r="T407" s="118"/>
      <c r="U407" s="397"/>
      <c r="V407" s="398"/>
      <c r="W407" s="399"/>
      <c r="X407" s="398"/>
    </row>
    <row r="408" spans="1:24" x14ac:dyDescent="0.15">
      <c r="A408" s="1224"/>
      <c r="B408" s="539">
        <v>45012</v>
      </c>
      <c r="C408" s="449" t="str">
        <f t="shared" si="53"/>
        <v>(月)</v>
      </c>
      <c r="D408" s="796"/>
      <c r="E408" s="718"/>
      <c r="F408" s="418"/>
      <c r="G408" s="719"/>
      <c r="H408" s="720"/>
      <c r="I408" s="721"/>
      <c r="J408" s="418"/>
      <c r="K408" s="886"/>
      <c r="L408" s="1033"/>
      <c r="M408" s="888"/>
      <c r="N408" s="1007"/>
      <c r="O408" s="723"/>
      <c r="P408" s="724"/>
      <c r="Q408" s="725"/>
      <c r="R408" s="797"/>
      <c r="S408" s="1092"/>
      <c r="T408" s="118"/>
      <c r="U408" s="397"/>
      <c r="V408" s="398"/>
      <c r="W408" s="399"/>
      <c r="X408" s="398"/>
    </row>
    <row r="409" spans="1:24" x14ac:dyDescent="0.15">
      <c r="A409" s="1224"/>
      <c r="B409" s="539">
        <v>45013</v>
      </c>
      <c r="C409" s="449" t="str">
        <f t="shared" si="53"/>
        <v>(火)</v>
      </c>
      <c r="D409" s="796"/>
      <c r="E409" s="718"/>
      <c r="F409" s="418"/>
      <c r="G409" s="719"/>
      <c r="H409" s="720"/>
      <c r="I409" s="721"/>
      <c r="J409" s="418"/>
      <c r="K409" s="886"/>
      <c r="L409" s="1033"/>
      <c r="M409" s="888"/>
      <c r="N409" s="1007"/>
      <c r="O409" s="723"/>
      <c r="P409" s="724"/>
      <c r="Q409" s="725"/>
      <c r="R409" s="797"/>
      <c r="S409" s="1092"/>
      <c r="T409" s="118"/>
      <c r="U409" s="514"/>
      <c r="V409" s="515"/>
      <c r="W409" s="516"/>
      <c r="X409" s="515"/>
    </row>
    <row r="410" spans="1:24" x14ac:dyDescent="0.15">
      <c r="A410" s="1224"/>
      <c r="B410" s="539">
        <v>45014</v>
      </c>
      <c r="C410" s="449" t="str">
        <f t="shared" si="53"/>
        <v>(水)</v>
      </c>
      <c r="D410" s="796"/>
      <c r="E410" s="718"/>
      <c r="F410" s="418"/>
      <c r="G410" s="719"/>
      <c r="H410" s="720"/>
      <c r="I410" s="721"/>
      <c r="J410" s="418"/>
      <c r="K410" s="886"/>
      <c r="L410" s="1033"/>
      <c r="M410" s="888"/>
      <c r="N410" s="1007"/>
      <c r="O410" s="723"/>
      <c r="P410" s="724"/>
      <c r="Q410" s="725"/>
      <c r="R410" s="797"/>
      <c r="S410" s="1092"/>
      <c r="T410" s="118"/>
      <c r="U410" s="150" t="s">
        <v>23</v>
      </c>
      <c r="V410" s="1128" t="s">
        <v>24</v>
      </c>
      <c r="W410" s="1128" t="s">
        <v>24</v>
      </c>
      <c r="X410" s="1129" t="s">
        <v>24</v>
      </c>
    </row>
    <row r="411" spans="1:24" x14ac:dyDescent="0.15">
      <c r="A411" s="1224"/>
      <c r="B411" s="539">
        <v>45015</v>
      </c>
      <c r="C411" s="449" t="str">
        <f t="shared" si="53"/>
        <v>(木)</v>
      </c>
      <c r="D411" s="796"/>
      <c r="E411" s="718"/>
      <c r="F411" s="418"/>
      <c r="G411" s="719"/>
      <c r="H411" s="720"/>
      <c r="I411" s="721"/>
      <c r="J411" s="418"/>
      <c r="K411" s="886"/>
      <c r="L411" s="1033"/>
      <c r="M411" s="888"/>
      <c r="N411" s="1007"/>
      <c r="O411" s="723"/>
      <c r="P411" s="724"/>
      <c r="Q411" s="725"/>
      <c r="R411" s="797"/>
      <c r="S411" s="1092"/>
      <c r="T411" s="118"/>
      <c r="U411" s="985" t="s">
        <v>361</v>
      </c>
      <c r="V411" s="986"/>
      <c r="W411" s="986"/>
      <c r="X411" s="987"/>
    </row>
    <row r="412" spans="1:24" x14ac:dyDescent="0.15">
      <c r="A412" s="1224"/>
      <c r="B412" s="539">
        <v>45016</v>
      </c>
      <c r="C412" s="449" t="str">
        <f t="shared" si="53"/>
        <v>(金)</v>
      </c>
      <c r="D412" s="761"/>
      <c r="E412" s="746"/>
      <c r="F412" s="498"/>
      <c r="G412" s="409"/>
      <c r="H412" s="748"/>
      <c r="I412" s="747"/>
      <c r="J412" s="498"/>
      <c r="K412" s="506"/>
      <c r="L412" s="1076"/>
      <c r="M412" s="900"/>
      <c r="N412" s="1009"/>
      <c r="O412" s="750"/>
      <c r="P412" s="751"/>
      <c r="Q412" s="752"/>
      <c r="R412" s="798"/>
      <c r="S412" s="1094"/>
      <c r="T412" s="118"/>
      <c r="U412" s="988"/>
      <c r="V412" s="989"/>
      <c r="W412" s="989"/>
      <c r="X412" s="990"/>
    </row>
    <row r="413" spans="1:24" x14ac:dyDescent="0.15">
      <c r="A413" s="1224"/>
      <c r="B413" s="1155" t="s">
        <v>274</v>
      </c>
      <c r="C413" s="1155"/>
      <c r="D413" s="679"/>
      <c r="E413" s="680" t="str">
        <f t="shared" ref="E413:R413" si="54">IF(COUNT(E382:E412)=0,"",MAX(E382:E412))</f>
        <v/>
      </c>
      <c r="F413" s="12" t="str">
        <f t="shared" si="54"/>
        <v/>
      </c>
      <c r="G413" s="307" t="str">
        <f t="shared" si="54"/>
        <v/>
      </c>
      <c r="H413" s="665" t="str">
        <f t="shared" si="54"/>
        <v/>
      </c>
      <c r="I413" s="666" t="str">
        <f t="shared" si="54"/>
        <v/>
      </c>
      <c r="J413" s="12" t="str">
        <f t="shared" si="54"/>
        <v/>
      </c>
      <c r="K413" s="855" t="str">
        <f t="shared" si="54"/>
        <v/>
      </c>
      <c r="L413" s="1025" t="str">
        <f t="shared" si="54"/>
        <v/>
      </c>
      <c r="M413" s="838" t="str">
        <f t="shared" si="54"/>
        <v/>
      </c>
      <c r="N413" s="682" t="str">
        <f t="shared" si="54"/>
        <v/>
      </c>
      <c r="O413" s="728" t="str">
        <f t="shared" si="54"/>
        <v/>
      </c>
      <c r="P413" s="684" t="str">
        <f t="shared" si="54"/>
        <v/>
      </c>
      <c r="Q413" s="685" t="str">
        <f t="shared" si="54"/>
        <v/>
      </c>
      <c r="R413" s="729" t="str">
        <f t="shared" si="54"/>
        <v/>
      </c>
      <c r="S413" s="1065" t="str">
        <f t="shared" ref="S413" si="55">IF(COUNT(S382:S412)=0,"",MAX(S382:S412))</f>
        <v/>
      </c>
      <c r="T413" s="122"/>
      <c r="U413" s="988"/>
      <c r="V413" s="989"/>
      <c r="W413" s="989"/>
      <c r="X413" s="990"/>
    </row>
    <row r="414" spans="1:24" x14ac:dyDescent="0.15">
      <c r="A414" s="1224"/>
      <c r="B414" s="1156" t="s">
        <v>275</v>
      </c>
      <c r="C414" s="1156"/>
      <c r="D414" s="687"/>
      <c r="E414" s="689" t="str">
        <f t="shared" ref="E414:Q414" si="56">IF(COUNT(E382:E412)=0,"",MIN(E382:E412))</f>
        <v/>
      </c>
      <c r="F414" s="13" t="str">
        <f t="shared" si="56"/>
        <v/>
      </c>
      <c r="G414" s="308" t="str">
        <f t="shared" si="56"/>
        <v/>
      </c>
      <c r="H414" s="14" t="str">
        <f t="shared" si="56"/>
        <v/>
      </c>
      <c r="I414" s="310" t="str">
        <f t="shared" si="56"/>
        <v/>
      </c>
      <c r="J414" s="13" t="str">
        <f t="shared" si="56"/>
        <v/>
      </c>
      <c r="K414" s="500" t="str">
        <f t="shared" si="56"/>
        <v/>
      </c>
      <c r="L414" s="1029" t="str">
        <f t="shared" si="56"/>
        <v/>
      </c>
      <c r="M414" s="846" t="str">
        <f t="shared" si="56"/>
        <v/>
      </c>
      <c r="N414" s="691" t="str">
        <f t="shared" si="56"/>
        <v/>
      </c>
      <c r="O414" s="692" t="str">
        <f t="shared" si="56"/>
        <v/>
      </c>
      <c r="P414" s="693" t="str">
        <f t="shared" si="56"/>
        <v/>
      </c>
      <c r="Q414" s="694" t="str">
        <f t="shared" si="56"/>
        <v/>
      </c>
      <c r="R414" s="1122"/>
      <c r="S414" s="1067"/>
      <c r="T414" s="122"/>
      <c r="U414" s="988"/>
      <c r="V414" s="989"/>
      <c r="W414" s="989"/>
      <c r="X414" s="990"/>
    </row>
    <row r="415" spans="1:24" x14ac:dyDescent="0.15">
      <c r="A415" s="1224"/>
      <c r="B415" s="1156" t="s">
        <v>276</v>
      </c>
      <c r="C415" s="1156"/>
      <c r="D415" s="781"/>
      <c r="E415" s="697" t="str">
        <f t="shared" ref="E415:Q415" si="57">IF(COUNT(E382:E412)=0,"",AVERAGE(E382:E412))</f>
        <v/>
      </c>
      <c r="F415" s="418" t="str">
        <f t="shared" si="57"/>
        <v/>
      </c>
      <c r="G415" s="719" t="str">
        <f t="shared" si="57"/>
        <v/>
      </c>
      <c r="H415" s="720" t="str">
        <f t="shared" si="57"/>
        <v/>
      </c>
      <c r="I415" s="721" t="str">
        <f t="shared" si="57"/>
        <v/>
      </c>
      <c r="J415" s="418" t="str">
        <f t="shared" si="57"/>
        <v/>
      </c>
      <c r="K415" s="886" t="str">
        <f t="shared" si="57"/>
        <v/>
      </c>
      <c r="L415" s="1033" t="str">
        <f t="shared" si="57"/>
        <v/>
      </c>
      <c r="M415" s="888" t="str">
        <f t="shared" si="57"/>
        <v/>
      </c>
      <c r="N415" s="1007" t="str">
        <f t="shared" si="57"/>
        <v/>
      </c>
      <c r="O415" s="730" t="str">
        <f t="shared" si="57"/>
        <v/>
      </c>
      <c r="P415" s="731" t="str">
        <f t="shared" si="57"/>
        <v/>
      </c>
      <c r="Q415" s="732" t="str">
        <f t="shared" si="57"/>
        <v/>
      </c>
      <c r="R415" s="1123"/>
      <c r="S415" s="1081"/>
      <c r="T415" s="122"/>
      <c r="U415" s="988"/>
      <c r="V415" s="989"/>
      <c r="W415" s="989"/>
      <c r="X415" s="990"/>
    </row>
    <row r="416" spans="1:24" ht="14.25" thickBot="1" x14ac:dyDescent="0.2">
      <c r="A416" s="1224"/>
      <c r="B416" s="1175" t="s">
        <v>277</v>
      </c>
      <c r="C416" s="1175"/>
      <c r="D416" s="799"/>
      <c r="E416" s="801"/>
      <c r="F416" s="801"/>
      <c r="G416" s="802"/>
      <c r="H416" s="801"/>
      <c r="I416" s="802"/>
      <c r="J416" s="803"/>
      <c r="K416" s="804"/>
      <c r="L416" s="1127"/>
      <c r="M416" s="960"/>
      <c r="N416" s="1015"/>
      <c r="O416" s="808"/>
      <c r="P416" s="809"/>
      <c r="Q416" s="810"/>
      <c r="R416" s="811">
        <f>SUM(R382:R412)</f>
        <v>0</v>
      </c>
      <c r="S416" s="1111">
        <f>SUM(S382:S412)</f>
        <v>0</v>
      </c>
      <c r="T416" s="122"/>
      <c r="U416" s="827"/>
      <c r="V416" s="828"/>
      <c r="W416" s="828"/>
      <c r="X416" s="829"/>
    </row>
    <row r="417" spans="1:25" ht="14.25" thickTop="1" x14ac:dyDescent="0.15">
      <c r="A417" s="1231" t="s">
        <v>282</v>
      </c>
      <c r="B417" s="1234" t="s">
        <v>274</v>
      </c>
      <c r="C417" s="1234"/>
      <c r="D417" s="576"/>
      <c r="E417" s="185"/>
      <c r="F417" s="186"/>
      <c r="G417" s="187"/>
      <c r="H417" s="188"/>
      <c r="I417" s="189"/>
      <c r="J417" s="186"/>
      <c r="K417" s="369"/>
      <c r="L417" s="528"/>
      <c r="M417" s="216"/>
      <c r="N417" s="216"/>
      <c r="O417" s="190"/>
      <c r="P417" s="359"/>
      <c r="Q417" s="197"/>
      <c r="R417" s="191"/>
      <c r="S417" s="356"/>
    </row>
    <row r="418" spans="1:25" s="1" customFormat="1" ht="13.5" customHeight="1" x14ac:dyDescent="0.15">
      <c r="A418" s="1232"/>
      <c r="B418" s="1156" t="s">
        <v>275</v>
      </c>
      <c r="C418" s="1156"/>
      <c r="D418" s="321"/>
      <c r="E418" s="137"/>
      <c r="F418" s="138"/>
      <c r="G418" s="139"/>
      <c r="H418" s="140"/>
      <c r="I418" s="141"/>
      <c r="J418" s="138"/>
      <c r="K418" s="367"/>
      <c r="L418" s="526"/>
      <c r="M418" s="214"/>
      <c r="N418" s="214"/>
      <c r="O418" s="184"/>
      <c r="P418" s="320"/>
      <c r="Q418" s="195"/>
      <c r="R418" s="585"/>
      <c r="S418" s="354"/>
      <c r="T418" s="159"/>
      <c r="U418" s="160"/>
    </row>
    <row r="419" spans="1:25" s="1" customFormat="1" ht="13.5" customHeight="1" x14ac:dyDescent="0.15">
      <c r="A419" s="1232"/>
      <c r="B419" s="1156" t="s">
        <v>276</v>
      </c>
      <c r="C419" s="1156"/>
      <c r="D419" s="575"/>
      <c r="E419" s="166"/>
      <c r="F419" s="167"/>
      <c r="G419" s="168"/>
      <c r="H419" s="169"/>
      <c r="I419" s="170"/>
      <c r="J419" s="167"/>
      <c r="K419" s="368"/>
      <c r="L419" s="527"/>
      <c r="M419" s="215"/>
      <c r="N419" s="215"/>
      <c r="O419" s="357"/>
      <c r="P419" s="358"/>
      <c r="Q419" s="196"/>
      <c r="R419" s="588"/>
      <c r="S419" s="587"/>
      <c r="T419" s="159"/>
      <c r="U419" s="160"/>
    </row>
    <row r="420" spans="1:25" s="1" customFormat="1" ht="13.5" customHeight="1" x14ac:dyDescent="0.15">
      <c r="A420" s="1233"/>
      <c r="B420" s="1156" t="s">
        <v>277</v>
      </c>
      <c r="C420" s="1156"/>
      <c r="D420" s="551"/>
      <c r="E420" s="324"/>
      <c r="F420" s="324"/>
      <c r="G420" s="535"/>
      <c r="H420" s="324"/>
      <c r="I420" s="535"/>
      <c r="J420" s="325"/>
      <c r="K420" s="578"/>
      <c r="L420" s="551"/>
      <c r="M420" s="535"/>
      <c r="N420" s="535"/>
      <c r="O420" s="579"/>
      <c r="P420" s="326"/>
      <c r="Q420" s="327"/>
      <c r="R420" s="181"/>
      <c r="S420" s="355"/>
      <c r="T420" s="159"/>
      <c r="U420" s="160"/>
    </row>
    <row r="421" spans="1:25" s="1" customFormat="1" ht="13.5" customHeight="1" x14ac:dyDescent="0.15">
      <c r="A421" s="545"/>
      <c r="B421" s="1157" t="s">
        <v>281</v>
      </c>
      <c r="C421" s="1157"/>
      <c r="D421" s="151"/>
      <c r="E421" s="154"/>
      <c r="F421" s="154"/>
      <c r="G421" s="154"/>
      <c r="H421" s="155"/>
      <c r="I421" s="155"/>
      <c r="J421" s="156"/>
      <c r="K421" s="156"/>
      <c r="L421" s="155"/>
      <c r="M421" s="154"/>
      <c r="N421" s="154"/>
      <c r="O421" s="155"/>
      <c r="P421" s="157"/>
      <c r="Q421" s="156"/>
      <c r="R421" s="158"/>
      <c r="S421" s="158"/>
      <c r="T421" s="159"/>
      <c r="U421" s="160"/>
    </row>
    <row r="422" spans="1:25" s="1" customFormat="1" ht="13.5" customHeight="1" x14ac:dyDescent="0.15">
      <c r="T422" s="159"/>
      <c r="U422" s="160"/>
      <c r="V422" s="117"/>
      <c r="W422" s="117"/>
      <c r="X422" s="117"/>
      <c r="Y422" s="117"/>
    </row>
  </sheetData>
  <protectedRanges>
    <protectedRange sqref="D281:L310" name="範囲1_1"/>
    <protectedRange sqref="M281:Q310" name="範囲1_5_1"/>
  </protectedRanges>
  <mergeCells count="79">
    <mergeCell ref="U379:X381"/>
    <mergeCell ref="B421:C421"/>
    <mergeCell ref="R2:S2"/>
    <mergeCell ref="A382:A416"/>
    <mergeCell ref="B413:C413"/>
    <mergeCell ref="B414:C414"/>
    <mergeCell ref="B415:C415"/>
    <mergeCell ref="B416:C416"/>
    <mergeCell ref="A417:A420"/>
    <mergeCell ref="B417:C417"/>
    <mergeCell ref="B418:C418"/>
    <mergeCell ref="B419:C419"/>
    <mergeCell ref="B420:C420"/>
    <mergeCell ref="A315:A349"/>
    <mergeCell ref="B346:C346"/>
    <mergeCell ref="B347:C347"/>
    <mergeCell ref="A350:A381"/>
    <mergeCell ref="B378:C378"/>
    <mergeCell ref="B379:C379"/>
    <mergeCell ref="B380:C380"/>
    <mergeCell ref="B381:C381"/>
    <mergeCell ref="A246:A279"/>
    <mergeCell ref="B276:C276"/>
    <mergeCell ref="B277:C277"/>
    <mergeCell ref="B278:C278"/>
    <mergeCell ref="B279:C279"/>
    <mergeCell ref="A280:A314"/>
    <mergeCell ref="B311:C311"/>
    <mergeCell ref="B312:C312"/>
    <mergeCell ref="B313:C313"/>
    <mergeCell ref="B314:C314"/>
    <mergeCell ref="A177:A210"/>
    <mergeCell ref="B207:C207"/>
    <mergeCell ref="B208:C208"/>
    <mergeCell ref="B209:C209"/>
    <mergeCell ref="B210:C210"/>
    <mergeCell ref="A211:A245"/>
    <mergeCell ref="B242:C242"/>
    <mergeCell ref="B243:C243"/>
    <mergeCell ref="B244:C244"/>
    <mergeCell ref="B245:C245"/>
    <mergeCell ref="A107:A141"/>
    <mergeCell ref="B138:C138"/>
    <mergeCell ref="B139:C139"/>
    <mergeCell ref="B140:C140"/>
    <mergeCell ref="B141:C141"/>
    <mergeCell ref="A142:A176"/>
    <mergeCell ref="B173:C173"/>
    <mergeCell ref="B174:C174"/>
    <mergeCell ref="B175:C175"/>
    <mergeCell ref="B176:C176"/>
    <mergeCell ref="A4:A37"/>
    <mergeCell ref="F2:G2"/>
    <mergeCell ref="U33:X37"/>
    <mergeCell ref="A73:A106"/>
    <mergeCell ref="B103:C103"/>
    <mergeCell ref="B104:C104"/>
    <mergeCell ref="B105:C105"/>
    <mergeCell ref="B106:C106"/>
    <mergeCell ref="A38:A72"/>
    <mergeCell ref="B69:C69"/>
    <mergeCell ref="B70:C70"/>
    <mergeCell ref="B71:C71"/>
    <mergeCell ref="B72:C72"/>
    <mergeCell ref="U67:X72"/>
    <mergeCell ref="U102:X106"/>
    <mergeCell ref="U344:X349"/>
    <mergeCell ref="B1:D1"/>
    <mergeCell ref="H2:I2"/>
    <mergeCell ref="J2:K2"/>
    <mergeCell ref="U2:X3"/>
    <mergeCell ref="B349:C349"/>
    <mergeCell ref="U240:X245"/>
    <mergeCell ref="U275:X279"/>
    <mergeCell ref="U309:X314"/>
    <mergeCell ref="U136:X141"/>
    <mergeCell ref="U171:X176"/>
    <mergeCell ref="U206:X210"/>
    <mergeCell ref="B348:C348"/>
  </mergeCells>
  <phoneticPr fontId="4"/>
  <conditionalFormatting sqref="W7:X28">
    <cfRule type="expression" dxfId="104" priority="76" stopIfTrue="1">
      <formula>$B$1=1</formula>
    </cfRule>
  </conditionalFormatting>
  <conditionalFormatting sqref="W7:X28">
    <cfRule type="expression" dxfId="103" priority="75" stopIfTrue="1">
      <formula>$B$1=1</formula>
    </cfRule>
  </conditionalFormatting>
  <conditionalFormatting sqref="R34:S34 E173:Q175 E242:Q244 E69:Q71 E378:Q380 E207:Q209 E103:Q105 E138:Q140 E346:Q348 E34:Q36 E413:Q415 E417:Q419 E311:Q313 E276:Q278 E176:N176 E245:N245 E72:N72 E381:N381 E210:N210 E106:N106 E141:N141 E349:N349 E37:N37 E416:N416 E420:N420 E314:N314 E279:N279 D281:Q310">
    <cfRule type="expression" dxfId="102" priority="74" stopIfTrue="1">
      <formula>$A$1=1</formula>
    </cfRule>
  </conditionalFormatting>
  <conditionalFormatting sqref="T310:T315">
    <cfRule type="expression" dxfId="101" priority="73" stopIfTrue="1">
      <formula>$A$1=1</formula>
    </cfRule>
  </conditionalFormatting>
  <conditionalFormatting sqref="R242:R245">
    <cfRule type="expression" dxfId="100" priority="57" stopIfTrue="1">
      <formula>$A$1=1</formula>
    </cfRule>
  </conditionalFormatting>
  <conditionalFormatting sqref="D349">
    <cfRule type="expression" dxfId="99" priority="71" stopIfTrue="1">
      <formula>$A$1=1</formula>
    </cfRule>
  </conditionalFormatting>
  <conditionalFormatting sqref="D381">
    <cfRule type="expression" dxfId="98" priority="70" stopIfTrue="1">
      <formula>$A$1=1</formula>
    </cfRule>
  </conditionalFormatting>
  <conditionalFormatting sqref="R378:R381">
    <cfRule type="expression" dxfId="97" priority="69" stopIfTrue="1">
      <formula>$A$1=1</formula>
    </cfRule>
  </conditionalFormatting>
  <conditionalFormatting sqref="R207:R210">
    <cfRule type="expression" dxfId="96" priority="63" stopIfTrue="1">
      <formula>$A$1=1</formula>
    </cfRule>
  </conditionalFormatting>
  <conditionalFormatting sqref="R104:R106">
    <cfRule type="expression" dxfId="95" priority="65" stopIfTrue="1">
      <formula>$A$1=1</formula>
    </cfRule>
  </conditionalFormatting>
  <conditionalFormatting sqref="R138:R141">
    <cfRule type="expression" dxfId="94" priority="61" stopIfTrue="1">
      <formula>$A$1=1</formula>
    </cfRule>
  </conditionalFormatting>
  <conditionalFormatting sqref="R173:R176">
    <cfRule type="expression" dxfId="93" priority="59" stopIfTrue="1">
      <formula>$A$1=1</formula>
    </cfRule>
  </conditionalFormatting>
  <conditionalFormatting sqref="R346:R349">
    <cfRule type="expression" dxfId="92" priority="55" stopIfTrue="1">
      <formula>$A$1=1</formula>
    </cfRule>
  </conditionalFormatting>
  <conditionalFormatting sqref="R35:R37">
    <cfRule type="expression" dxfId="91" priority="53" stopIfTrue="1">
      <formula>$A$1=1</formula>
    </cfRule>
  </conditionalFormatting>
  <conditionalFormatting sqref="D416">
    <cfRule type="expression" dxfId="90" priority="51" stopIfTrue="1">
      <formula>$A$1=1</formula>
    </cfRule>
  </conditionalFormatting>
  <conditionalFormatting sqref="R413:R416">
    <cfRule type="expression" dxfId="89" priority="50" stopIfTrue="1">
      <formula>$A$1=1</formula>
    </cfRule>
  </conditionalFormatting>
  <conditionalFormatting sqref="D420">
    <cfRule type="expression" dxfId="88" priority="48" stopIfTrue="1">
      <formula>$A$1=1</formula>
    </cfRule>
  </conditionalFormatting>
  <conditionalFormatting sqref="R417:R420">
    <cfRule type="expression" dxfId="87" priority="47" stopIfTrue="1">
      <formula>$A$1=1</formula>
    </cfRule>
  </conditionalFormatting>
  <conditionalFormatting sqref="R311:R314">
    <cfRule type="expression" dxfId="86" priority="45" stopIfTrue="1">
      <formula>$A$1=1</formula>
    </cfRule>
  </conditionalFormatting>
  <conditionalFormatting sqref="R103">
    <cfRule type="expression" dxfId="85" priority="43" stopIfTrue="1">
      <formula>$A$1=1</formula>
    </cfRule>
  </conditionalFormatting>
  <conditionalFormatting sqref="R276:R279">
    <cfRule type="expression" dxfId="84" priority="41" stopIfTrue="1">
      <formula>$A$1=1</formula>
    </cfRule>
  </conditionalFormatting>
  <conditionalFormatting sqref="S276:S279">
    <cfRule type="expression" dxfId="83" priority="26" stopIfTrue="1">
      <formula>$A$1=1</formula>
    </cfRule>
  </conditionalFormatting>
  <conditionalFormatting sqref="S242:S245">
    <cfRule type="expression" dxfId="82" priority="33" stopIfTrue="1">
      <formula>$A$1=1</formula>
    </cfRule>
  </conditionalFormatting>
  <conditionalFormatting sqref="S378:S381">
    <cfRule type="expression" dxfId="81" priority="39" stopIfTrue="1">
      <formula>$A$1=1</formula>
    </cfRule>
  </conditionalFormatting>
  <conditionalFormatting sqref="S207:S210">
    <cfRule type="expression" dxfId="80" priority="36" stopIfTrue="1">
      <formula>$A$1=1</formula>
    </cfRule>
  </conditionalFormatting>
  <conditionalFormatting sqref="S104:S106">
    <cfRule type="expression" dxfId="79" priority="37" stopIfTrue="1">
      <formula>$A$1=1</formula>
    </cfRule>
  </conditionalFormatting>
  <conditionalFormatting sqref="S138:S141">
    <cfRule type="expression" dxfId="78" priority="35" stopIfTrue="1">
      <formula>$A$1=1</formula>
    </cfRule>
  </conditionalFormatting>
  <conditionalFormatting sqref="S173:S176">
    <cfRule type="expression" dxfId="77" priority="34" stopIfTrue="1">
      <formula>$A$1=1</formula>
    </cfRule>
  </conditionalFormatting>
  <conditionalFormatting sqref="S346:S349">
    <cfRule type="expression" dxfId="76" priority="32" stopIfTrue="1">
      <formula>$A$1=1</formula>
    </cfRule>
  </conditionalFormatting>
  <conditionalFormatting sqref="S35:S37">
    <cfRule type="expression" dxfId="75" priority="31" stopIfTrue="1">
      <formula>$A$1=1</formula>
    </cfRule>
  </conditionalFormatting>
  <conditionalFormatting sqref="S413:S416">
    <cfRule type="expression" dxfId="74" priority="30" stopIfTrue="1">
      <formula>$A$1=1</formula>
    </cfRule>
  </conditionalFormatting>
  <conditionalFormatting sqref="S417:S420">
    <cfRule type="expression" dxfId="73" priority="29" stopIfTrue="1">
      <formula>$A$1=1</formula>
    </cfRule>
  </conditionalFormatting>
  <conditionalFormatting sqref="S311:S314">
    <cfRule type="expression" dxfId="72" priority="28" stopIfTrue="1">
      <formula>$A$1=1</formula>
    </cfRule>
  </conditionalFormatting>
  <conditionalFormatting sqref="S103">
    <cfRule type="expression" dxfId="71" priority="27" stopIfTrue="1">
      <formula>$A$1=1</formula>
    </cfRule>
  </conditionalFormatting>
  <conditionalFormatting sqref="W41:X62">
    <cfRule type="expression" dxfId="70" priority="25" stopIfTrue="1">
      <formula>$B$1=1</formula>
    </cfRule>
  </conditionalFormatting>
  <conditionalFormatting sqref="W41:X62">
    <cfRule type="expression" dxfId="69" priority="24" stopIfTrue="1">
      <formula>$B$1=1</formula>
    </cfRule>
  </conditionalFormatting>
  <conditionalFormatting sqref="W76:X97">
    <cfRule type="expression" dxfId="68" priority="23" stopIfTrue="1">
      <formula>$B$1=1</formula>
    </cfRule>
  </conditionalFormatting>
  <conditionalFormatting sqref="W76:X97">
    <cfRule type="expression" dxfId="67" priority="22" stopIfTrue="1">
      <formula>$B$1=1</formula>
    </cfRule>
  </conditionalFormatting>
  <conditionalFormatting sqref="W110:X131">
    <cfRule type="expression" dxfId="66" priority="21" stopIfTrue="1">
      <formula>$B$1=1</formula>
    </cfRule>
  </conditionalFormatting>
  <conditionalFormatting sqref="W110:X131">
    <cfRule type="expression" dxfId="65" priority="20" stopIfTrue="1">
      <formula>$B$1=1</formula>
    </cfRule>
  </conditionalFormatting>
  <conditionalFormatting sqref="W145:X166">
    <cfRule type="expression" dxfId="64" priority="19" stopIfTrue="1">
      <formula>$B$1=1</formula>
    </cfRule>
  </conditionalFormatting>
  <conditionalFormatting sqref="W145:X166">
    <cfRule type="expression" dxfId="63" priority="18" stopIfTrue="1">
      <formula>$B$1=1</formula>
    </cfRule>
  </conditionalFormatting>
  <conditionalFormatting sqref="W180:X201">
    <cfRule type="expression" dxfId="62" priority="17" stopIfTrue="1">
      <formula>$B$1=1</formula>
    </cfRule>
  </conditionalFormatting>
  <conditionalFormatting sqref="W180:X201">
    <cfRule type="expression" dxfId="61" priority="16" stopIfTrue="1">
      <formula>$B$1=1</formula>
    </cfRule>
  </conditionalFormatting>
  <conditionalFormatting sqref="W385:X406">
    <cfRule type="expression" dxfId="60" priority="4" stopIfTrue="1">
      <formula>$B$1=1</formula>
    </cfRule>
  </conditionalFormatting>
  <conditionalFormatting sqref="W214:X235">
    <cfRule type="expression" dxfId="59" priority="15" stopIfTrue="1">
      <formula>$B$1=1</formula>
    </cfRule>
  </conditionalFormatting>
  <conditionalFormatting sqref="W214:X235">
    <cfRule type="expression" dxfId="58" priority="14" stopIfTrue="1">
      <formula>$B$1=1</formula>
    </cfRule>
  </conditionalFormatting>
  <conditionalFormatting sqref="W249:X270">
    <cfRule type="expression" dxfId="57" priority="13" stopIfTrue="1">
      <formula>$B$1=1</formula>
    </cfRule>
  </conditionalFormatting>
  <conditionalFormatting sqref="W249:X270">
    <cfRule type="expression" dxfId="56" priority="12" stopIfTrue="1">
      <formula>$B$1=1</formula>
    </cfRule>
  </conditionalFormatting>
  <conditionalFormatting sqref="W283:X304">
    <cfRule type="expression" dxfId="55" priority="11" stopIfTrue="1">
      <formula>$B$1=1</formula>
    </cfRule>
  </conditionalFormatting>
  <conditionalFormatting sqref="W283:X304">
    <cfRule type="expression" dxfId="54" priority="10" stopIfTrue="1">
      <formula>$B$1=1</formula>
    </cfRule>
  </conditionalFormatting>
  <conditionalFormatting sqref="W318:X339">
    <cfRule type="expression" dxfId="53" priority="9" stopIfTrue="1">
      <formula>$B$1=1</formula>
    </cfRule>
  </conditionalFormatting>
  <conditionalFormatting sqref="W318:X339">
    <cfRule type="expression" dxfId="52" priority="8" stopIfTrue="1">
      <formula>$B$1=1</formula>
    </cfRule>
  </conditionalFormatting>
  <conditionalFormatting sqref="W353:X374">
    <cfRule type="expression" dxfId="51" priority="7" stopIfTrue="1">
      <formula>$B$1=1</formula>
    </cfRule>
  </conditionalFormatting>
  <conditionalFormatting sqref="W353:X374">
    <cfRule type="expression" dxfId="50" priority="6" stopIfTrue="1">
      <formula>$B$1=1</formula>
    </cfRule>
  </conditionalFormatting>
  <conditionalFormatting sqref="W385:X406">
    <cfRule type="expression" dxfId="49" priority="5" stopIfTrue="1">
      <formula>$B$1=1</formula>
    </cfRule>
  </conditionalFormatting>
  <conditionalFormatting sqref="R69:S69">
    <cfRule type="expression" dxfId="48" priority="3" stopIfTrue="1">
      <formula>$A$1=1</formula>
    </cfRule>
  </conditionalFormatting>
  <conditionalFormatting sqref="R70:R72">
    <cfRule type="expression" dxfId="47" priority="2" stopIfTrue="1">
      <formula>$A$1=1</formula>
    </cfRule>
  </conditionalFormatting>
  <conditionalFormatting sqref="S70:S72">
    <cfRule type="expression" dxfId="46" priority="1" stopIfTrue="1">
      <formula>$A$1=1</formula>
    </cfRule>
  </conditionalFormatting>
  <dataValidations count="2">
    <dataValidation imeMode="on" allowBlank="1" showInputMessage="1" showErrorMessage="1" sqref="W6:X6 D4:D33 V66:X66 D371:D377 V343:X343 V378:X378 U32:U33 D281:D310 V101:X101 V135:X135 V170:X170 V205:X205 V239:X239 V274:X274 V308:X308 D382:D412 V422:X422 V32:X32 V410:X410 W40:X40 U66:U67 W75:X75 U101:U102 U410:U411 W109:X109 U135:U136 W384:X384 W144:X144 U170:U171 W179:X179 U205:U206 U416:X416 W213:X213 U239:U240 W248:X248 U274:U275 W282:X282 U308:U309 W317:X317 U343:U344 W352:X352 U378:U379"/>
    <dataValidation imeMode="off" allowBlank="1" showInputMessage="1" showErrorMessage="1" sqref="W29:X31 W2 E281:Q310 T371:T412 E4:T33 E382:S412 E371:S377 U18:V31 W63:X65 U52:V65 W98:X100 U87:V100 W132:X134 U121:V134 W167:X169 U156:V169 W202:X204 U191:V204 W236:X238 U225:V238 W271:X273 U260:V273 W305:X307 U294:V307 W340:X342 U329:V342 W375:X377 U364:V377 W407:X409 U396:V409"/>
  </dataValidations>
  <pageMargins left="0.25" right="0.25" top="0.75" bottom="0.75" header="0.3" footer="0.3"/>
  <pageSetup paperSize="9" fitToHeight="0" orientation="landscape" r:id="rId1"/>
  <rowBreaks count="12" manualBreakCount="12">
    <brk id="37" max="16383" man="1"/>
    <brk id="72" max="16383" man="1"/>
    <brk id="106" max="16383" man="1"/>
    <brk id="141" max="16383" man="1"/>
    <brk id="176" max="16383" man="1"/>
    <brk id="210" max="16383" man="1"/>
    <brk id="245" max="16383" man="1"/>
    <brk id="279" max="16383" man="1"/>
    <brk id="314" max="16383" man="1"/>
    <brk id="349" max="16383" man="1"/>
    <brk id="381" max="16383" man="1"/>
    <brk id="41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22"/>
  <sheetViews>
    <sheetView zoomScale="70" zoomScaleNormal="70" workbookViewId="0">
      <pane xSplit="1" ySplit="3" topLeftCell="B4" activePane="bottomRight" state="frozen"/>
      <selection activeCell="K264" sqref="K264"/>
      <selection pane="topRight" activeCell="K264" sqref="K264"/>
      <selection pane="bottomLeft" activeCell="K264" sqref="K264"/>
      <selection pane="bottomRight"/>
    </sheetView>
  </sheetViews>
  <sheetFormatPr defaultRowHeight="13.5" x14ac:dyDescent="0.15"/>
  <cols>
    <col min="1" max="1" width="4.125" customWidth="1"/>
    <col min="2" max="2" width="3.375" customWidth="1"/>
    <col min="3" max="3" width="4.625" customWidth="1"/>
    <col min="4" max="19" width="5.375" customWidth="1"/>
    <col min="20" max="20" width="8.875" customWidth="1"/>
    <col min="21" max="21" width="1.875" customWidth="1"/>
    <col min="22" max="22" width="15.375" customWidth="1"/>
    <col min="23" max="25" width="5.625" customWidth="1"/>
  </cols>
  <sheetData>
    <row r="1" spans="1:25" ht="17.25" x14ac:dyDescent="0.15">
      <c r="B1" s="1169" t="s">
        <v>146</v>
      </c>
      <c r="C1" s="1169"/>
      <c r="D1" s="1169"/>
      <c r="E1" s="1169"/>
      <c r="F1" s="522"/>
      <c r="G1" s="522" t="s">
        <v>382</v>
      </c>
      <c r="H1" s="39"/>
      <c r="M1" s="39"/>
      <c r="N1" s="39"/>
      <c r="O1" s="39"/>
      <c r="P1" s="39"/>
      <c r="Q1" s="39"/>
      <c r="R1" s="39"/>
      <c r="S1" s="39"/>
      <c r="U1" s="121"/>
    </row>
    <row r="2" spans="1:25" ht="27.75" customHeight="1" x14ac:dyDescent="0.15">
      <c r="A2" s="608" t="s">
        <v>419</v>
      </c>
      <c r="B2" s="446" t="s">
        <v>0</v>
      </c>
      <c r="C2" s="452" t="s">
        <v>10</v>
      </c>
      <c r="D2" s="379" t="s">
        <v>1</v>
      </c>
      <c r="E2" s="436" t="s">
        <v>355</v>
      </c>
      <c r="F2" s="436" t="s">
        <v>356</v>
      </c>
      <c r="G2" s="1158" t="s">
        <v>6</v>
      </c>
      <c r="H2" s="1159"/>
      <c r="I2" s="1158" t="s">
        <v>7</v>
      </c>
      <c r="J2" s="1159"/>
      <c r="K2" s="1158" t="s">
        <v>26</v>
      </c>
      <c r="L2" s="1159"/>
      <c r="M2" s="1158" t="s">
        <v>8</v>
      </c>
      <c r="N2" s="1159"/>
      <c r="O2" s="317" t="s">
        <v>366</v>
      </c>
      <c r="P2" s="318" t="s">
        <v>367</v>
      </c>
      <c r="Q2" s="360" t="s">
        <v>368</v>
      </c>
      <c r="R2" s="362" t="s">
        <v>369</v>
      </c>
      <c r="S2" s="363" t="s">
        <v>375</v>
      </c>
      <c r="T2" s="348" t="s">
        <v>227</v>
      </c>
      <c r="U2" s="117"/>
      <c r="V2" s="1143" t="s">
        <v>3</v>
      </c>
      <c r="W2" s="1144"/>
      <c r="X2" s="1144"/>
      <c r="Y2" s="1145"/>
    </row>
    <row r="3" spans="1:25" ht="13.5" customHeight="1" x14ac:dyDescent="0.15">
      <c r="A3" s="609"/>
      <c r="B3" s="447"/>
      <c r="C3" s="453"/>
      <c r="D3" s="599"/>
      <c r="E3" s="600"/>
      <c r="F3" s="600"/>
      <c r="G3" s="601" t="s">
        <v>4</v>
      </c>
      <c r="H3" s="602" t="s">
        <v>5</v>
      </c>
      <c r="I3" s="601" t="s">
        <v>4</v>
      </c>
      <c r="J3" s="602" t="s">
        <v>5</v>
      </c>
      <c r="K3" s="601" t="s">
        <v>4</v>
      </c>
      <c r="L3" s="602" t="s">
        <v>5</v>
      </c>
      <c r="M3" s="601" t="s">
        <v>4</v>
      </c>
      <c r="N3" s="602" t="s">
        <v>5</v>
      </c>
      <c r="O3" s="602" t="s">
        <v>5</v>
      </c>
      <c r="P3" s="602" t="s">
        <v>5</v>
      </c>
      <c r="Q3" s="603" t="s">
        <v>5</v>
      </c>
      <c r="R3" s="604" t="s">
        <v>5</v>
      </c>
      <c r="S3" s="604" t="s">
        <v>5</v>
      </c>
      <c r="T3" s="605" t="s">
        <v>323</v>
      </c>
      <c r="U3" s="120"/>
      <c r="V3" s="1146"/>
      <c r="W3" s="1147"/>
      <c r="X3" s="1147"/>
      <c r="Y3" s="1148"/>
    </row>
    <row r="4" spans="1:25" ht="13.5" customHeight="1" x14ac:dyDescent="0.15">
      <c r="A4" s="1223" t="s">
        <v>18</v>
      </c>
      <c r="B4" s="448">
        <v>44652</v>
      </c>
      <c r="C4" s="448" t="str">
        <f>IF(B4="","",IF(WEEKDAY(B4)=1,"(日)",IF(WEEKDAY(B4)=2,"(月)",IF(WEEKDAY(B4)=3,"(火)",IF(WEEKDAY(B4)=4,"(水)",IF(WEEKDAY(B4)=5,"(木)",IF(WEEKDAY(B4)=6,"(金)","(土)")))))))</f>
        <v>(金)</v>
      </c>
      <c r="D4" s="662" t="s">
        <v>330</v>
      </c>
      <c r="E4" s="663">
        <v>18</v>
      </c>
      <c r="F4" s="664">
        <v>4.5999999999999996</v>
      </c>
      <c r="G4" s="12">
        <v>12.3</v>
      </c>
      <c r="H4" s="307">
        <v>14.1</v>
      </c>
      <c r="I4" s="665">
        <v>15.5</v>
      </c>
      <c r="J4" s="666">
        <v>10.5</v>
      </c>
      <c r="K4" s="12">
        <v>7.85</v>
      </c>
      <c r="L4" s="307">
        <v>7.94</v>
      </c>
      <c r="M4" s="1130">
        <v>20.6</v>
      </c>
      <c r="N4" s="666">
        <v>25.2</v>
      </c>
      <c r="O4" s="667">
        <v>120</v>
      </c>
      <c r="P4" s="667">
        <v>84</v>
      </c>
      <c r="Q4" s="728">
        <v>13</v>
      </c>
      <c r="R4" s="671">
        <v>204</v>
      </c>
      <c r="S4" s="1026">
        <v>0.56999999999999995</v>
      </c>
      <c r="T4" s="1005">
        <v>4577</v>
      </c>
      <c r="U4" s="171"/>
      <c r="V4" s="517" t="s">
        <v>365</v>
      </c>
      <c r="W4" s="484"/>
      <c r="X4" s="486">
        <v>44664</v>
      </c>
      <c r="Y4" s="482"/>
    </row>
    <row r="5" spans="1:25" x14ac:dyDescent="0.15">
      <c r="A5" s="1224"/>
      <c r="B5" s="449">
        <v>44653</v>
      </c>
      <c r="C5" s="449" t="str">
        <f t="shared" ref="C5:C33" si="0">IF(B5="","",IF(WEEKDAY(B5)=1,"(日)",IF(WEEKDAY(B5)=2,"(月)",IF(WEEKDAY(B5)=3,"(火)",IF(WEEKDAY(B5)=4,"(水)",IF(WEEKDAY(B5)=5,"(木)",IF(WEEKDAY(B5)=6,"(金)","(土)")))))))</f>
        <v>(土)</v>
      </c>
      <c r="D5" s="672" t="s">
        <v>331</v>
      </c>
      <c r="E5" s="673">
        <v>0</v>
      </c>
      <c r="F5" s="674">
        <v>9.1</v>
      </c>
      <c r="G5" s="13">
        <v>10.8</v>
      </c>
      <c r="H5" s="308">
        <v>11.7</v>
      </c>
      <c r="I5" s="14">
        <v>20.3</v>
      </c>
      <c r="J5" s="310">
        <v>7.4</v>
      </c>
      <c r="K5" s="13">
        <v>7.7</v>
      </c>
      <c r="L5" s="308">
        <v>7.46</v>
      </c>
      <c r="M5" s="1131"/>
      <c r="N5" s="310"/>
      <c r="O5" s="309"/>
      <c r="P5" s="309"/>
      <c r="Q5" s="743"/>
      <c r="R5" s="677"/>
      <c r="S5" s="1030"/>
      <c r="T5" s="787">
        <v>5333</v>
      </c>
      <c r="U5" s="171"/>
      <c r="V5" s="518" t="s">
        <v>364</v>
      </c>
      <c r="W5" s="485" t="s">
        <v>363</v>
      </c>
      <c r="X5" s="487">
        <v>21.5</v>
      </c>
      <c r="Y5" s="483"/>
    </row>
    <row r="6" spans="1:25" x14ac:dyDescent="0.15">
      <c r="A6" s="1224"/>
      <c r="B6" s="449">
        <v>44654</v>
      </c>
      <c r="C6" s="449" t="str">
        <f t="shared" si="0"/>
        <v>(日)</v>
      </c>
      <c r="D6" s="678" t="s">
        <v>332</v>
      </c>
      <c r="E6" s="673">
        <v>10</v>
      </c>
      <c r="F6" s="674">
        <v>8.6</v>
      </c>
      <c r="G6" s="13">
        <v>11.8</v>
      </c>
      <c r="H6" s="308">
        <v>12.9</v>
      </c>
      <c r="I6" s="14">
        <v>16</v>
      </c>
      <c r="J6" s="310">
        <v>6.6</v>
      </c>
      <c r="K6" s="13">
        <v>7.65</v>
      </c>
      <c r="L6" s="308">
        <v>7.55</v>
      </c>
      <c r="M6" s="1131"/>
      <c r="N6" s="310"/>
      <c r="O6" s="309"/>
      <c r="P6" s="309"/>
      <c r="Q6" s="743"/>
      <c r="R6" s="677"/>
      <c r="S6" s="1030"/>
      <c r="T6" s="787">
        <v>4888</v>
      </c>
      <c r="U6" s="171"/>
      <c r="V6" s="6" t="s">
        <v>19</v>
      </c>
      <c r="W6" s="7" t="s">
        <v>20</v>
      </c>
      <c r="X6" s="8" t="s">
        <v>21</v>
      </c>
      <c r="Y6" s="7" t="s">
        <v>22</v>
      </c>
    </row>
    <row r="7" spans="1:25" x14ac:dyDescent="0.15">
      <c r="A7" s="1224"/>
      <c r="B7" s="449">
        <v>44655</v>
      </c>
      <c r="C7" s="449" t="str">
        <f t="shared" si="0"/>
        <v>(月)</v>
      </c>
      <c r="D7" s="678" t="s">
        <v>332</v>
      </c>
      <c r="E7" s="673">
        <v>50</v>
      </c>
      <c r="F7" s="674">
        <v>9.5</v>
      </c>
      <c r="G7" s="13">
        <v>11.5</v>
      </c>
      <c r="H7" s="308">
        <v>12</v>
      </c>
      <c r="I7" s="14">
        <v>27.9</v>
      </c>
      <c r="J7" s="310">
        <v>3.9</v>
      </c>
      <c r="K7" s="13">
        <v>7.78</v>
      </c>
      <c r="L7" s="308">
        <v>7.5</v>
      </c>
      <c r="M7" s="1131">
        <v>19.600000000000001</v>
      </c>
      <c r="N7" s="310">
        <v>22.1</v>
      </c>
      <c r="O7" s="309">
        <v>80</v>
      </c>
      <c r="P7" s="309">
        <v>68</v>
      </c>
      <c r="Q7" s="743">
        <v>15</v>
      </c>
      <c r="R7" s="677">
        <v>176</v>
      </c>
      <c r="S7" s="1030">
        <v>0.23</v>
      </c>
      <c r="T7" s="787">
        <v>8887</v>
      </c>
      <c r="U7" s="171"/>
      <c r="V7" s="3" t="s">
        <v>203</v>
      </c>
      <c r="W7" s="9" t="s">
        <v>11</v>
      </c>
      <c r="X7" s="12">
        <v>18.3</v>
      </c>
      <c r="Y7" s="307">
        <v>18.7</v>
      </c>
    </row>
    <row r="8" spans="1:25" x14ac:dyDescent="0.15">
      <c r="A8" s="1224"/>
      <c r="B8" s="449">
        <v>44656</v>
      </c>
      <c r="C8" s="449" t="str">
        <f t="shared" si="0"/>
        <v>(火)</v>
      </c>
      <c r="D8" s="678" t="s">
        <v>330</v>
      </c>
      <c r="E8" s="673">
        <v>0</v>
      </c>
      <c r="F8" s="674">
        <v>12.4</v>
      </c>
      <c r="G8" s="13">
        <v>11.2</v>
      </c>
      <c r="H8" s="308">
        <v>11.3</v>
      </c>
      <c r="I8" s="14">
        <v>44.5</v>
      </c>
      <c r="J8" s="310">
        <v>7.1</v>
      </c>
      <c r="K8" s="13">
        <v>7.62</v>
      </c>
      <c r="L8" s="308">
        <v>7.22</v>
      </c>
      <c r="M8" s="1131">
        <v>16.7</v>
      </c>
      <c r="N8" s="310">
        <v>16.100000000000001</v>
      </c>
      <c r="O8" s="309">
        <v>38</v>
      </c>
      <c r="P8" s="309">
        <v>46</v>
      </c>
      <c r="Q8" s="743">
        <v>15</v>
      </c>
      <c r="R8" s="677">
        <v>128</v>
      </c>
      <c r="S8" s="1030">
        <v>0.4</v>
      </c>
      <c r="T8" s="787">
        <v>7561</v>
      </c>
      <c r="U8" s="171"/>
      <c r="V8" s="4" t="s">
        <v>204</v>
      </c>
      <c r="W8" s="10" t="s">
        <v>205</v>
      </c>
      <c r="X8" s="13">
        <v>16.5</v>
      </c>
      <c r="Y8" s="308">
        <v>3.8</v>
      </c>
    </row>
    <row r="9" spans="1:25" x14ac:dyDescent="0.15">
      <c r="A9" s="1224"/>
      <c r="B9" s="449">
        <v>44657</v>
      </c>
      <c r="C9" s="449" t="str">
        <f t="shared" si="0"/>
        <v>(水)</v>
      </c>
      <c r="D9" s="678" t="s">
        <v>330</v>
      </c>
      <c r="E9" s="673">
        <v>0</v>
      </c>
      <c r="F9" s="674">
        <v>17.3</v>
      </c>
      <c r="G9" s="13">
        <v>12.9</v>
      </c>
      <c r="H9" s="308">
        <v>12.5</v>
      </c>
      <c r="I9" s="14">
        <v>25.7</v>
      </c>
      <c r="J9" s="310">
        <v>5.2</v>
      </c>
      <c r="K9" s="13">
        <v>7.72</v>
      </c>
      <c r="L9" s="308">
        <v>7.43</v>
      </c>
      <c r="M9" s="1131">
        <v>21.2</v>
      </c>
      <c r="N9" s="310">
        <v>20.8</v>
      </c>
      <c r="O9" s="309">
        <v>60</v>
      </c>
      <c r="P9" s="309">
        <v>58</v>
      </c>
      <c r="Q9" s="743">
        <v>16</v>
      </c>
      <c r="R9" s="677">
        <v>162</v>
      </c>
      <c r="S9" s="1030">
        <v>0.28000000000000003</v>
      </c>
      <c r="T9" s="787">
        <v>6155</v>
      </c>
      <c r="U9" s="171"/>
      <c r="V9" s="4" t="s">
        <v>12</v>
      </c>
      <c r="W9" s="10"/>
      <c r="X9" s="13">
        <v>7.75</v>
      </c>
      <c r="Y9" s="308">
        <v>7.57</v>
      </c>
    </row>
    <row r="10" spans="1:25" x14ac:dyDescent="0.15">
      <c r="A10" s="1224"/>
      <c r="B10" s="449">
        <v>44658</v>
      </c>
      <c r="C10" s="449" t="str">
        <f t="shared" si="0"/>
        <v>(木)</v>
      </c>
      <c r="D10" s="678" t="s">
        <v>330</v>
      </c>
      <c r="E10" s="673">
        <v>0</v>
      </c>
      <c r="F10" s="674">
        <v>15.3</v>
      </c>
      <c r="G10" s="13">
        <v>13.8</v>
      </c>
      <c r="H10" s="308">
        <v>14.1</v>
      </c>
      <c r="I10" s="14">
        <v>22.7</v>
      </c>
      <c r="J10" s="310">
        <v>3.3</v>
      </c>
      <c r="K10" s="13">
        <v>7.76</v>
      </c>
      <c r="L10" s="308">
        <v>7.5</v>
      </c>
      <c r="M10" s="1131">
        <v>24.9</v>
      </c>
      <c r="N10" s="310">
        <v>24.7</v>
      </c>
      <c r="O10" s="309">
        <v>77</v>
      </c>
      <c r="P10" s="309">
        <v>70</v>
      </c>
      <c r="Q10" s="743">
        <v>17</v>
      </c>
      <c r="R10" s="677">
        <v>176</v>
      </c>
      <c r="S10" s="1030">
        <v>0.2</v>
      </c>
      <c r="T10" s="787">
        <v>6778</v>
      </c>
      <c r="U10" s="171"/>
      <c r="V10" s="4" t="s">
        <v>206</v>
      </c>
      <c r="W10" s="10" t="s">
        <v>13</v>
      </c>
      <c r="X10" s="13">
        <v>32.1</v>
      </c>
      <c r="Y10" s="308">
        <v>32.5</v>
      </c>
    </row>
    <row r="11" spans="1:25" x14ac:dyDescent="0.15">
      <c r="A11" s="1224"/>
      <c r="B11" s="449">
        <v>44659</v>
      </c>
      <c r="C11" s="449" t="str">
        <f t="shared" si="0"/>
        <v>(金)</v>
      </c>
      <c r="D11" s="672" t="s">
        <v>331</v>
      </c>
      <c r="E11" s="673">
        <v>0</v>
      </c>
      <c r="F11" s="674">
        <v>17.7</v>
      </c>
      <c r="G11" s="13">
        <v>14.8</v>
      </c>
      <c r="H11" s="308">
        <v>14.9</v>
      </c>
      <c r="I11" s="14">
        <v>19.8</v>
      </c>
      <c r="J11" s="310">
        <v>3</v>
      </c>
      <c r="K11" s="13">
        <v>7.79</v>
      </c>
      <c r="L11" s="308">
        <v>7.56</v>
      </c>
      <c r="M11" s="1131">
        <v>27.4</v>
      </c>
      <c r="N11" s="310">
        <v>27.2</v>
      </c>
      <c r="O11" s="309">
        <v>94</v>
      </c>
      <c r="P11" s="309">
        <v>82</v>
      </c>
      <c r="Q11" s="743">
        <v>17</v>
      </c>
      <c r="R11" s="677">
        <v>178</v>
      </c>
      <c r="S11" s="1030">
        <v>0.18</v>
      </c>
      <c r="T11" s="787">
        <v>4762</v>
      </c>
      <c r="U11" s="171"/>
      <c r="V11" s="4" t="s">
        <v>207</v>
      </c>
      <c r="W11" s="10" t="s">
        <v>371</v>
      </c>
      <c r="X11" s="383">
        <v>120</v>
      </c>
      <c r="Y11" s="309">
        <v>120</v>
      </c>
    </row>
    <row r="12" spans="1:25" x14ac:dyDescent="0.15">
      <c r="A12" s="1224"/>
      <c r="B12" s="458">
        <v>44660</v>
      </c>
      <c r="C12" s="449" t="str">
        <f t="shared" si="0"/>
        <v>(土)</v>
      </c>
      <c r="D12" s="678" t="s">
        <v>331</v>
      </c>
      <c r="E12" s="673">
        <v>0</v>
      </c>
      <c r="F12" s="674">
        <v>19.3</v>
      </c>
      <c r="G12" s="13">
        <v>14.9</v>
      </c>
      <c r="H12" s="308">
        <v>16</v>
      </c>
      <c r="I12" s="14">
        <v>22.6</v>
      </c>
      <c r="J12" s="310">
        <v>7.2</v>
      </c>
      <c r="K12" s="13">
        <v>7.68</v>
      </c>
      <c r="L12" s="308">
        <v>7.58</v>
      </c>
      <c r="M12" s="1131"/>
      <c r="N12" s="310"/>
      <c r="O12" s="309"/>
      <c r="P12" s="309"/>
      <c r="Q12" s="743"/>
      <c r="R12" s="677"/>
      <c r="S12" s="1030"/>
      <c r="T12" s="787">
        <v>3222</v>
      </c>
      <c r="U12" s="171"/>
      <c r="V12" s="4" t="s">
        <v>208</v>
      </c>
      <c r="W12" s="10" t="s">
        <v>371</v>
      </c>
      <c r="X12" s="383">
        <v>90</v>
      </c>
      <c r="Y12" s="309">
        <v>88</v>
      </c>
    </row>
    <row r="13" spans="1:25" x14ac:dyDescent="0.15">
      <c r="A13" s="1224"/>
      <c r="B13" s="449">
        <v>44661</v>
      </c>
      <c r="C13" s="449" t="str">
        <f t="shared" si="0"/>
        <v>(日)</v>
      </c>
      <c r="D13" s="678" t="s">
        <v>331</v>
      </c>
      <c r="E13" s="673">
        <v>0</v>
      </c>
      <c r="F13" s="674">
        <v>21.9</v>
      </c>
      <c r="G13" s="13">
        <v>16.3</v>
      </c>
      <c r="H13" s="308">
        <v>16.8</v>
      </c>
      <c r="I13" s="14">
        <v>24.4</v>
      </c>
      <c r="J13" s="310">
        <v>7.6</v>
      </c>
      <c r="K13" s="13">
        <v>7.67</v>
      </c>
      <c r="L13" s="308">
        <v>7.65</v>
      </c>
      <c r="M13" s="1131"/>
      <c r="N13" s="310"/>
      <c r="O13" s="309"/>
      <c r="P13" s="309"/>
      <c r="Q13" s="743"/>
      <c r="R13" s="677"/>
      <c r="S13" s="1030"/>
      <c r="T13" s="787">
        <v>3761</v>
      </c>
      <c r="U13" s="171"/>
      <c r="V13" s="4" t="s">
        <v>209</v>
      </c>
      <c r="W13" s="10" t="s">
        <v>371</v>
      </c>
      <c r="X13" s="383">
        <v>62</v>
      </c>
      <c r="Y13" s="309">
        <v>62</v>
      </c>
    </row>
    <row r="14" spans="1:25" x14ac:dyDescent="0.15">
      <c r="A14" s="1224"/>
      <c r="B14" s="449">
        <v>44662</v>
      </c>
      <c r="C14" s="449" t="str">
        <f t="shared" si="0"/>
        <v>(月)</v>
      </c>
      <c r="D14" s="678" t="s">
        <v>331</v>
      </c>
      <c r="E14" s="673">
        <v>0</v>
      </c>
      <c r="F14" s="674">
        <v>20.5</v>
      </c>
      <c r="G14" s="13">
        <v>17.3</v>
      </c>
      <c r="H14" s="308">
        <v>17.5</v>
      </c>
      <c r="I14" s="14">
        <v>17.2</v>
      </c>
      <c r="J14" s="310">
        <v>2.6</v>
      </c>
      <c r="K14" s="13">
        <v>7.76</v>
      </c>
      <c r="L14" s="308">
        <v>7.56</v>
      </c>
      <c r="M14" s="1131">
        <v>31.4</v>
      </c>
      <c r="N14" s="310">
        <v>31.8</v>
      </c>
      <c r="O14" s="309">
        <v>120</v>
      </c>
      <c r="P14" s="309">
        <v>90</v>
      </c>
      <c r="Q14" s="743">
        <v>18</v>
      </c>
      <c r="R14" s="677">
        <v>230</v>
      </c>
      <c r="S14" s="1030">
        <v>0.16</v>
      </c>
      <c r="T14" s="787">
        <v>6314</v>
      </c>
      <c r="U14" s="171"/>
      <c r="V14" s="4" t="s">
        <v>210</v>
      </c>
      <c r="W14" s="10" t="s">
        <v>371</v>
      </c>
      <c r="X14" s="383">
        <v>28</v>
      </c>
      <c r="Y14" s="309">
        <v>26</v>
      </c>
    </row>
    <row r="15" spans="1:25" x14ac:dyDescent="0.15">
      <c r="A15" s="1224"/>
      <c r="B15" s="449">
        <v>44663</v>
      </c>
      <c r="C15" s="449" t="str">
        <f t="shared" si="0"/>
        <v>(火)</v>
      </c>
      <c r="D15" s="678" t="s">
        <v>331</v>
      </c>
      <c r="E15" s="673">
        <v>0</v>
      </c>
      <c r="F15" s="674">
        <v>21</v>
      </c>
      <c r="G15" s="13">
        <v>17.8</v>
      </c>
      <c r="H15" s="308">
        <v>18</v>
      </c>
      <c r="I15" s="14">
        <v>13</v>
      </c>
      <c r="J15" s="310">
        <v>3.4</v>
      </c>
      <c r="K15" s="13">
        <v>7.77</v>
      </c>
      <c r="L15" s="308">
        <v>7.55</v>
      </c>
      <c r="M15" s="1131">
        <v>32.1</v>
      </c>
      <c r="N15" s="310">
        <v>32.299999999999997</v>
      </c>
      <c r="O15" s="309">
        <v>120</v>
      </c>
      <c r="P15" s="309">
        <v>92</v>
      </c>
      <c r="Q15" s="743">
        <v>17</v>
      </c>
      <c r="R15" s="677">
        <v>226</v>
      </c>
      <c r="S15" s="1030">
        <v>0.24</v>
      </c>
      <c r="T15" s="787">
        <v>7221</v>
      </c>
      <c r="U15" s="171"/>
      <c r="V15" s="4" t="s">
        <v>211</v>
      </c>
      <c r="W15" s="10" t="s">
        <v>371</v>
      </c>
      <c r="X15" s="218">
        <v>14</v>
      </c>
      <c r="Y15" s="310">
        <v>17</v>
      </c>
    </row>
    <row r="16" spans="1:25" x14ac:dyDescent="0.15">
      <c r="A16" s="1224"/>
      <c r="B16" s="449">
        <v>44664</v>
      </c>
      <c r="C16" s="449" t="str">
        <f t="shared" si="0"/>
        <v>(水)</v>
      </c>
      <c r="D16" s="678" t="s">
        <v>331</v>
      </c>
      <c r="E16" s="673">
        <v>0</v>
      </c>
      <c r="F16" s="674">
        <v>21.5</v>
      </c>
      <c r="G16" s="13">
        <v>18.3</v>
      </c>
      <c r="H16" s="308">
        <v>18.7</v>
      </c>
      <c r="I16" s="14">
        <v>16.5</v>
      </c>
      <c r="J16" s="310">
        <v>3.8</v>
      </c>
      <c r="K16" s="13">
        <v>7.75</v>
      </c>
      <c r="L16" s="308">
        <v>7.57</v>
      </c>
      <c r="M16" s="1131">
        <v>32.1</v>
      </c>
      <c r="N16" s="310">
        <v>32.5</v>
      </c>
      <c r="O16" s="309">
        <v>120</v>
      </c>
      <c r="P16" s="309">
        <v>88</v>
      </c>
      <c r="Q16" s="743">
        <v>17</v>
      </c>
      <c r="R16" s="677">
        <v>228</v>
      </c>
      <c r="S16" s="1030">
        <v>0.26</v>
      </c>
      <c r="T16" s="787">
        <v>5991</v>
      </c>
      <c r="U16" s="171"/>
      <c r="V16" s="4" t="s">
        <v>212</v>
      </c>
      <c r="W16" s="10" t="s">
        <v>371</v>
      </c>
      <c r="X16" s="220">
        <v>246</v>
      </c>
      <c r="Y16" s="311">
        <v>228</v>
      </c>
    </row>
    <row r="17" spans="1:25" x14ac:dyDescent="0.15">
      <c r="A17" s="1224"/>
      <c r="B17" s="449">
        <v>44665</v>
      </c>
      <c r="C17" s="449" t="str">
        <f t="shared" si="0"/>
        <v>(木)</v>
      </c>
      <c r="D17" s="678" t="s">
        <v>332</v>
      </c>
      <c r="E17" s="673">
        <v>0</v>
      </c>
      <c r="F17" s="674">
        <v>13.7</v>
      </c>
      <c r="G17" s="13">
        <v>18.3</v>
      </c>
      <c r="H17" s="308">
        <v>19.100000000000001</v>
      </c>
      <c r="I17" s="14">
        <v>16.899999999999999</v>
      </c>
      <c r="J17" s="310">
        <v>3.3</v>
      </c>
      <c r="K17" s="13">
        <v>7.75</v>
      </c>
      <c r="L17" s="308">
        <v>7.54</v>
      </c>
      <c r="M17" s="1131">
        <v>32.1</v>
      </c>
      <c r="N17" s="310">
        <v>32.5</v>
      </c>
      <c r="O17" s="309">
        <v>120</v>
      </c>
      <c r="P17" s="309">
        <v>92</v>
      </c>
      <c r="Q17" s="743">
        <v>17</v>
      </c>
      <c r="R17" s="677">
        <v>226</v>
      </c>
      <c r="S17" s="1030">
        <v>0.24</v>
      </c>
      <c r="T17" s="787">
        <v>6463</v>
      </c>
      <c r="U17" s="171"/>
      <c r="V17" s="4" t="s">
        <v>213</v>
      </c>
      <c r="W17" s="10" t="s">
        <v>371</v>
      </c>
      <c r="X17" s="219">
        <v>0.99</v>
      </c>
      <c r="Y17" s="312">
        <v>0.26</v>
      </c>
    </row>
    <row r="18" spans="1:25" x14ac:dyDescent="0.15">
      <c r="A18" s="1224"/>
      <c r="B18" s="449">
        <v>44666</v>
      </c>
      <c r="C18" s="449" t="str">
        <f t="shared" si="0"/>
        <v>(金)</v>
      </c>
      <c r="D18" s="678" t="s">
        <v>332</v>
      </c>
      <c r="E18" s="673">
        <v>34</v>
      </c>
      <c r="F18" s="674">
        <v>10.8</v>
      </c>
      <c r="G18" s="13">
        <v>13.7</v>
      </c>
      <c r="H18" s="308">
        <v>14.4</v>
      </c>
      <c r="I18" s="14">
        <v>14.9</v>
      </c>
      <c r="J18" s="310">
        <v>4.4000000000000004</v>
      </c>
      <c r="K18" s="13">
        <v>7.7</v>
      </c>
      <c r="L18" s="308">
        <v>7.55</v>
      </c>
      <c r="M18" s="1131">
        <v>21.4</v>
      </c>
      <c r="N18" s="310">
        <v>30.5</v>
      </c>
      <c r="O18" s="309">
        <v>120</v>
      </c>
      <c r="P18" s="309">
        <v>88</v>
      </c>
      <c r="Q18" s="743">
        <v>17</v>
      </c>
      <c r="R18" s="677">
        <v>226</v>
      </c>
      <c r="S18" s="1030">
        <v>0.26</v>
      </c>
      <c r="T18" s="787">
        <v>7881</v>
      </c>
      <c r="U18" s="171"/>
      <c r="V18" s="4" t="s">
        <v>14</v>
      </c>
      <c r="W18" s="10" t="s">
        <v>371</v>
      </c>
      <c r="X18" s="217">
        <v>5.9</v>
      </c>
      <c r="Y18" s="313">
        <v>3.9</v>
      </c>
    </row>
    <row r="19" spans="1:25" x14ac:dyDescent="0.15">
      <c r="A19" s="1224"/>
      <c r="B19" s="449">
        <v>44667</v>
      </c>
      <c r="C19" s="449" t="str">
        <f t="shared" si="0"/>
        <v>(土)</v>
      </c>
      <c r="D19" s="678" t="s">
        <v>330</v>
      </c>
      <c r="E19" s="673">
        <v>1</v>
      </c>
      <c r="F19" s="674">
        <v>10.8</v>
      </c>
      <c r="G19" s="13">
        <v>13.1</v>
      </c>
      <c r="H19" s="308">
        <v>13.9</v>
      </c>
      <c r="I19" s="14">
        <v>30</v>
      </c>
      <c r="J19" s="310">
        <v>4.3</v>
      </c>
      <c r="K19" s="13">
        <v>7.7</v>
      </c>
      <c r="L19" s="308">
        <v>7.28</v>
      </c>
      <c r="M19" s="1131"/>
      <c r="N19" s="310"/>
      <c r="O19" s="309"/>
      <c r="P19" s="309"/>
      <c r="Q19" s="743"/>
      <c r="R19" s="677"/>
      <c r="S19" s="1030"/>
      <c r="T19" s="787">
        <v>11775</v>
      </c>
      <c r="U19" s="171"/>
      <c r="V19" s="4" t="s">
        <v>15</v>
      </c>
      <c r="W19" s="10" t="s">
        <v>371</v>
      </c>
      <c r="X19" s="217">
        <v>2.2000000000000002</v>
      </c>
      <c r="Y19" s="313">
        <v>1.8</v>
      </c>
    </row>
    <row r="20" spans="1:25" x14ac:dyDescent="0.15">
      <c r="A20" s="1224"/>
      <c r="B20" s="449">
        <v>44668</v>
      </c>
      <c r="C20" s="449" t="str">
        <f t="shared" si="0"/>
        <v>(日)</v>
      </c>
      <c r="D20" s="678" t="s">
        <v>330</v>
      </c>
      <c r="E20" s="673">
        <v>0</v>
      </c>
      <c r="F20" s="674">
        <v>14</v>
      </c>
      <c r="G20" s="13">
        <v>14.4</v>
      </c>
      <c r="H20" s="308">
        <v>15.4</v>
      </c>
      <c r="I20" s="14">
        <v>30.3</v>
      </c>
      <c r="J20" s="310">
        <v>4.5999999999999996</v>
      </c>
      <c r="K20" s="13">
        <v>7.65</v>
      </c>
      <c r="L20" s="308">
        <v>7.33</v>
      </c>
      <c r="M20" s="1131"/>
      <c r="N20" s="310"/>
      <c r="O20" s="309"/>
      <c r="P20" s="309"/>
      <c r="Q20" s="743"/>
      <c r="R20" s="677"/>
      <c r="S20" s="1030"/>
      <c r="T20" s="787">
        <v>11776</v>
      </c>
      <c r="U20" s="171"/>
      <c r="V20" s="4" t="s">
        <v>214</v>
      </c>
      <c r="W20" s="10" t="s">
        <v>371</v>
      </c>
      <c r="X20" s="217">
        <v>8.5</v>
      </c>
      <c r="Y20" s="313">
        <v>8.6</v>
      </c>
    </row>
    <row r="21" spans="1:25" x14ac:dyDescent="0.15">
      <c r="A21" s="1224"/>
      <c r="B21" s="449">
        <v>44669</v>
      </c>
      <c r="C21" s="449" t="str">
        <f t="shared" si="0"/>
        <v>(月)</v>
      </c>
      <c r="D21" s="678" t="s">
        <v>330</v>
      </c>
      <c r="E21" s="673">
        <v>31</v>
      </c>
      <c r="F21" s="674">
        <v>17.7</v>
      </c>
      <c r="G21" s="13">
        <v>14.9</v>
      </c>
      <c r="H21" s="308">
        <v>14.9</v>
      </c>
      <c r="I21" s="14">
        <v>25.5</v>
      </c>
      <c r="J21" s="310">
        <v>3.3</v>
      </c>
      <c r="K21" s="13">
        <v>7.74</v>
      </c>
      <c r="L21" s="308">
        <v>7.53</v>
      </c>
      <c r="M21" s="1131">
        <v>29.9</v>
      </c>
      <c r="N21" s="310">
        <v>30.5</v>
      </c>
      <c r="O21" s="309">
        <v>110</v>
      </c>
      <c r="P21" s="309">
        <v>76</v>
      </c>
      <c r="Q21" s="743">
        <v>19</v>
      </c>
      <c r="R21" s="677">
        <v>208</v>
      </c>
      <c r="S21" s="1030">
        <v>0.2</v>
      </c>
      <c r="T21" s="787">
        <v>10475</v>
      </c>
      <c r="U21" s="171"/>
      <c r="V21" s="4" t="s">
        <v>215</v>
      </c>
      <c r="W21" s="10" t="s">
        <v>371</v>
      </c>
      <c r="X21" s="219">
        <v>6.5000000000000002E-2</v>
      </c>
      <c r="Y21" s="314">
        <v>0.05</v>
      </c>
    </row>
    <row r="22" spans="1:25" x14ac:dyDescent="0.15">
      <c r="A22" s="1224"/>
      <c r="B22" s="449">
        <v>44670</v>
      </c>
      <c r="C22" s="449" t="str">
        <f t="shared" si="0"/>
        <v>(火)</v>
      </c>
      <c r="D22" s="678" t="s">
        <v>331</v>
      </c>
      <c r="E22" s="673">
        <v>0</v>
      </c>
      <c r="F22" s="674">
        <v>18.5</v>
      </c>
      <c r="G22" s="13">
        <v>15.1</v>
      </c>
      <c r="H22" s="308">
        <v>14.9</v>
      </c>
      <c r="I22" s="14">
        <v>58.5</v>
      </c>
      <c r="J22" s="310">
        <v>3</v>
      </c>
      <c r="K22" s="13">
        <v>7.71</v>
      </c>
      <c r="L22" s="308">
        <v>7.27</v>
      </c>
      <c r="M22" s="1131">
        <v>22.2</v>
      </c>
      <c r="N22" s="310">
        <v>21.1</v>
      </c>
      <c r="O22" s="309">
        <v>60</v>
      </c>
      <c r="P22" s="309">
        <v>56</v>
      </c>
      <c r="Q22" s="743">
        <v>15</v>
      </c>
      <c r="R22" s="677">
        <v>146</v>
      </c>
      <c r="S22" s="1030">
        <v>0.16</v>
      </c>
      <c r="T22" s="787">
        <v>13572</v>
      </c>
      <c r="U22" s="171"/>
      <c r="V22" s="4" t="s">
        <v>16</v>
      </c>
      <c r="W22" s="10" t="s">
        <v>371</v>
      </c>
      <c r="X22" s="219">
        <v>0.6</v>
      </c>
      <c r="Y22" s="314">
        <v>0.46</v>
      </c>
    </row>
    <row r="23" spans="1:25" x14ac:dyDescent="0.15">
      <c r="A23" s="1224"/>
      <c r="B23" s="449">
        <v>44671</v>
      </c>
      <c r="C23" s="449" t="str">
        <f t="shared" si="0"/>
        <v>(水)</v>
      </c>
      <c r="D23" s="678" t="s">
        <v>332</v>
      </c>
      <c r="E23" s="673">
        <v>4</v>
      </c>
      <c r="F23" s="674">
        <v>11.3</v>
      </c>
      <c r="G23" s="13">
        <v>15</v>
      </c>
      <c r="H23" s="308">
        <v>15.3</v>
      </c>
      <c r="I23" s="14">
        <v>24.2</v>
      </c>
      <c r="J23" s="310">
        <v>2.2999999999999998</v>
      </c>
      <c r="K23" s="13">
        <v>7.67</v>
      </c>
      <c r="L23" s="308">
        <v>7.3</v>
      </c>
      <c r="M23" s="1131">
        <v>24.5</v>
      </c>
      <c r="N23" s="310">
        <v>24.5</v>
      </c>
      <c r="O23" s="309">
        <v>60</v>
      </c>
      <c r="P23" s="309">
        <v>68</v>
      </c>
      <c r="Q23" s="743">
        <v>17</v>
      </c>
      <c r="R23" s="677">
        <v>176</v>
      </c>
      <c r="S23" s="1030">
        <v>0.14000000000000001</v>
      </c>
      <c r="T23" s="787">
        <v>11909</v>
      </c>
      <c r="U23" s="171"/>
      <c r="V23" s="4" t="s">
        <v>216</v>
      </c>
      <c r="W23" s="10" t="s">
        <v>371</v>
      </c>
      <c r="X23" s="219">
        <v>1.07</v>
      </c>
      <c r="Y23" s="314">
        <v>0.94</v>
      </c>
    </row>
    <row r="24" spans="1:25" x14ac:dyDescent="0.15">
      <c r="A24" s="1224"/>
      <c r="B24" s="449">
        <v>44672</v>
      </c>
      <c r="C24" s="449" t="str">
        <f t="shared" si="0"/>
        <v>(木)</v>
      </c>
      <c r="D24" s="678" t="s">
        <v>330</v>
      </c>
      <c r="E24" s="673">
        <v>7</v>
      </c>
      <c r="F24" s="674">
        <v>18.3</v>
      </c>
      <c r="G24" s="13">
        <v>16</v>
      </c>
      <c r="H24" s="308">
        <v>15.4</v>
      </c>
      <c r="I24" s="14">
        <v>20.399999999999999</v>
      </c>
      <c r="J24" s="310">
        <v>2.4</v>
      </c>
      <c r="K24" s="13">
        <v>7.73</v>
      </c>
      <c r="L24" s="308">
        <v>7.41</v>
      </c>
      <c r="M24" s="1131">
        <v>26.1</v>
      </c>
      <c r="N24" s="310">
        <v>26</v>
      </c>
      <c r="O24" s="309">
        <v>84</v>
      </c>
      <c r="P24" s="309">
        <v>80</v>
      </c>
      <c r="Q24" s="743">
        <v>17</v>
      </c>
      <c r="R24" s="853">
        <v>176</v>
      </c>
      <c r="S24" s="1030">
        <v>0.15</v>
      </c>
      <c r="T24" s="787">
        <v>10666</v>
      </c>
      <c r="U24" s="171"/>
      <c r="V24" s="4" t="s">
        <v>217</v>
      </c>
      <c r="W24" s="10" t="s">
        <v>371</v>
      </c>
      <c r="X24" s="219">
        <v>0.21299999999999999</v>
      </c>
      <c r="Y24" s="314">
        <v>9.0999999999999998E-2</v>
      </c>
    </row>
    <row r="25" spans="1:25" x14ac:dyDescent="0.15">
      <c r="A25" s="1224"/>
      <c r="B25" s="449">
        <v>44673</v>
      </c>
      <c r="C25" s="449" t="str">
        <f t="shared" si="0"/>
        <v>(金)</v>
      </c>
      <c r="D25" s="678" t="s">
        <v>331</v>
      </c>
      <c r="E25" s="673">
        <v>52</v>
      </c>
      <c r="F25" s="674">
        <v>19.3</v>
      </c>
      <c r="G25" s="13">
        <v>17</v>
      </c>
      <c r="H25" s="308">
        <v>17</v>
      </c>
      <c r="I25" s="14">
        <v>173</v>
      </c>
      <c r="J25" s="310">
        <v>1.4</v>
      </c>
      <c r="K25" s="13">
        <v>7.55</v>
      </c>
      <c r="L25" s="308">
        <v>6.97</v>
      </c>
      <c r="M25" s="1131">
        <v>16.100000000000001</v>
      </c>
      <c r="N25" s="310">
        <v>14.4</v>
      </c>
      <c r="O25" s="309">
        <v>40</v>
      </c>
      <c r="P25" s="309">
        <v>48</v>
      </c>
      <c r="Q25" s="743">
        <v>14</v>
      </c>
      <c r="R25" s="853">
        <v>124</v>
      </c>
      <c r="S25" s="1030">
        <v>0.06</v>
      </c>
      <c r="T25" s="787">
        <v>14886</v>
      </c>
      <c r="U25" s="171"/>
      <c r="V25" s="4" t="s">
        <v>218</v>
      </c>
      <c r="W25" s="10" t="s">
        <v>371</v>
      </c>
      <c r="X25" s="217">
        <v>17.8</v>
      </c>
      <c r="Y25" s="313">
        <v>18.5</v>
      </c>
    </row>
    <row r="26" spans="1:25" x14ac:dyDescent="0.15">
      <c r="A26" s="1224"/>
      <c r="B26" s="449">
        <v>44674</v>
      </c>
      <c r="C26" s="449" t="str">
        <f t="shared" si="0"/>
        <v>(土)</v>
      </c>
      <c r="D26" s="678" t="s">
        <v>330</v>
      </c>
      <c r="E26" s="673">
        <v>0</v>
      </c>
      <c r="F26" s="674">
        <v>21.5</v>
      </c>
      <c r="G26" s="13">
        <v>16.5</v>
      </c>
      <c r="H26" s="308">
        <v>16.899999999999999</v>
      </c>
      <c r="I26" s="14">
        <v>27.8</v>
      </c>
      <c r="J26" s="310">
        <v>4.4000000000000004</v>
      </c>
      <c r="K26" s="13">
        <v>7.49</v>
      </c>
      <c r="L26" s="308">
        <v>7.15</v>
      </c>
      <c r="M26" s="1131"/>
      <c r="N26" s="310"/>
      <c r="O26" s="309"/>
      <c r="P26" s="309"/>
      <c r="Q26" s="743"/>
      <c r="R26" s="853"/>
      <c r="S26" s="1030"/>
      <c r="T26" s="787">
        <v>10041</v>
      </c>
      <c r="U26" s="171"/>
      <c r="V26" s="4" t="s">
        <v>17</v>
      </c>
      <c r="W26" s="10" t="s">
        <v>371</v>
      </c>
      <c r="X26" s="217">
        <v>37.6</v>
      </c>
      <c r="Y26" s="313">
        <v>35</v>
      </c>
    </row>
    <row r="27" spans="1:25" x14ac:dyDescent="0.15">
      <c r="A27" s="1224"/>
      <c r="B27" s="449">
        <v>44675</v>
      </c>
      <c r="C27" s="449" t="str">
        <f t="shared" si="0"/>
        <v>(日)</v>
      </c>
      <c r="D27" s="678" t="s">
        <v>330</v>
      </c>
      <c r="E27" s="673">
        <v>13</v>
      </c>
      <c r="F27" s="674">
        <v>19.3</v>
      </c>
      <c r="G27" s="13">
        <v>17.7</v>
      </c>
      <c r="H27" s="308">
        <v>18.2</v>
      </c>
      <c r="I27" s="14">
        <v>19.3</v>
      </c>
      <c r="J27" s="310">
        <v>3.9</v>
      </c>
      <c r="K27" s="13">
        <v>7.53</v>
      </c>
      <c r="L27" s="308">
        <v>7.32</v>
      </c>
      <c r="M27" s="1131"/>
      <c r="N27" s="310"/>
      <c r="O27" s="309"/>
      <c r="P27" s="309"/>
      <c r="Q27" s="743"/>
      <c r="R27" s="853"/>
      <c r="S27" s="1030"/>
      <c r="T27" s="787">
        <v>8666</v>
      </c>
      <c r="U27" s="171"/>
      <c r="V27" s="4" t="s">
        <v>219</v>
      </c>
      <c r="W27" s="10" t="s">
        <v>205</v>
      </c>
      <c r="X27" s="383">
        <v>23</v>
      </c>
      <c r="Y27" s="396">
        <v>8</v>
      </c>
    </row>
    <row r="28" spans="1:25" x14ac:dyDescent="0.15">
      <c r="A28" s="1224"/>
      <c r="B28" s="449">
        <v>44676</v>
      </c>
      <c r="C28" s="449" t="str">
        <f t="shared" si="0"/>
        <v>(月)</v>
      </c>
      <c r="D28" s="678" t="s">
        <v>331</v>
      </c>
      <c r="E28" s="673">
        <v>0</v>
      </c>
      <c r="F28" s="674">
        <v>22.1</v>
      </c>
      <c r="G28" s="13">
        <v>17.100000000000001</v>
      </c>
      <c r="H28" s="308">
        <v>17.100000000000001</v>
      </c>
      <c r="I28" s="14">
        <v>24.9</v>
      </c>
      <c r="J28" s="310">
        <v>3.1</v>
      </c>
      <c r="K28" s="13">
        <v>7.66</v>
      </c>
      <c r="L28" s="308">
        <v>7.34</v>
      </c>
      <c r="M28" s="1131">
        <v>23.6</v>
      </c>
      <c r="N28" s="310">
        <v>22.9</v>
      </c>
      <c r="O28" s="309">
        <v>73</v>
      </c>
      <c r="P28" s="309">
        <v>68</v>
      </c>
      <c r="Q28" s="743">
        <v>16</v>
      </c>
      <c r="R28" s="853">
        <v>178</v>
      </c>
      <c r="S28" s="1030">
        <v>0.23</v>
      </c>
      <c r="T28" s="787">
        <v>7777</v>
      </c>
      <c r="U28" s="171"/>
      <c r="V28" s="4" t="s">
        <v>220</v>
      </c>
      <c r="W28" s="10" t="s">
        <v>371</v>
      </c>
      <c r="X28" s="383">
        <v>21</v>
      </c>
      <c r="Y28" s="396">
        <v>8</v>
      </c>
    </row>
    <row r="29" spans="1:25" x14ac:dyDescent="0.15">
      <c r="A29" s="1224"/>
      <c r="B29" s="449">
        <v>44677</v>
      </c>
      <c r="C29" s="449" t="str">
        <f t="shared" si="0"/>
        <v>(火)</v>
      </c>
      <c r="D29" s="678" t="s">
        <v>330</v>
      </c>
      <c r="E29" s="673">
        <v>3</v>
      </c>
      <c r="F29" s="674">
        <v>23.4</v>
      </c>
      <c r="G29" s="13">
        <v>18.3</v>
      </c>
      <c r="H29" s="308">
        <v>18.5</v>
      </c>
      <c r="I29" s="14">
        <v>19.600000000000001</v>
      </c>
      <c r="J29" s="310">
        <v>4.7</v>
      </c>
      <c r="K29" s="13">
        <v>7.63</v>
      </c>
      <c r="L29" s="308">
        <v>7.52</v>
      </c>
      <c r="M29" s="1131">
        <v>27.4</v>
      </c>
      <c r="N29" s="310">
        <v>26.2</v>
      </c>
      <c r="O29" s="309">
        <v>94</v>
      </c>
      <c r="P29" s="309">
        <v>80</v>
      </c>
      <c r="Q29" s="743">
        <v>15</v>
      </c>
      <c r="R29" s="853">
        <v>202</v>
      </c>
      <c r="S29" s="1030">
        <v>0.4</v>
      </c>
      <c r="T29" s="787">
        <v>6281</v>
      </c>
      <c r="U29" s="171"/>
      <c r="V29" s="397"/>
      <c r="W29" s="398"/>
      <c r="X29" s="399"/>
      <c r="Y29" s="398"/>
    </row>
    <row r="30" spans="1:25" x14ac:dyDescent="0.15">
      <c r="A30" s="1224"/>
      <c r="B30" s="449">
        <v>44678</v>
      </c>
      <c r="C30" s="449" t="str">
        <f t="shared" si="0"/>
        <v>(水)</v>
      </c>
      <c r="D30" s="678" t="s">
        <v>330</v>
      </c>
      <c r="E30" s="673">
        <v>4</v>
      </c>
      <c r="F30" s="674">
        <v>20.100000000000001</v>
      </c>
      <c r="G30" s="13">
        <v>19.5</v>
      </c>
      <c r="H30" s="308">
        <v>19.399999999999999</v>
      </c>
      <c r="I30" s="14">
        <v>17.7</v>
      </c>
      <c r="J30" s="310">
        <v>3.1</v>
      </c>
      <c r="K30" s="13">
        <v>7.69</v>
      </c>
      <c r="L30" s="308">
        <v>7.6</v>
      </c>
      <c r="M30" s="1131">
        <v>24.3</v>
      </c>
      <c r="N30" s="310">
        <v>27.3</v>
      </c>
      <c r="O30" s="309">
        <v>97</v>
      </c>
      <c r="P30" s="309">
        <v>76.7</v>
      </c>
      <c r="Q30" s="743">
        <v>15</v>
      </c>
      <c r="R30" s="853">
        <v>204</v>
      </c>
      <c r="S30" s="1030">
        <v>0.25</v>
      </c>
      <c r="T30" s="787">
        <v>4445</v>
      </c>
      <c r="U30" s="171"/>
      <c r="V30" s="397"/>
      <c r="W30" s="398"/>
      <c r="X30" s="399"/>
      <c r="Y30" s="398"/>
    </row>
    <row r="31" spans="1:25" x14ac:dyDescent="0.15">
      <c r="A31" s="1224"/>
      <c r="B31" s="449">
        <v>44679</v>
      </c>
      <c r="C31" s="449" t="str">
        <f t="shared" si="0"/>
        <v>(木)</v>
      </c>
      <c r="D31" s="678" t="s">
        <v>330</v>
      </c>
      <c r="E31" s="673">
        <v>0</v>
      </c>
      <c r="F31" s="674">
        <v>17</v>
      </c>
      <c r="G31" s="13">
        <v>18</v>
      </c>
      <c r="H31" s="308">
        <v>18.5</v>
      </c>
      <c r="I31" s="14">
        <v>17.100000000000001</v>
      </c>
      <c r="J31" s="310">
        <v>7</v>
      </c>
      <c r="K31" s="13">
        <v>7.74</v>
      </c>
      <c r="L31" s="308">
        <v>7.59</v>
      </c>
      <c r="M31" s="1131">
        <v>26.6</v>
      </c>
      <c r="N31" s="310">
        <v>27.7</v>
      </c>
      <c r="O31" s="309">
        <v>100</v>
      </c>
      <c r="P31" s="309">
        <v>78</v>
      </c>
      <c r="Q31" s="743">
        <v>15</v>
      </c>
      <c r="R31" s="853">
        <v>202</v>
      </c>
      <c r="S31" s="1030">
        <v>0.47</v>
      </c>
      <c r="T31" s="787">
        <v>3554</v>
      </c>
      <c r="U31" s="171"/>
      <c r="V31" s="400"/>
      <c r="W31" s="401"/>
      <c r="X31" s="402"/>
      <c r="Y31" s="401"/>
    </row>
    <row r="32" spans="1:25" x14ac:dyDescent="0.15">
      <c r="A32" s="1224"/>
      <c r="B32" s="449">
        <v>44680</v>
      </c>
      <c r="C32" s="449" t="str">
        <f t="shared" si="0"/>
        <v>(金)</v>
      </c>
      <c r="D32" s="678" t="s">
        <v>330</v>
      </c>
      <c r="E32" s="673">
        <v>49</v>
      </c>
      <c r="F32" s="674">
        <v>16</v>
      </c>
      <c r="G32" s="13">
        <v>16.100000000000001</v>
      </c>
      <c r="H32" s="308">
        <v>17.100000000000001</v>
      </c>
      <c r="I32" s="14">
        <v>17.2</v>
      </c>
      <c r="J32" s="310">
        <v>7.5</v>
      </c>
      <c r="K32" s="13">
        <v>7.65</v>
      </c>
      <c r="L32" s="308">
        <v>7.55</v>
      </c>
      <c r="M32" s="1131"/>
      <c r="N32" s="310"/>
      <c r="O32" s="309"/>
      <c r="P32" s="309"/>
      <c r="Q32" s="743"/>
      <c r="R32" s="677"/>
      <c r="S32" s="1030"/>
      <c r="T32" s="787">
        <v>4889</v>
      </c>
      <c r="U32" s="171"/>
      <c r="V32" s="11" t="s">
        <v>23</v>
      </c>
      <c r="W32" s="117" t="s">
        <v>24</v>
      </c>
      <c r="X32" s="117" t="s">
        <v>24</v>
      </c>
      <c r="Y32" s="812" t="s">
        <v>24</v>
      </c>
    </row>
    <row r="33" spans="1:25" x14ac:dyDescent="0.15">
      <c r="A33" s="1224"/>
      <c r="B33" s="450">
        <v>44681</v>
      </c>
      <c r="C33" s="450" t="str">
        <f t="shared" si="0"/>
        <v>(土)</v>
      </c>
      <c r="D33" s="678" t="s">
        <v>331</v>
      </c>
      <c r="E33" s="673">
        <v>0</v>
      </c>
      <c r="F33" s="674">
        <v>13.5</v>
      </c>
      <c r="G33" s="13">
        <v>13.9</v>
      </c>
      <c r="H33" s="308">
        <v>14.5</v>
      </c>
      <c r="I33" s="14">
        <v>61.6</v>
      </c>
      <c r="J33" s="310">
        <v>5.7</v>
      </c>
      <c r="K33" s="13">
        <v>7.46</v>
      </c>
      <c r="L33" s="308">
        <v>7.12</v>
      </c>
      <c r="M33" s="1131"/>
      <c r="N33" s="310"/>
      <c r="O33" s="309"/>
      <c r="P33" s="309"/>
      <c r="Q33" s="743"/>
      <c r="R33" s="677"/>
      <c r="S33" s="1030"/>
      <c r="T33" s="787">
        <v>10665</v>
      </c>
      <c r="U33" s="171"/>
      <c r="V33" s="985" t="s">
        <v>361</v>
      </c>
      <c r="W33" s="986"/>
      <c r="X33" s="986"/>
      <c r="Y33" s="987"/>
    </row>
    <row r="34" spans="1:25" s="1" customFormat="1" ht="13.5" customHeight="1" x14ac:dyDescent="0.15">
      <c r="A34" s="1224"/>
      <c r="B34" s="459" t="s">
        <v>274</v>
      </c>
      <c r="C34" s="459"/>
      <c r="D34" s="679"/>
      <c r="E34" s="663">
        <f>MAX(E4:E33)</f>
        <v>52</v>
      </c>
      <c r="F34" s="680">
        <f t="shared" ref="F34:T34" si="1">IF(COUNT(F4:F33)=0,"",MAX(F4:F33))</f>
        <v>23.4</v>
      </c>
      <c r="G34" s="12">
        <f t="shared" si="1"/>
        <v>19.5</v>
      </c>
      <c r="H34" s="307">
        <f t="shared" si="1"/>
        <v>19.399999999999999</v>
      </c>
      <c r="I34" s="665">
        <f t="shared" si="1"/>
        <v>173</v>
      </c>
      <c r="J34" s="666">
        <f t="shared" si="1"/>
        <v>10.5</v>
      </c>
      <c r="K34" s="12">
        <f t="shared" si="1"/>
        <v>7.85</v>
      </c>
      <c r="L34" s="307">
        <f t="shared" si="1"/>
        <v>7.94</v>
      </c>
      <c r="M34" s="1130">
        <f t="shared" si="1"/>
        <v>32.1</v>
      </c>
      <c r="N34" s="666">
        <f t="shared" si="1"/>
        <v>32.5</v>
      </c>
      <c r="O34" s="681">
        <f t="shared" si="1"/>
        <v>120</v>
      </c>
      <c r="P34" s="682">
        <f t="shared" si="1"/>
        <v>92</v>
      </c>
      <c r="Q34" s="683">
        <f t="shared" si="1"/>
        <v>19</v>
      </c>
      <c r="R34" s="684">
        <f t="shared" si="1"/>
        <v>230</v>
      </c>
      <c r="S34" s="1038">
        <f t="shared" si="1"/>
        <v>0.56999999999999995</v>
      </c>
      <c r="T34" s="1132">
        <f t="shared" si="1"/>
        <v>14886</v>
      </c>
      <c r="U34" s="159"/>
      <c r="V34" s="988"/>
      <c r="W34" s="989"/>
      <c r="X34" s="989"/>
      <c r="Y34" s="990"/>
    </row>
    <row r="35" spans="1:25" s="1" customFormat="1" ht="13.5" customHeight="1" x14ac:dyDescent="0.15">
      <c r="A35" s="1224"/>
      <c r="B35" s="461" t="s">
        <v>275</v>
      </c>
      <c r="C35" s="461"/>
      <c r="D35" s="687"/>
      <c r="E35" s="688"/>
      <c r="F35" s="689">
        <f t="shared" ref="F35:S35" si="2">IF(COUNT(F4:F33)=0,"",MIN(F4:F33))</f>
        <v>4.5999999999999996</v>
      </c>
      <c r="G35" s="13">
        <f t="shared" si="2"/>
        <v>10.8</v>
      </c>
      <c r="H35" s="308">
        <f t="shared" si="2"/>
        <v>11.3</v>
      </c>
      <c r="I35" s="14">
        <f t="shared" si="2"/>
        <v>13</v>
      </c>
      <c r="J35" s="334">
        <f t="shared" si="2"/>
        <v>1.4</v>
      </c>
      <c r="K35" s="13">
        <f t="shared" si="2"/>
        <v>7.46</v>
      </c>
      <c r="L35" s="689">
        <f t="shared" si="2"/>
        <v>6.97</v>
      </c>
      <c r="M35" s="1131">
        <f t="shared" si="2"/>
        <v>16.100000000000001</v>
      </c>
      <c r="N35" s="310">
        <f t="shared" si="2"/>
        <v>14.4</v>
      </c>
      <c r="O35" s="690">
        <f t="shared" si="2"/>
        <v>38</v>
      </c>
      <c r="P35" s="691">
        <f t="shared" si="2"/>
        <v>46</v>
      </c>
      <c r="Q35" s="692">
        <f t="shared" si="2"/>
        <v>13</v>
      </c>
      <c r="R35" s="693">
        <f t="shared" si="2"/>
        <v>124</v>
      </c>
      <c r="S35" s="1044">
        <f t="shared" si="2"/>
        <v>0.06</v>
      </c>
      <c r="T35" s="695"/>
      <c r="U35" s="159"/>
      <c r="V35" s="988"/>
      <c r="W35" s="989"/>
      <c r="X35" s="989"/>
      <c r="Y35" s="990"/>
    </row>
    <row r="36" spans="1:25" s="1" customFormat="1" ht="13.5" customHeight="1" x14ac:dyDescent="0.15">
      <c r="A36" s="1224"/>
      <c r="B36" s="461" t="s">
        <v>276</v>
      </c>
      <c r="C36" s="461"/>
      <c r="D36" s="687"/>
      <c r="E36" s="696"/>
      <c r="F36" s="697">
        <f t="shared" ref="F36:S36" si="3">IF(COUNT(F4:F33)=0,"",AVERAGE(F4:F33))</f>
        <v>16.200000000000003</v>
      </c>
      <c r="G36" s="13">
        <f t="shared" si="3"/>
        <v>15.276666666666669</v>
      </c>
      <c r="H36" s="689">
        <f t="shared" si="3"/>
        <v>15.699999999999998</v>
      </c>
      <c r="I36" s="14">
        <f t="shared" si="3"/>
        <v>29.5</v>
      </c>
      <c r="J36" s="334">
        <f t="shared" si="3"/>
        <v>4.666666666666667</v>
      </c>
      <c r="K36" s="13">
        <f t="shared" si="3"/>
        <v>7.6850000000000014</v>
      </c>
      <c r="L36" s="689">
        <f t="shared" si="3"/>
        <v>7.4480000000000022</v>
      </c>
      <c r="M36" s="1131">
        <f t="shared" si="3"/>
        <v>25.01</v>
      </c>
      <c r="N36" s="310">
        <f t="shared" si="3"/>
        <v>25.814999999999998</v>
      </c>
      <c r="O36" s="690">
        <f t="shared" si="3"/>
        <v>89.35</v>
      </c>
      <c r="P36" s="691">
        <f t="shared" si="3"/>
        <v>74.435000000000002</v>
      </c>
      <c r="Q36" s="692">
        <f t="shared" si="3"/>
        <v>16.100000000000001</v>
      </c>
      <c r="R36" s="698">
        <f t="shared" si="3"/>
        <v>188.8</v>
      </c>
      <c r="S36" s="1044">
        <f t="shared" si="3"/>
        <v>0.254</v>
      </c>
      <c r="T36" s="695"/>
      <c r="U36" s="159"/>
      <c r="V36" s="988"/>
      <c r="W36" s="989"/>
      <c r="X36" s="989"/>
      <c r="Y36" s="990"/>
    </row>
    <row r="37" spans="1:25" s="1" customFormat="1" ht="13.5" customHeight="1" x14ac:dyDescent="0.15">
      <c r="A37" s="1225"/>
      <c r="B37" s="462" t="s">
        <v>277</v>
      </c>
      <c r="C37" s="462"/>
      <c r="D37" s="699"/>
      <c r="E37" s="700">
        <f>SUM(E4:E33)</f>
        <v>276</v>
      </c>
      <c r="F37" s="701"/>
      <c r="G37" s="702"/>
      <c r="H37" s="703"/>
      <c r="I37" s="702"/>
      <c r="J37" s="703"/>
      <c r="K37" s="704"/>
      <c r="L37" s="705"/>
      <c r="M37" s="735"/>
      <c r="N37" s="736"/>
      <c r="O37" s="708"/>
      <c r="P37" s="709"/>
      <c r="Q37" s="710"/>
      <c r="R37" s="711"/>
      <c r="S37" s="1070"/>
      <c r="T37" s="1006">
        <f>SUM(T4:T33)</f>
        <v>231171</v>
      </c>
      <c r="U37" s="159"/>
      <c r="V37" s="991"/>
      <c r="W37" s="992"/>
      <c r="X37" s="992"/>
      <c r="Y37" s="993"/>
    </row>
    <row r="38" spans="1:25" ht="13.5" customHeight="1" x14ac:dyDescent="0.15">
      <c r="A38" s="1171" t="s">
        <v>201</v>
      </c>
      <c r="B38" s="448">
        <v>44682</v>
      </c>
      <c r="C38" s="448" t="str">
        <f>IF(B38="","",IF(WEEKDAY(B38)=1,"(日)",IF(WEEKDAY(B38)=2,"(月)",IF(WEEKDAY(B38)=3,"(火)",IF(WEEKDAY(B38)=4,"(水)",IF(WEEKDAY(B38)=5,"(木)",IF(WEEKDAY(B38)=6,"(金)","(土)")))))))</f>
        <v>(日)</v>
      </c>
      <c r="D38" s="662" t="s">
        <v>330</v>
      </c>
      <c r="E38" s="663">
        <v>13</v>
      </c>
      <c r="F38" s="664">
        <v>16.3</v>
      </c>
      <c r="G38" s="12">
        <v>15.2</v>
      </c>
      <c r="H38" s="307">
        <v>15.8</v>
      </c>
      <c r="I38" s="665">
        <v>20.5</v>
      </c>
      <c r="J38" s="666">
        <v>8</v>
      </c>
      <c r="K38" s="12">
        <v>7.57</v>
      </c>
      <c r="L38" s="307">
        <v>7.42</v>
      </c>
      <c r="M38" s="1130"/>
      <c r="N38" s="666"/>
      <c r="O38" s="667"/>
      <c r="P38" s="667"/>
      <c r="Q38" s="728"/>
      <c r="R38" s="671"/>
      <c r="S38" s="1026"/>
      <c r="T38" s="1005">
        <v>5000</v>
      </c>
      <c r="U38" s="158"/>
      <c r="V38" s="517" t="s">
        <v>344</v>
      </c>
      <c r="W38" s="484"/>
      <c r="X38" s="486">
        <v>44692</v>
      </c>
      <c r="Y38" s="482"/>
    </row>
    <row r="39" spans="1:25" x14ac:dyDescent="0.15">
      <c r="A39" s="1171"/>
      <c r="B39" s="537">
        <v>44683</v>
      </c>
      <c r="C39" s="449" t="str">
        <f t="shared" ref="C39:C68" si="4">IF(B39="","",IF(WEEKDAY(B39)=1,"(日)",IF(WEEKDAY(B39)=2,"(月)",IF(WEEKDAY(B39)=3,"(火)",IF(WEEKDAY(B39)=4,"(水)",IF(WEEKDAY(B39)=5,"(木)",IF(WEEKDAY(B39)=6,"(金)","(土)")))))))</f>
        <v>(月)</v>
      </c>
      <c r="D39" s="672" t="s">
        <v>330</v>
      </c>
      <c r="E39" s="673">
        <v>0</v>
      </c>
      <c r="F39" s="674">
        <v>16.3</v>
      </c>
      <c r="G39" s="13">
        <v>15.2</v>
      </c>
      <c r="H39" s="308">
        <v>15.2</v>
      </c>
      <c r="I39" s="14">
        <v>36.200000000000003</v>
      </c>
      <c r="J39" s="310">
        <v>5.0999999999999996</v>
      </c>
      <c r="K39" s="13">
        <v>7.68</v>
      </c>
      <c r="L39" s="308">
        <v>7.45</v>
      </c>
      <c r="M39" s="1131">
        <v>22.2</v>
      </c>
      <c r="N39" s="310">
        <v>20.6</v>
      </c>
      <c r="O39" s="309">
        <v>67</v>
      </c>
      <c r="P39" s="309">
        <v>62</v>
      </c>
      <c r="Q39" s="743">
        <v>13</v>
      </c>
      <c r="R39" s="677">
        <v>164</v>
      </c>
      <c r="S39" s="1030">
        <v>0.37</v>
      </c>
      <c r="T39" s="787">
        <v>4213</v>
      </c>
      <c r="U39" s="118"/>
      <c r="V39" s="518" t="s">
        <v>2</v>
      </c>
      <c r="W39" s="485" t="s">
        <v>363</v>
      </c>
      <c r="X39" s="487">
        <v>18.7</v>
      </c>
      <c r="Y39" s="483"/>
    </row>
    <row r="40" spans="1:25" x14ac:dyDescent="0.15">
      <c r="A40" s="1171"/>
      <c r="B40" s="537">
        <v>44684</v>
      </c>
      <c r="C40" s="449" t="str">
        <f t="shared" si="4"/>
        <v>(火)</v>
      </c>
      <c r="D40" s="678" t="s">
        <v>331</v>
      </c>
      <c r="E40" s="673">
        <v>0</v>
      </c>
      <c r="F40" s="674">
        <v>15.8</v>
      </c>
      <c r="G40" s="13">
        <v>16</v>
      </c>
      <c r="H40" s="308">
        <v>16.600000000000001</v>
      </c>
      <c r="I40" s="14">
        <v>15.9</v>
      </c>
      <c r="J40" s="310">
        <v>7.5</v>
      </c>
      <c r="K40" s="13">
        <v>7.63</v>
      </c>
      <c r="L40" s="308">
        <v>7.54</v>
      </c>
      <c r="M40" s="1131"/>
      <c r="N40" s="310"/>
      <c r="O40" s="309"/>
      <c r="P40" s="309"/>
      <c r="Q40" s="743"/>
      <c r="R40" s="677"/>
      <c r="S40" s="1030"/>
      <c r="T40" s="787">
        <v>3778</v>
      </c>
      <c r="U40" s="118"/>
      <c r="V40" s="6" t="s">
        <v>19</v>
      </c>
      <c r="W40" s="7" t="s">
        <v>20</v>
      </c>
      <c r="X40" s="8" t="s">
        <v>21</v>
      </c>
      <c r="Y40" s="7" t="s">
        <v>22</v>
      </c>
    </row>
    <row r="41" spans="1:25" x14ac:dyDescent="0.15">
      <c r="A41" s="1171"/>
      <c r="B41" s="537">
        <v>44685</v>
      </c>
      <c r="C41" s="449" t="str">
        <f t="shared" si="4"/>
        <v>(水)</v>
      </c>
      <c r="D41" s="678" t="s">
        <v>331</v>
      </c>
      <c r="E41" s="673">
        <v>0</v>
      </c>
      <c r="F41" s="674">
        <v>19</v>
      </c>
      <c r="G41" s="13">
        <v>16.399999999999999</v>
      </c>
      <c r="H41" s="308">
        <v>16.899999999999999</v>
      </c>
      <c r="I41" s="14">
        <v>13.7</v>
      </c>
      <c r="J41" s="310">
        <v>4.7</v>
      </c>
      <c r="K41" s="13">
        <v>7.65</v>
      </c>
      <c r="L41" s="308">
        <v>7.53</v>
      </c>
      <c r="M41" s="1131"/>
      <c r="N41" s="310"/>
      <c r="O41" s="309"/>
      <c r="P41" s="309"/>
      <c r="Q41" s="743"/>
      <c r="R41" s="677"/>
      <c r="S41" s="1030"/>
      <c r="T41" s="787">
        <v>5332</v>
      </c>
      <c r="U41" s="118"/>
      <c r="V41" s="3" t="s">
        <v>203</v>
      </c>
      <c r="W41" s="9" t="s">
        <v>11</v>
      </c>
      <c r="X41" s="12">
        <v>16.8</v>
      </c>
      <c r="Y41" s="307">
        <v>16.899999999999999</v>
      </c>
    </row>
    <row r="42" spans="1:25" x14ac:dyDescent="0.15">
      <c r="A42" s="1171"/>
      <c r="B42" s="537">
        <v>44686</v>
      </c>
      <c r="C42" s="449" t="str">
        <f t="shared" si="4"/>
        <v>(木)</v>
      </c>
      <c r="D42" s="672" t="s">
        <v>331</v>
      </c>
      <c r="E42" s="673">
        <v>0</v>
      </c>
      <c r="F42" s="674">
        <v>21.9</v>
      </c>
      <c r="G42" s="13">
        <v>17.5</v>
      </c>
      <c r="H42" s="308">
        <v>18</v>
      </c>
      <c r="I42" s="14">
        <v>11.3</v>
      </c>
      <c r="J42" s="310">
        <v>6.3</v>
      </c>
      <c r="K42" s="13">
        <v>7.64</v>
      </c>
      <c r="L42" s="308">
        <v>7.71</v>
      </c>
      <c r="M42" s="1131"/>
      <c r="N42" s="310"/>
      <c r="O42" s="309"/>
      <c r="P42" s="309"/>
      <c r="Q42" s="743"/>
      <c r="R42" s="677"/>
      <c r="S42" s="1030"/>
      <c r="T42" s="787">
        <v>1444</v>
      </c>
      <c r="U42" s="118"/>
      <c r="V42" s="4" t="s">
        <v>204</v>
      </c>
      <c r="W42" s="10" t="s">
        <v>205</v>
      </c>
      <c r="X42" s="13">
        <v>8.4</v>
      </c>
      <c r="Y42" s="308">
        <v>10.6</v>
      </c>
    </row>
    <row r="43" spans="1:25" x14ac:dyDescent="0.15">
      <c r="A43" s="1171"/>
      <c r="B43" s="537">
        <v>44687</v>
      </c>
      <c r="C43" s="449" t="str">
        <f t="shared" si="4"/>
        <v>(金)</v>
      </c>
      <c r="D43" s="678" t="s">
        <v>331</v>
      </c>
      <c r="E43" s="673">
        <v>0</v>
      </c>
      <c r="F43" s="674">
        <v>22.8</v>
      </c>
      <c r="G43" s="13">
        <v>18.5</v>
      </c>
      <c r="H43" s="308">
        <v>18.600000000000001</v>
      </c>
      <c r="I43" s="14">
        <v>7.9</v>
      </c>
      <c r="J43" s="310">
        <v>8.1</v>
      </c>
      <c r="K43" s="13">
        <v>7.77</v>
      </c>
      <c r="L43" s="308">
        <v>7.81</v>
      </c>
      <c r="M43" s="1131">
        <v>30.8</v>
      </c>
      <c r="N43" s="310">
        <v>30.6</v>
      </c>
      <c r="O43" s="309">
        <v>120</v>
      </c>
      <c r="P43" s="309">
        <v>90</v>
      </c>
      <c r="Q43" s="743">
        <v>13</v>
      </c>
      <c r="R43" s="677">
        <v>228</v>
      </c>
      <c r="S43" s="1030">
        <v>0.61</v>
      </c>
      <c r="T43" s="787">
        <v>0</v>
      </c>
      <c r="U43" s="118"/>
      <c r="V43" s="4" t="s">
        <v>12</v>
      </c>
      <c r="W43" s="10"/>
      <c r="X43" s="13">
        <v>7.78</v>
      </c>
      <c r="Y43" s="308">
        <v>7.82</v>
      </c>
    </row>
    <row r="44" spans="1:25" x14ac:dyDescent="0.15">
      <c r="A44" s="1171"/>
      <c r="B44" s="537">
        <v>44688</v>
      </c>
      <c r="C44" s="449" t="str">
        <f t="shared" si="4"/>
        <v>(土)</v>
      </c>
      <c r="D44" s="678" t="s">
        <v>330</v>
      </c>
      <c r="E44" s="673">
        <v>9</v>
      </c>
      <c r="F44" s="674">
        <v>18.5</v>
      </c>
      <c r="G44" s="13">
        <v>18</v>
      </c>
      <c r="H44" s="308">
        <v>18.8</v>
      </c>
      <c r="I44" s="14">
        <v>8.9</v>
      </c>
      <c r="J44" s="310">
        <v>7.2</v>
      </c>
      <c r="K44" s="13">
        <v>7.7</v>
      </c>
      <c r="L44" s="308">
        <v>7.84</v>
      </c>
      <c r="M44" s="1131"/>
      <c r="N44" s="310"/>
      <c r="O44" s="309"/>
      <c r="P44" s="309"/>
      <c r="Q44" s="743"/>
      <c r="R44" s="677"/>
      <c r="S44" s="1030"/>
      <c r="T44" s="787">
        <v>988</v>
      </c>
      <c r="U44" s="118"/>
      <c r="V44" s="4" t="s">
        <v>206</v>
      </c>
      <c r="W44" s="10" t="s">
        <v>13</v>
      </c>
      <c r="X44" s="13">
        <v>28.9</v>
      </c>
      <c r="Y44" s="308">
        <v>27.5</v>
      </c>
    </row>
    <row r="45" spans="1:25" x14ac:dyDescent="0.15">
      <c r="A45" s="1171"/>
      <c r="B45" s="537">
        <v>44689</v>
      </c>
      <c r="C45" s="449" t="str">
        <f t="shared" si="4"/>
        <v>(日)</v>
      </c>
      <c r="D45" s="678" t="s">
        <v>331</v>
      </c>
      <c r="E45" s="673">
        <v>0</v>
      </c>
      <c r="F45" s="674">
        <v>20.399999999999999</v>
      </c>
      <c r="G45" s="13">
        <v>18.2</v>
      </c>
      <c r="H45" s="308">
        <v>18.5</v>
      </c>
      <c r="I45" s="14">
        <v>12.8</v>
      </c>
      <c r="J45" s="310">
        <v>7</v>
      </c>
      <c r="K45" s="13">
        <v>7.68</v>
      </c>
      <c r="L45" s="308">
        <v>7.59</v>
      </c>
      <c r="M45" s="1131"/>
      <c r="N45" s="310"/>
      <c r="O45" s="309"/>
      <c r="P45" s="309"/>
      <c r="Q45" s="743"/>
      <c r="R45" s="677"/>
      <c r="S45" s="1030"/>
      <c r="T45" s="787">
        <v>1530</v>
      </c>
      <c r="U45" s="118"/>
      <c r="V45" s="4" t="s">
        <v>207</v>
      </c>
      <c r="W45" s="10" t="s">
        <v>371</v>
      </c>
      <c r="X45" s="383">
        <v>110</v>
      </c>
      <c r="Y45" s="309">
        <v>110</v>
      </c>
    </row>
    <row r="46" spans="1:25" x14ac:dyDescent="0.15">
      <c r="A46" s="1171"/>
      <c r="B46" s="537">
        <v>44690</v>
      </c>
      <c r="C46" s="449" t="str">
        <f t="shared" si="4"/>
        <v>(月)</v>
      </c>
      <c r="D46" s="678" t="s">
        <v>330</v>
      </c>
      <c r="E46" s="673">
        <v>12</v>
      </c>
      <c r="F46" s="674">
        <v>15.8</v>
      </c>
      <c r="G46" s="13">
        <v>16.7</v>
      </c>
      <c r="H46" s="308">
        <v>17</v>
      </c>
      <c r="I46" s="14">
        <v>12.3</v>
      </c>
      <c r="J46" s="310">
        <v>7.7</v>
      </c>
      <c r="K46" s="13">
        <v>7.75</v>
      </c>
      <c r="L46" s="308">
        <v>7.69</v>
      </c>
      <c r="M46" s="1131">
        <v>29.7</v>
      </c>
      <c r="N46" s="310">
        <v>29.6</v>
      </c>
      <c r="O46" s="309">
        <v>110</v>
      </c>
      <c r="P46" s="309">
        <v>86</v>
      </c>
      <c r="Q46" s="743">
        <v>14</v>
      </c>
      <c r="R46" s="677">
        <v>222</v>
      </c>
      <c r="S46" s="1030">
        <v>0.55000000000000004</v>
      </c>
      <c r="T46" s="787">
        <v>1360</v>
      </c>
      <c r="U46" s="118"/>
      <c r="V46" s="4" t="s">
        <v>208</v>
      </c>
      <c r="W46" s="10" t="s">
        <v>371</v>
      </c>
      <c r="X46" s="383">
        <v>84</v>
      </c>
      <c r="Y46" s="309">
        <v>82</v>
      </c>
    </row>
    <row r="47" spans="1:25" x14ac:dyDescent="0.15">
      <c r="A47" s="1171"/>
      <c r="B47" s="537">
        <v>44691</v>
      </c>
      <c r="C47" s="449" t="str">
        <f t="shared" si="4"/>
        <v>(火)</v>
      </c>
      <c r="D47" s="672" t="s">
        <v>330</v>
      </c>
      <c r="E47" s="673">
        <v>2</v>
      </c>
      <c r="F47" s="674">
        <v>15.6</v>
      </c>
      <c r="G47" s="13">
        <v>15.7</v>
      </c>
      <c r="H47" s="308">
        <v>15.6</v>
      </c>
      <c r="I47" s="14">
        <v>12</v>
      </c>
      <c r="J47" s="310">
        <v>12.1</v>
      </c>
      <c r="K47" s="13">
        <v>7.75</v>
      </c>
      <c r="L47" s="308">
        <v>7.78</v>
      </c>
      <c r="M47" s="1131">
        <v>24.6</v>
      </c>
      <c r="N47" s="310">
        <v>23.8</v>
      </c>
      <c r="O47" s="309">
        <v>94</v>
      </c>
      <c r="P47" s="309">
        <v>74</v>
      </c>
      <c r="Q47" s="743">
        <v>11</v>
      </c>
      <c r="R47" s="677">
        <v>216</v>
      </c>
      <c r="S47" s="1030">
        <v>0.77</v>
      </c>
      <c r="T47" s="787">
        <v>0</v>
      </c>
      <c r="U47" s="118"/>
      <c r="V47" s="4" t="s">
        <v>209</v>
      </c>
      <c r="W47" s="10" t="s">
        <v>371</v>
      </c>
      <c r="X47" s="383">
        <v>58</v>
      </c>
      <c r="Y47" s="309">
        <v>58</v>
      </c>
    </row>
    <row r="48" spans="1:25" x14ac:dyDescent="0.15">
      <c r="A48" s="1171"/>
      <c r="B48" s="537">
        <v>44692</v>
      </c>
      <c r="C48" s="449" t="str">
        <f t="shared" si="4"/>
        <v>(水)</v>
      </c>
      <c r="D48" s="678" t="s">
        <v>331</v>
      </c>
      <c r="E48" s="673">
        <v>0</v>
      </c>
      <c r="F48" s="674">
        <v>18.7</v>
      </c>
      <c r="G48" s="13">
        <v>16.8</v>
      </c>
      <c r="H48" s="308">
        <v>16.899999999999999</v>
      </c>
      <c r="I48" s="14">
        <v>8.4</v>
      </c>
      <c r="J48" s="310">
        <v>10.6</v>
      </c>
      <c r="K48" s="13">
        <v>7.78</v>
      </c>
      <c r="L48" s="308">
        <v>7.82</v>
      </c>
      <c r="M48" s="1131">
        <v>28.9</v>
      </c>
      <c r="N48" s="310">
        <v>27.5</v>
      </c>
      <c r="O48" s="309">
        <v>110</v>
      </c>
      <c r="P48" s="309">
        <v>82</v>
      </c>
      <c r="Q48" s="743">
        <v>12</v>
      </c>
      <c r="R48" s="677">
        <v>218</v>
      </c>
      <c r="S48" s="1030">
        <v>0.7</v>
      </c>
      <c r="T48" s="787">
        <v>0</v>
      </c>
      <c r="U48" s="118"/>
      <c r="V48" s="4" t="s">
        <v>210</v>
      </c>
      <c r="W48" s="10" t="s">
        <v>371</v>
      </c>
      <c r="X48" s="383">
        <v>26</v>
      </c>
      <c r="Y48" s="309">
        <v>24</v>
      </c>
    </row>
    <row r="49" spans="1:25" x14ac:dyDescent="0.15">
      <c r="A49" s="1171"/>
      <c r="B49" s="537">
        <v>44693</v>
      </c>
      <c r="C49" s="449" t="str">
        <f t="shared" si="4"/>
        <v>(木)</v>
      </c>
      <c r="D49" s="678" t="s">
        <v>330</v>
      </c>
      <c r="E49" s="673">
        <v>4</v>
      </c>
      <c r="F49" s="674">
        <v>23.6</v>
      </c>
      <c r="G49" s="13">
        <v>18.5</v>
      </c>
      <c r="H49" s="308">
        <v>18.5</v>
      </c>
      <c r="I49" s="14">
        <v>6.5</v>
      </c>
      <c r="J49" s="310">
        <v>5.6</v>
      </c>
      <c r="K49" s="13">
        <v>7.75</v>
      </c>
      <c r="L49" s="308">
        <v>7.67</v>
      </c>
      <c r="M49" s="1131">
        <v>29.8</v>
      </c>
      <c r="N49" s="310">
        <v>29.5</v>
      </c>
      <c r="O49" s="309">
        <v>110</v>
      </c>
      <c r="P49" s="309">
        <v>88</v>
      </c>
      <c r="Q49" s="743">
        <v>14</v>
      </c>
      <c r="R49" s="677">
        <v>230</v>
      </c>
      <c r="S49" s="1030">
        <v>0.52</v>
      </c>
      <c r="T49" s="787">
        <v>285</v>
      </c>
      <c r="U49" s="118"/>
      <c r="V49" s="4" t="s">
        <v>211</v>
      </c>
      <c r="W49" s="10" t="s">
        <v>371</v>
      </c>
      <c r="X49" s="218">
        <v>12</v>
      </c>
      <c r="Y49" s="310">
        <v>12</v>
      </c>
    </row>
    <row r="50" spans="1:25" x14ac:dyDescent="0.15">
      <c r="A50" s="1171"/>
      <c r="B50" s="537">
        <v>44694</v>
      </c>
      <c r="C50" s="449" t="str">
        <f t="shared" si="4"/>
        <v>(金)</v>
      </c>
      <c r="D50" s="678" t="s">
        <v>332</v>
      </c>
      <c r="E50" s="673">
        <v>71</v>
      </c>
      <c r="F50" s="674">
        <v>18.600000000000001</v>
      </c>
      <c r="G50" s="13">
        <v>18.399999999999999</v>
      </c>
      <c r="H50" s="308">
        <v>18.3</v>
      </c>
      <c r="I50" s="14">
        <v>11.5</v>
      </c>
      <c r="J50" s="310">
        <v>4.9000000000000004</v>
      </c>
      <c r="K50" s="13">
        <v>7.65</v>
      </c>
      <c r="L50" s="308">
        <v>7.7</v>
      </c>
      <c r="M50" s="1131">
        <v>18.8</v>
      </c>
      <c r="N50" s="310">
        <v>28.1</v>
      </c>
      <c r="O50" s="309">
        <v>210</v>
      </c>
      <c r="P50" s="309">
        <v>84</v>
      </c>
      <c r="Q50" s="743">
        <v>12</v>
      </c>
      <c r="R50" s="677">
        <v>234</v>
      </c>
      <c r="S50" s="1030">
        <v>0.65</v>
      </c>
      <c r="T50" s="787">
        <v>4888</v>
      </c>
      <c r="U50" s="118"/>
      <c r="V50" s="4" t="s">
        <v>212</v>
      </c>
      <c r="W50" s="10" t="s">
        <v>371</v>
      </c>
      <c r="X50" s="220">
        <v>230</v>
      </c>
      <c r="Y50" s="311">
        <v>218</v>
      </c>
    </row>
    <row r="51" spans="1:25" x14ac:dyDescent="0.15">
      <c r="A51" s="1171"/>
      <c r="B51" s="537">
        <v>44695</v>
      </c>
      <c r="C51" s="449" t="str">
        <f t="shared" si="4"/>
        <v>(土)</v>
      </c>
      <c r="D51" s="678" t="s">
        <v>332</v>
      </c>
      <c r="E51" s="673">
        <v>28</v>
      </c>
      <c r="F51" s="674">
        <v>21</v>
      </c>
      <c r="G51" s="13">
        <v>19.3</v>
      </c>
      <c r="H51" s="308">
        <v>19.399999999999999</v>
      </c>
      <c r="I51" s="14">
        <v>36.700000000000003</v>
      </c>
      <c r="J51" s="310">
        <v>4.5999999999999996</v>
      </c>
      <c r="K51" s="13">
        <v>7.46</v>
      </c>
      <c r="L51" s="308">
        <v>7.04</v>
      </c>
      <c r="M51" s="1131"/>
      <c r="N51" s="310"/>
      <c r="O51" s="309"/>
      <c r="P51" s="309"/>
      <c r="Q51" s="743"/>
      <c r="R51" s="677"/>
      <c r="S51" s="1030"/>
      <c r="T51" s="787">
        <v>12683</v>
      </c>
      <c r="U51" s="118"/>
      <c r="V51" s="4" t="s">
        <v>213</v>
      </c>
      <c r="W51" s="10" t="s">
        <v>371</v>
      </c>
      <c r="X51" s="219">
        <v>0.75</v>
      </c>
      <c r="Y51" s="312">
        <v>0.7</v>
      </c>
    </row>
    <row r="52" spans="1:25" x14ac:dyDescent="0.15">
      <c r="A52" s="1171"/>
      <c r="B52" s="537">
        <v>44696</v>
      </c>
      <c r="C52" s="449" t="str">
        <f t="shared" si="4"/>
        <v>(日)</v>
      </c>
      <c r="D52" s="678" t="s">
        <v>330</v>
      </c>
      <c r="E52" s="673">
        <v>0</v>
      </c>
      <c r="F52" s="674">
        <v>18.100000000000001</v>
      </c>
      <c r="G52" s="13">
        <v>18.100000000000001</v>
      </c>
      <c r="H52" s="308">
        <v>18.600000000000001</v>
      </c>
      <c r="I52" s="14">
        <v>26.8</v>
      </c>
      <c r="J52" s="310">
        <v>8.1999999999999993</v>
      </c>
      <c r="K52" s="13">
        <v>7.51</v>
      </c>
      <c r="L52" s="308">
        <v>7.19</v>
      </c>
      <c r="M52" s="1131"/>
      <c r="N52" s="310"/>
      <c r="O52" s="309"/>
      <c r="P52" s="309"/>
      <c r="Q52" s="743"/>
      <c r="R52" s="677"/>
      <c r="S52" s="1030"/>
      <c r="T52" s="787">
        <v>7659</v>
      </c>
      <c r="U52" s="118"/>
      <c r="V52" s="4" t="s">
        <v>14</v>
      </c>
      <c r="W52" s="10" t="s">
        <v>371</v>
      </c>
      <c r="X52" s="217">
        <v>6.2</v>
      </c>
      <c r="Y52" s="313">
        <v>6.1</v>
      </c>
    </row>
    <row r="53" spans="1:25" x14ac:dyDescent="0.15">
      <c r="A53" s="1171"/>
      <c r="B53" s="537">
        <v>44697</v>
      </c>
      <c r="C53" s="449" t="str">
        <f t="shared" si="4"/>
        <v>(月)</v>
      </c>
      <c r="D53" s="672" t="s">
        <v>332</v>
      </c>
      <c r="E53" s="673">
        <v>9</v>
      </c>
      <c r="F53" s="674">
        <v>14.7</v>
      </c>
      <c r="G53" s="13">
        <v>17.100000000000001</v>
      </c>
      <c r="H53" s="308">
        <v>17.3</v>
      </c>
      <c r="I53" s="14">
        <v>13</v>
      </c>
      <c r="J53" s="310">
        <v>3.8</v>
      </c>
      <c r="K53" s="13">
        <v>7.65</v>
      </c>
      <c r="L53" s="308">
        <v>7.41</v>
      </c>
      <c r="M53" s="1131">
        <v>22.8</v>
      </c>
      <c r="N53" s="310">
        <v>22.2</v>
      </c>
      <c r="O53" s="309">
        <v>140</v>
      </c>
      <c r="P53" s="309">
        <v>68</v>
      </c>
      <c r="Q53" s="743">
        <v>14</v>
      </c>
      <c r="R53" s="677">
        <v>180</v>
      </c>
      <c r="S53" s="1030">
        <v>0.28999999999999998</v>
      </c>
      <c r="T53" s="787">
        <v>5138</v>
      </c>
      <c r="U53" s="118"/>
      <c r="V53" s="4" t="s">
        <v>15</v>
      </c>
      <c r="W53" s="10" t="s">
        <v>371</v>
      </c>
      <c r="X53" s="217">
        <v>2.7</v>
      </c>
      <c r="Y53" s="313">
        <v>2.6</v>
      </c>
    </row>
    <row r="54" spans="1:25" x14ac:dyDescent="0.15">
      <c r="A54" s="1171"/>
      <c r="B54" s="537">
        <v>44698</v>
      </c>
      <c r="C54" s="449" t="str">
        <f t="shared" si="4"/>
        <v>(火)</v>
      </c>
      <c r="D54" s="678" t="s">
        <v>330</v>
      </c>
      <c r="E54" s="673">
        <v>0</v>
      </c>
      <c r="F54" s="674">
        <v>19.2</v>
      </c>
      <c r="G54" s="13">
        <v>16.7</v>
      </c>
      <c r="H54" s="308">
        <v>16.8</v>
      </c>
      <c r="I54" s="14">
        <v>12.3</v>
      </c>
      <c r="J54" s="310">
        <v>5.9</v>
      </c>
      <c r="K54" s="13">
        <v>7.72</v>
      </c>
      <c r="L54" s="308">
        <v>7.48</v>
      </c>
      <c r="M54" s="1131">
        <v>24.2</v>
      </c>
      <c r="N54" s="310">
        <v>23.6</v>
      </c>
      <c r="O54" s="309">
        <v>87</v>
      </c>
      <c r="P54" s="309">
        <v>74</v>
      </c>
      <c r="Q54" s="743">
        <v>12</v>
      </c>
      <c r="R54" s="677">
        <v>176</v>
      </c>
      <c r="S54" s="1030">
        <v>0.44</v>
      </c>
      <c r="T54" s="787">
        <v>2524</v>
      </c>
      <c r="U54" s="118"/>
      <c r="V54" s="4" t="s">
        <v>214</v>
      </c>
      <c r="W54" s="10" t="s">
        <v>371</v>
      </c>
      <c r="X54" s="217">
        <v>8.4</v>
      </c>
      <c r="Y54" s="313">
        <v>8.5</v>
      </c>
    </row>
    <row r="55" spans="1:25" x14ac:dyDescent="0.15">
      <c r="A55" s="1171"/>
      <c r="B55" s="537">
        <v>44699</v>
      </c>
      <c r="C55" s="449" t="str">
        <f t="shared" si="4"/>
        <v>(水)</v>
      </c>
      <c r="D55" s="678" t="s">
        <v>331</v>
      </c>
      <c r="E55" s="673">
        <v>0</v>
      </c>
      <c r="F55" s="674">
        <v>23.4</v>
      </c>
      <c r="G55" s="13">
        <v>17.3</v>
      </c>
      <c r="H55" s="308">
        <v>16.8</v>
      </c>
      <c r="I55" s="14">
        <v>9</v>
      </c>
      <c r="J55" s="310">
        <v>11.1</v>
      </c>
      <c r="K55" s="13">
        <v>7.75</v>
      </c>
      <c r="L55" s="308">
        <v>7.77</v>
      </c>
      <c r="M55" s="1131">
        <v>25.6</v>
      </c>
      <c r="N55" s="310">
        <v>24.9</v>
      </c>
      <c r="O55" s="309">
        <v>97</v>
      </c>
      <c r="P55" s="309">
        <v>76</v>
      </c>
      <c r="Q55" s="743">
        <v>11</v>
      </c>
      <c r="R55" s="677">
        <v>212</v>
      </c>
      <c r="S55" s="1030">
        <v>0.7</v>
      </c>
      <c r="T55" s="787"/>
      <c r="U55" s="118"/>
      <c r="V55" s="4" t="s">
        <v>215</v>
      </c>
      <c r="W55" s="10" t="s">
        <v>371</v>
      </c>
      <c r="X55" s="219">
        <v>4.8000000000000001E-2</v>
      </c>
      <c r="Y55" s="314">
        <v>0.05</v>
      </c>
    </row>
    <row r="56" spans="1:25" x14ac:dyDescent="0.15">
      <c r="A56" s="1171"/>
      <c r="B56" s="537">
        <v>44700</v>
      </c>
      <c r="C56" s="449" t="str">
        <f t="shared" si="4"/>
        <v>(木)</v>
      </c>
      <c r="D56" s="678" t="s">
        <v>331</v>
      </c>
      <c r="E56" s="673">
        <v>0</v>
      </c>
      <c r="F56" s="674">
        <v>23.8</v>
      </c>
      <c r="G56" s="13">
        <v>17.899999999999999</v>
      </c>
      <c r="H56" s="308">
        <v>17.899999999999999</v>
      </c>
      <c r="I56" s="14">
        <v>8.5</v>
      </c>
      <c r="J56" s="310">
        <v>9</v>
      </c>
      <c r="K56" s="13">
        <v>7.75</v>
      </c>
      <c r="L56" s="308">
        <v>7.8</v>
      </c>
      <c r="M56" s="1131">
        <v>27.7</v>
      </c>
      <c r="N56" s="310">
        <v>26.4</v>
      </c>
      <c r="O56" s="309">
        <v>100</v>
      </c>
      <c r="P56" s="309">
        <v>84</v>
      </c>
      <c r="Q56" s="743">
        <v>11</v>
      </c>
      <c r="R56" s="677">
        <v>218</v>
      </c>
      <c r="S56" s="1030">
        <v>0.64</v>
      </c>
      <c r="T56" s="787"/>
      <c r="U56" s="118"/>
      <c r="V56" s="4" t="s">
        <v>16</v>
      </c>
      <c r="W56" s="10" t="s">
        <v>371</v>
      </c>
      <c r="X56" s="219">
        <v>1.35</v>
      </c>
      <c r="Y56" s="314">
        <v>1.23</v>
      </c>
    </row>
    <row r="57" spans="1:25" x14ac:dyDescent="0.15">
      <c r="A57" s="1171"/>
      <c r="B57" s="537">
        <v>44701</v>
      </c>
      <c r="C57" s="449" t="str">
        <f t="shared" si="4"/>
        <v>(金)</v>
      </c>
      <c r="D57" s="678" t="s">
        <v>331</v>
      </c>
      <c r="E57" s="673">
        <v>0</v>
      </c>
      <c r="F57" s="674">
        <v>23.5</v>
      </c>
      <c r="G57" s="13">
        <v>17.899999999999999</v>
      </c>
      <c r="H57" s="308">
        <v>17.899999999999999</v>
      </c>
      <c r="I57" s="14">
        <v>8.5</v>
      </c>
      <c r="J57" s="310">
        <v>9</v>
      </c>
      <c r="K57" s="13">
        <v>7.75</v>
      </c>
      <c r="L57" s="308">
        <v>7.8</v>
      </c>
      <c r="M57" s="1131">
        <v>27.7</v>
      </c>
      <c r="N57" s="310">
        <v>26.4</v>
      </c>
      <c r="O57" s="309">
        <v>110</v>
      </c>
      <c r="P57" s="309">
        <v>88</v>
      </c>
      <c r="Q57" s="743">
        <v>12</v>
      </c>
      <c r="R57" s="677">
        <v>228</v>
      </c>
      <c r="S57" s="1030">
        <v>0.66</v>
      </c>
      <c r="T57" s="787"/>
      <c r="U57" s="118"/>
      <c r="V57" s="4" t="s">
        <v>216</v>
      </c>
      <c r="W57" s="10" t="s">
        <v>371</v>
      </c>
      <c r="X57" s="219">
        <v>0.93</v>
      </c>
      <c r="Y57" s="314">
        <v>0.96</v>
      </c>
    </row>
    <row r="58" spans="1:25" x14ac:dyDescent="0.15">
      <c r="A58" s="1171"/>
      <c r="B58" s="537">
        <v>44702</v>
      </c>
      <c r="C58" s="449" t="str">
        <f t="shared" si="4"/>
        <v>(土)</v>
      </c>
      <c r="D58" s="672" t="s">
        <v>330</v>
      </c>
      <c r="E58" s="673">
        <v>11</v>
      </c>
      <c r="F58" s="674">
        <v>21.6</v>
      </c>
      <c r="G58" s="13">
        <v>19</v>
      </c>
      <c r="H58" s="308">
        <v>19.8</v>
      </c>
      <c r="I58" s="14">
        <v>7.2</v>
      </c>
      <c r="J58" s="310">
        <v>7.3</v>
      </c>
      <c r="K58" s="13">
        <v>7.75</v>
      </c>
      <c r="L58" s="308">
        <v>7.85</v>
      </c>
      <c r="M58" s="1131"/>
      <c r="N58" s="310"/>
      <c r="O58" s="309"/>
      <c r="P58" s="309"/>
      <c r="Q58" s="743"/>
      <c r="R58" s="677"/>
      <c r="S58" s="1030"/>
      <c r="T58" s="787"/>
      <c r="U58" s="118"/>
      <c r="V58" s="4" t="s">
        <v>217</v>
      </c>
      <c r="W58" s="10" t="s">
        <v>371</v>
      </c>
      <c r="X58" s="219">
        <v>0.20300000000000001</v>
      </c>
      <c r="Y58" s="314">
        <v>0.17699999999999999</v>
      </c>
    </row>
    <row r="59" spans="1:25" x14ac:dyDescent="0.15">
      <c r="A59" s="1171"/>
      <c r="B59" s="537">
        <v>44703</v>
      </c>
      <c r="C59" s="449" t="str">
        <f t="shared" si="4"/>
        <v>(日)</v>
      </c>
      <c r="D59" s="678" t="s">
        <v>330</v>
      </c>
      <c r="E59" s="673">
        <v>1</v>
      </c>
      <c r="F59" s="674">
        <v>18.899999999999999</v>
      </c>
      <c r="G59" s="13">
        <v>18.100000000000001</v>
      </c>
      <c r="H59" s="308">
        <v>18.8</v>
      </c>
      <c r="I59" s="14">
        <v>9.9</v>
      </c>
      <c r="J59" s="310">
        <v>9.4</v>
      </c>
      <c r="K59" s="13">
        <v>7.71</v>
      </c>
      <c r="L59" s="308">
        <v>7.79</v>
      </c>
      <c r="M59" s="1131"/>
      <c r="N59" s="310"/>
      <c r="O59" s="309"/>
      <c r="P59" s="309"/>
      <c r="Q59" s="743"/>
      <c r="R59" s="677"/>
      <c r="S59" s="1030"/>
      <c r="T59" s="787"/>
      <c r="U59" s="118"/>
      <c r="V59" s="4" t="s">
        <v>218</v>
      </c>
      <c r="W59" s="10" t="s">
        <v>371</v>
      </c>
      <c r="X59" s="217">
        <v>16.399999999999999</v>
      </c>
      <c r="Y59" s="313">
        <v>16.3</v>
      </c>
    </row>
    <row r="60" spans="1:25" x14ac:dyDescent="0.15">
      <c r="A60" s="1171"/>
      <c r="B60" s="537">
        <v>44704</v>
      </c>
      <c r="C60" s="449" t="str">
        <f t="shared" si="4"/>
        <v>(月)</v>
      </c>
      <c r="D60" s="678" t="s">
        <v>331</v>
      </c>
      <c r="E60" s="673">
        <v>0</v>
      </c>
      <c r="F60" s="674">
        <v>19.399999999999999</v>
      </c>
      <c r="G60" s="13">
        <v>19.600000000000001</v>
      </c>
      <c r="H60" s="308">
        <v>19.3</v>
      </c>
      <c r="I60" s="14">
        <v>6.8</v>
      </c>
      <c r="J60" s="310">
        <v>6.9</v>
      </c>
      <c r="K60" s="13">
        <v>7.78</v>
      </c>
      <c r="L60" s="308">
        <v>7.82</v>
      </c>
      <c r="M60" s="1131">
        <v>30</v>
      </c>
      <c r="N60" s="310">
        <v>29.3</v>
      </c>
      <c r="O60" s="309">
        <v>110</v>
      </c>
      <c r="P60" s="309">
        <v>86</v>
      </c>
      <c r="Q60" s="743">
        <v>12</v>
      </c>
      <c r="R60" s="677">
        <v>216</v>
      </c>
      <c r="S60" s="1030">
        <v>0.68</v>
      </c>
      <c r="T60" s="787"/>
      <c r="U60" s="118"/>
      <c r="V60" s="4" t="s">
        <v>17</v>
      </c>
      <c r="W60" s="10" t="s">
        <v>371</v>
      </c>
      <c r="X60" s="217">
        <v>33.799999999999997</v>
      </c>
      <c r="Y60" s="313">
        <v>33.200000000000003</v>
      </c>
    </row>
    <row r="61" spans="1:25" x14ac:dyDescent="0.15">
      <c r="A61" s="1171"/>
      <c r="B61" s="537">
        <v>44705</v>
      </c>
      <c r="C61" s="449" t="str">
        <f t="shared" si="4"/>
        <v>(火)</v>
      </c>
      <c r="D61" s="678" t="s">
        <v>331</v>
      </c>
      <c r="E61" s="673">
        <v>0</v>
      </c>
      <c r="F61" s="674">
        <v>23.1</v>
      </c>
      <c r="G61" s="13">
        <v>19.600000000000001</v>
      </c>
      <c r="H61" s="308">
        <v>19.8</v>
      </c>
      <c r="I61" s="14">
        <v>7.8</v>
      </c>
      <c r="J61" s="310">
        <v>7.9</v>
      </c>
      <c r="K61" s="13">
        <v>7.76</v>
      </c>
      <c r="L61" s="308">
        <v>7.81</v>
      </c>
      <c r="M61" s="1131">
        <v>31</v>
      </c>
      <c r="N61" s="310">
        <v>30.9</v>
      </c>
      <c r="O61" s="309">
        <v>120</v>
      </c>
      <c r="P61" s="309">
        <v>96</v>
      </c>
      <c r="Q61" s="743">
        <v>12</v>
      </c>
      <c r="R61" s="677">
        <v>246</v>
      </c>
      <c r="S61" s="1030">
        <v>0.62</v>
      </c>
      <c r="T61" s="787"/>
      <c r="U61" s="118"/>
      <c r="V61" s="4" t="s">
        <v>219</v>
      </c>
      <c r="W61" s="10" t="s">
        <v>205</v>
      </c>
      <c r="X61" s="383">
        <v>20</v>
      </c>
      <c r="Y61" s="396">
        <v>22</v>
      </c>
    </row>
    <row r="62" spans="1:25" x14ac:dyDescent="0.15">
      <c r="A62" s="1171"/>
      <c r="B62" s="537">
        <v>44706</v>
      </c>
      <c r="C62" s="449" t="str">
        <f t="shared" si="4"/>
        <v>(水)</v>
      </c>
      <c r="D62" s="678" t="s">
        <v>331</v>
      </c>
      <c r="E62" s="673">
        <v>0</v>
      </c>
      <c r="F62" s="674">
        <v>23.9</v>
      </c>
      <c r="G62" s="13">
        <v>19.899999999999999</v>
      </c>
      <c r="H62" s="308">
        <v>20.100000000000001</v>
      </c>
      <c r="I62" s="14">
        <v>6.6</v>
      </c>
      <c r="J62" s="310">
        <v>7.1</v>
      </c>
      <c r="K62" s="13">
        <v>7.78</v>
      </c>
      <c r="L62" s="308">
        <v>7.83</v>
      </c>
      <c r="M62" s="1131">
        <v>31.6</v>
      </c>
      <c r="N62" s="310">
        <v>31.8</v>
      </c>
      <c r="O62" s="309">
        <v>120</v>
      </c>
      <c r="P62" s="309">
        <v>96</v>
      </c>
      <c r="Q62" s="743">
        <v>13</v>
      </c>
      <c r="R62" s="677">
        <v>246</v>
      </c>
      <c r="S62" s="1030">
        <v>0.65</v>
      </c>
      <c r="T62" s="787"/>
      <c r="U62" s="118"/>
      <c r="V62" s="4" t="s">
        <v>220</v>
      </c>
      <c r="W62" s="10" t="s">
        <v>371</v>
      </c>
      <c r="X62" s="383">
        <v>16</v>
      </c>
      <c r="Y62" s="396">
        <v>12</v>
      </c>
    </row>
    <row r="63" spans="1:25" x14ac:dyDescent="0.15">
      <c r="A63" s="1171"/>
      <c r="B63" s="537">
        <v>44707</v>
      </c>
      <c r="C63" s="449" t="str">
        <f t="shared" si="4"/>
        <v>(木)</v>
      </c>
      <c r="D63" s="678" t="s">
        <v>331</v>
      </c>
      <c r="E63" s="673">
        <v>0</v>
      </c>
      <c r="F63" s="674">
        <v>26.6</v>
      </c>
      <c r="G63" s="13">
        <v>19.899999999999999</v>
      </c>
      <c r="H63" s="308">
        <v>20.3</v>
      </c>
      <c r="I63" s="14">
        <v>5.9</v>
      </c>
      <c r="J63" s="310">
        <v>6.5</v>
      </c>
      <c r="K63" s="13">
        <v>7.8</v>
      </c>
      <c r="L63" s="308">
        <v>7.85</v>
      </c>
      <c r="M63" s="1131">
        <v>32.200000000000003</v>
      </c>
      <c r="N63" s="310">
        <v>32.299999999999997</v>
      </c>
      <c r="O63" s="309">
        <v>130</v>
      </c>
      <c r="P63" s="309">
        <v>94</v>
      </c>
      <c r="Q63" s="743">
        <v>13</v>
      </c>
      <c r="R63" s="677">
        <v>246</v>
      </c>
      <c r="S63" s="1030">
        <v>0.55000000000000004</v>
      </c>
      <c r="T63" s="787"/>
      <c r="U63" s="118"/>
      <c r="V63" s="397"/>
      <c r="W63" s="398"/>
      <c r="X63" s="399"/>
      <c r="Y63" s="398"/>
    </row>
    <row r="64" spans="1:25" x14ac:dyDescent="0.15">
      <c r="A64" s="1171"/>
      <c r="B64" s="537">
        <v>44708</v>
      </c>
      <c r="C64" s="449" t="str">
        <f t="shared" si="4"/>
        <v>(金)</v>
      </c>
      <c r="D64" s="678" t="s">
        <v>332</v>
      </c>
      <c r="E64" s="673">
        <v>6</v>
      </c>
      <c r="F64" s="674">
        <v>20.2</v>
      </c>
      <c r="G64" s="13">
        <v>19.899999999999999</v>
      </c>
      <c r="H64" s="308">
        <v>20.399999999999999</v>
      </c>
      <c r="I64" s="14">
        <v>8</v>
      </c>
      <c r="J64" s="310">
        <v>8.1999999999999993</v>
      </c>
      <c r="K64" s="13">
        <v>7.83</v>
      </c>
      <c r="L64" s="308">
        <v>7.86</v>
      </c>
      <c r="M64" s="1131">
        <v>33.700000000000003</v>
      </c>
      <c r="N64" s="310">
        <v>33.9</v>
      </c>
      <c r="O64" s="309">
        <v>140</v>
      </c>
      <c r="P64" s="309">
        <v>100</v>
      </c>
      <c r="Q64" s="743">
        <v>13</v>
      </c>
      <c r="R64" s="677">
        <v>266</v>
      </c>
      <c r="S64" s="1030">
        <v>0.66</v>
      </c>
      <c r="T64" s="787"/>
      <c r="U64" s="118"/>
      <c r="V64" s="397"/>
      <c r="W64" s="398"/>
      <c r="X64" s="399"/>
      <c r="Y64" s="398"/>
    </row>
    <row r="65" spans="1:25" x14ac:dyDescent="0.15">
      <c r="A65" s="1171"/>
      <c r="B65" s="537">
        <v>44709</v>
      </c>
      <c r="C65" s="449" t="str">
        <f t="shared" si="4"/>
        <v>(土)</v>
      </c>
      <c r="D65" s="678" t="s">
        <v>331</v>
      </c>
      <c r="E65" s="673">
        <v>0</v>
      </c>
      <c r="F65" s="674">
        <v>28.2</v>
      </c>
      <c r="G65" s="13">
        <v>20.3</v>
      </c>
      <c r="H65" s="308">
        <v>20.5</v>
      </c>
      <c r="I65" s="14">
        <v>10.199999999999999</v>
      </c>
      <c r="J65" s="310">
        <v>9.3000000000000007</v>
      </c>
      <c r="K65" s="13">
        <v>7.77</v>
      </c>
      <c r="L65" s="308">
        <v>7.82</v>
      </c>
      <c r="M65" s="1131"/>
      <c r="N65" s="310"/>
      <c r="O65" s="309"/>
      <c r="P65" s="309"/>
      <c r="Q65" s="743"/>
      <c r="R65" s="677"/>
      <c r="S65" s="1030"/>
      <c r="T65" s="787"/>
      <c r="U65" s="118"/>
      <c r="V65" s="400"/>
      <c r="W65" s="401"/>
      <c r="X65" s="402"/>
      <c r="Y65" s="401"/>
    </row>
    <row r="66" spans="1:25" x14ac:dyDescent="0.15">
      <c r="A66" s="1171"/>
      <c r="B66" s="537">
        <v>44710</v>
      </c>
      <c r="C66" s="449" t="str">
        <f t="shared" si="4"/>
        <v>(日)</v>
      </c>
      <c r="D66" s="678" t="s">
        <v>331</v>
      </c>
      <c r="E66" s="673">
        <v>0</v>
      </c>
      <c r="F66" s="674">
        <v>26.1</v>
      </c>
      <c r="G66" s="13">
        <v>21.1</v>
      </c>
      <c r="H66" s="308">
        <v>22.1</v>
      </c>
      <c r="I66" s="14">
        <v>6.2</v>
      </c>
      <c r="J66" s="310">
        <v>6.5</v>
      </c>
      <c r="K66" s="13">
        <v>7.75</v>
      </c>
      <c r="L66" s="308">
        <v>7.82</v>
      </c>
      <c r="M66" s="1131"/>
      <c r="N66" s="310"/>
      <c r="O66" s="309"/>
      <c r="P66" s="309"/>
      <c r="Q66" s="743"/>
      <c r="R66" s="677"/>
      <c r="S66" s="1030"/>
      <c r="T66" s="787"/>
      <c r="U66" s="118"/>
      <c r="V66" s="11" t="s">
        <v>23</v>
      </c>
      <c r="W66" s="117" t="s">
        <v>24</v>
      </c>
      <c r="X66" s="117" t="s">
        <v>24</v>
      </c>
      <c r="Y66" s="812" t="s">
        <v>24</v>
      </c>
    </row>
    <row r="67" spans="1:25" x14ac:dyDescent="0.15">
      <c r="A67" s="1171"/>
      <c r="B67" s="537">
        <v>44711</v>
      </c>
      <c r="C67" s="449" t="str">
        <f t="shared" si="4"/>
        <v>(月)</v>
      </c>
      <c r="D67" s="678" t="s">
        <v>331</v>
      </c>
      <c r="E67" s="673">
        <v>0</v>
      </c>
      <c r="F67" s="674">
        <v>26.2</v>
      </c>
      <c r="G67" s="13">
        <v>21.6</v>
      </c>
      <c r="H67" s="308">
        <v>21.8</v>
      </c>
      <c r="I67" s="14">
        <v>5.0999999999999996</v>
      </c>
      <c r="J67" s="310">
        <v>6.2</v>
      </c>
      <c r="K67" s="13">
        <v>7.78</v>
      </c>
      <c r="L67" s="308">
        <v>7.83</v>
      </c>
      <c r="M67" s="1131">
        <v>32.799999999999997</v>
      </c>
      <c r="N67" s="310">
        <v>33</v>
      </c>
      <c r="O67" s="309">
        <v>130</v>
      </c>
      <c r="P67" s="309">
        <v>94</v>
      </c>
      <c r="Q67" s="743">
        <v>13</v>
      </c>
      <c r="R67" s="677">
        <v>252</v>
      </c>
      <c r="S67" s="1030">
        <v>0.51</v>
      </c>
      <c r="T67" s="787"/>
      <c r="U67" s="118"/>
      <c r="V67" s="985" t="s">
        <v>361</v>
      </c>
      <c r="W67" s="986"/>
      <c r="X67" s="986"/>
      <c r="Y67" s="987"/>
    </row>
    <row r="68" spans="1:25" x14ac:dyDescent="0.15">
      <c r="A68" s="1171"/>
      <c r="B68" s="538">
        <v>44712</v>
      </c>
      <c r="C68" s="449" t="str">
        <f t="shared" si="4"/>
        <v>(火)</v>
      </c>
      <c r="D68" s="716" t="s">
        <v>330</v>
      </c>
      <c r="E68" s="717">
        <v>15</v>
      </c>
      <c r="F68" s="718">
        <v>18.399999999999999</v>
      </c>
      <c r="G68" s="418">
        <v>20.3</v>
      </c>
      <c r="H68" s="719">
        <v>21</v>
      </c>
      <c r="I68" s="720">
        <v>7.7</v>
      </c>
      <c r="J68" s="721">
        <v>6.5</v>
      </c>
      <c r="K68" s="418">
        <v>7.7</v>
      </c>
      <c r="L68" s="719">
        <v>7.82</v>
      </c>
      <c r="M68" s="1133">
        <v>22.7</v>
      </c>
      <c r="N68" s="721">
        <v>31.6</v>
      </c>
      <c r="O68" s="722">
        <v>130</v>
      </c>
      <c r="P68" s="722">
        <v>98</v>
      </c>
      <c r="Q68" s="723">
        <v>13</v>
      </c>
      <c r="R68" s="724">
        <v>254</v>
      </c>
      <c r="S68" s="1034">
        <v>0.54</v>
      </c>
      <c r="T68" s="726"/>
      <c r="U68" s="118"/>
      <c r="V68" s="988"/>
      <c r="W68" s="989"/>
      <c r="X68" s="989"/>
      <c r="Y68" s="990"/>
    </row>
    <row r="69" spans="1:25" s="1" customFormat="1" ht="13.5" customHeight="1" x14ac:dyDescent="0.15">
      <c r="A69" s="1171"/>
      <c r="B69" s="1155" t="s">
        <v>274</v>
      </c>
      <c r="C69" s="1155"/>
      <c r="D69" s="679"/>
      <c r="E69" s="663">
        <f>MAX(E38:E68)</f>
        <v>71</v>
      </c>
      <c r="F69" s="680">
        <f t="shared" ref="F69:T69" si="5">IF(COUNT(F38:F68)=0,"",MAX(F38:F68))</f>
        <v>28.2</v>
      </c>
      <c r="G69" s="12">
        <f t="shared" si="5"/>
        <v>21.6</v>
      </c>
      <c r="H69" s="307">
        <f t="shared" si="5"/>
        <v>22.1</v>
      </c>
      <c r="I69" s="665">
        <f t="shared" si="5"/>
        <v>36.700000000000003</v>
      </c>
      <c r="J69" s="666">
        <f t="shared" si="5"/>
        <v>12.1</v>
      </c>
      <c r="K69" s="12">
        <f t="shared" si="5"/>
        <v>7.83</v>
      </c>
      <c r="L69" s="307">
        <f t="shared" si="5"/>
        <v>7.86</v>
      </c>
      <c r="M69" s="1130">
        <f t="shared" si="5"/>
        <v>33.700000000000003</v>
      </c>
      <c r="N69" s="666">
        <f t="shared" si="5"/>
        <v>33.9</v>
      </c>
      <c r="O69" s="667">
        <f t="shared" si="5"/>
        <v>210</v>
      </c>
      <c r="P69" s="667">
        <f t="shared" si="5"/>
        <v>100</v>
      </c>
      <c r="Q69" s="728">
        <f t="shared" si="5"/>
        <v>14</v>
      </c>
      <c r="R69" s="684">
        <f t="shared" si="5"/>
        <v>266</v>
      </c>
      <c r="S69" s="1038">
        <f t="shared" si="5"/>
        <v>0.77</v>
      </c>
      <c r="T69" s="686">
        <f t="shared" si="5"/>
        <v>12683</v>
      </c>
      <c r="U69" s="159"/>
      <c r="V69" s="988"/>
      <c r="W69" s="989"/>
      <c r="X69" s="989"/>
      <c r="Y69" s="990"/>
    </row>
    <row r="70" spans="1:25" s="1" customFormat="1" ht="13.5" customHeight="1" x14ac:dyDescent="0.15">
      <c r="A70" s="1171"/>
      <c r="B70" s="1156" t="s">
        <v>275</v>
      </c>
      <c r="C70" s="1156"/>
      <c r="D70" s="687"/>
      <c r="E70" s="688"/>
      <c r="F70" s="689">
        <f t="shared" ref="F70:S70" si="6">IF(COUNT(F38:F68)=0,"",MIN(F38:F68))</f>
        <v>14.7</v>
      </c>
      <c r="G70" s="13">
        <f t="shared" si="6"/>
        <v>15.2</v>
      </c>
      <c r="H70" s="308">
        <f t="shared" si="6"/>
        <v>15.2</v>
      </c>
      <c r="I70" s="14">
        <f t="shared" si="6"/>
        <v>5.0999999999999996</v>
      </c>
      <c r="J70" s="310">
        <f t="shared" si="6"/>
        <v>3.8</v>
      </c>
      <c r="K70" s="13">
        <f t="shared" si="6"/>
        <v>7.46</v>
      </c>
      <c r="L70" s="308">
        <f t="shared" si="6"/>
        <v>7.04</v>
      </c>
      <c r="M70" s="1131">
        <f t="shared" si="6"/>
        <v>18.8</v>
      </c>
      <c r="N70" s="310">
        <f t="shared" si="6"/>
        <v>20.6</v>
      </c>
      <c r="O70" s="309">
        <f t="shared" si="6"/>
        <v>67</v>
      </c>
      <c r="P70" s="309">
        <f t="shared" si="6"/>
        <v>62</v>
      </c>
      <c r="Q70" s="692">
        <f t="shared" si="6"/>
        <v>11</v>
      </c>
      <c r="R70" s="693">
        <f t="shared" si="6"/>
        <v>164</v>
      </c>
      <c r="S70" s="1044">
        <f t="shared" si="6"/>
        <v>0.28999999999999998</v>
      </c>
      <c r="T70" s="695"/>
      <c r="U70" s="159"/>
      <c r="V70" s="988"/>
      <c r="W70" s="989"/>
      <c r="X70" s="989"/>
      <c r="Y70" s="990"/>
    </row>
    <row r="71" spans="1:25" s="1" customFormat="1" ht="13.5" customHeight="1" x14ac:dyDescent="0.15">
      <c r="A71" s="1171"/>
      <c r="B71" s="1156" t="s">
        <v>276</v>
      </c>
      <c r="C71" s="1156"/>
      <c r="D71" s="687"/>
      <c r="E71" s="696"/>
      <c r="F71" s="697">
        <f t="shared" ref="F71:S71" si="7">IF(COUNT(F38:F68)=0,"",AVERAGE(F38:F68))</f>
        <v>20.632258064516133</v>
      </c>
      <c r="G71" s="418">
        <f t="shared" si="7"/>
        <v>18.216129032258063</v>
      </c>
      <c r="H71" s="719">
        <f t="shared" si="7"/>
        <v>18.493548387096773</v>
      </c>
      <c r="I71" s="720">
        <f t="shared" si="7"/>
        <v>12.067741935483872</v>
      </c>
      <c r="J71" s="721">
        <f t="shared" si="7"/>
        <v>7.3612903225806461</v>
      </c>
      <c r="K71" s="418">
        <f t="shared" si="7"/>
        <v>7.7096774193548399</v>
      </c>
      <c r="L71" s="719">
        <f t="shared" si="7"/>
        <v>7.6819354838709693</v>
      </c>
      <c r="M71" s="1133">
        <f t="shared" si="7"/>
        <v>27.726315789473688</v>
      </c>
      <c r="N71" s="721">
        <f t="shared" si="7"/>
        <v>28.210526315789469</v>
      </c>
      <c r="O71" s="722">
        <f t="shared" si="7"/>
        <v>117.63157894736842</v>
      </c>
      <c r="P71" s="722">
        <f t="shared" si="7"/>
        <v>85.263157894736835</v>
      </c>
      <c r="Q71" s="730">
        <f t="shared" si="7"/>
        <v>12.526315789473685</v>
      </c>
      <c r="R71" s="731">
        <f t="shared" si="7"/>
        <v>223.78947368421052</v>
      </c>
      <c r="S71" s="1073">
        <f t="shared" si="7"/>
        <v>0.58473684210526311</v>
      </c>
      <c r="T71" s="695"/>
      <c r="U71" s="159"/>
      <c r="V71" s="988"/>
      <c r="W71" s="989"/>
      <c r="X71" s="989"/>
      <c r="Y71" s="990"/>
    </row>
    <row r="72" spans="1:25" s="1" customFormat="1" ht="13.5" customHeight="1" x14ac:dyDescent="0.15">
      <c r="A72" s="1171"/>
      <c r="B72" s="1157" t="s">
        <v>277</v>
      </c>
      <c r="C72" s="1157"/>
      <c r="D72" s="699"/>
      <c r="E72" s="700">
        <f>SUM(E38:E68)</f>
        <v>181</v>
      </c>
      <c r="F72" s="701"/>
      <c r="G72" s="701"/>
      <c r="H72" s="734"/>
      <c r="I72" s="701"/>
      <c r="J72" s="734"/>
      <c r="K72" s="704"/>
      <c r="L72" s="705"/>
      <c r="M72" s="735"/>
      <c r="N72" s="736"/>
      <c r="O72" s="737"/>
      <c r="P72" s="737"/>
      <c r="Q72" s="738"/>
      <c r="R72" s="711"/>
      <c r="S72" s="1070"/>
      <c r="T72" s="1008">
        <f>SUM(T38:T68)</f>
        <v>56822</v>
      </c>
      <c r="U72" s="530"/>
      <c r="V72" s="827"/>
      <c r="W72" s="828"/>
      <c r="X72" s="828"/>
      <c r="Y72" s="829"/>
    </row>
    <row r="73" spans="1:25" ht="13.5" customHeight="1" x14ac:dyDescent="0.15">
      <c r="A73" s="1171" t="s">
        <v>202</v>
      </c>
      <c r="B73" s="540">
        <v>44713</v>
      </c>
      <c r="C73" s="448" t="str">
        <f>IF(B73="","",IF(WEEKDAY(B73)=1,"(日)",IF(WEEKDAY(B73)=2,"(月)",IF(WEEKDAY(B73)=3,"(火)",IF(WEEKDAY(B73)=4,"(水)",IF(WEEKDAY(B73)=5,"(木)",IF(WEEKDAY(B73)=6,"(金)","(土)")))))))</f>
        <v>(水)</v>
      </c>
      <c r="D73" s="740" t="s">
        <v>318</v>
      </c>
      <c r="E73" s="663">
        <v>2</v>
      </c>
      <c r="F73" s="664">
        <v>23.4</v>
      </c>
      <c r="G73" s="12">
        <v>19.899999999999999</v>
      </c>
      <c r="H73" s="666">
        <v>19.600000000000001</v>
      </c>
      <c r="I73" s="665">
        <v>5.0999999999999996</v>
      </c>
      <c r="J73" s="307">
        <v>7.4</v>
      </c>
      <c r="K73" s="12">
        <v>7.75</v>
      </c>
      <c r="L73" s="307">
        <v>7.8</v>
      </c>
      <c r="M73" s="1130">
        <v>30.2</v>
      </c>
      <c r="N73" s="666">
        <v>30</v>
      </c>
      <c r="O73" s="667">
        <v>120</v>
      </c>
      <c r="P73" s="667">
        <v>84</v>
      </c>
      <c r="Q73" s="728">
        <v>13</v>
      </c>
      <c r="R73" s="671">
        <v>242</v>
      </c>
      <c r="S73" s="1026">
        <v>0.7</v>
      </c>
      <c r="T73" s="1005"/>
      <c r="U73" s="118"/>
      <c r="V73" s="531" t="s">
        <v>344</v>
      </c>
      <c r="W73" s="532"/>
      <c r="X73" s="466">
        <v>44720</v>
      </c>
      <c r="Y73" s="474"/>
    </row>
    <row r="74" spans="1:25" x14ac:dyDescent="0.15">
      <c r="A74" s="1171"/>
      <c r="B74" s="458">
        <v>44714</v>
      </c>
      <c r="C74" s="449" t="str">
        <f t="shared" ref="C74:C102" si="8">IF(B74="","",IF(WEEKDAY(B74)=1,"(日)",IF(WEEKDAY(B74)=2,"(月)",IF(WEEKDAY(B74)=3,"(火)",IF(WEEKDAY(B74)=4,"(水)",IF(WEEKDAY(B74)=5,"(木)",IF(WEEKDAY(B74)=6,"(金)","(土)")))))))</f>
        <v>(木)</v>
      </c>
      <c r="D74" s="742" t="s">
        <v>318</v>
      </c>
      <c r="E74" s="673">
        <v>0</v>
      </c>
      <c r="F74" s="674">
        <v>25.5</v>
      </c>
      <c r="G74" s="13">
        <v>20.100000000000001</v>
      </c>
      <c r="H74" s="310">
        <v>20.2</v>
      </c>
      <c r="I74" s="14">
        <v>4.0999999999999996</v>
      </c>
      <c r="J74" s="308">
        <v>5.7</v>
      </c>
      <c r="K74" s="13">
        <v>7.72</v>
      </c>
      <c r="L74" s="308">
        <v>7.84</v>
      </c>
      <c r="M74" s="1131">
        <v>30.5</v>
      </c>
      <c r="N74" s="310">
        <v>30.2</v>
      </c>
      <c r="O74" s="309">
        <v>120</v>
      </c>
      <c r="P74" s="309">
        <v>86</v>
      </c>
      <c r="Q74" s="743">
        <v>13</v>
      </c>
      <c r="R74" s="677">
        <v>232</v>
      </c>
      <c r="S74" s="1030">
        <v>0.59</v>
      </c>
      <c r="T74" s="787"/>
      <c r="U74" s="118"/>
      <c r="V74" s="518" t="s">
        <v>2</v>
      </c>
      <c r="W74" s="485" t="s">
        <v>363</v>
      </c>
      <c r="X74" s="487">
        <v>17.8</v>
      </c>
      <c r="Y74" s="483"/>
    </row>
    <row r="75" spans="1:25" x14ac:dyDescent="0.15">
      <c r="A75" s="1171"/>
      <c r="B75" s="458">
        <v>44715</v>
      </c>
      <c r="C75" s="449" t="str">
        <f t="shared" si="8"/>
        <v>(金)</v>
      </c>
      <c r="D75" s="742" t="s">
        <v>317</v>
      </c>
      <c r="E75" s="673">
        <v>0</v>
      </c>
      <c r="F75" s="674">
        <v>28.4</v>
      </c>
      <c r="G75" s="13">
        <v>20.9</v>
      </c>
      <c r="H75" s="310">
        <v>21.2</v>
      </c>
      <c r="I75" s="14">
        <v>4.7</v>
      </c>
      <c r="J75" s="308">
        <v>6.2</v>
      </c>
      <c r="K75" s="13">
        <v>7.77</v>
      </c>
      <c r="L75" s="308">
        <v>7.83</v>
      </c>
      <c r="M75" s="1131">
        <v>33.200000000000003</v>
      </c>
      <c r="N75" s="310">
        <v>32.799999999999997</v>
      </c>
      <c r="O75" s="309">
        <v>130</v>
      </c>
      <c r="P75" s="309">
        <v>92</v>
      </c>
      <c r="Q75" s="743">
        <v>13</v>
      </c>
      <c r="R75" s="677">
        <v>254</v>
      </c>
      <c r="S75" s="1030">
        <v>0.54</v>
      </c>
      <c r="T75" s="787"/>
      <c r="U75" s="118"/>
      <c r="V75" s="6" t="s">
        <v>19</v>
      </c>
      <c r="W75" s="7" t="s">
        <v>20</v>
      </c>
      <c r="X75" s="8" t="s">
        <v>21</v>
      </c>
      <c r="Y75" s="7" t="s">
        <v>22</v>
      </c>
    </row>
    <row r="76" spans="1:25" x14ac:dyDescent="0.15">
      <c r="A76" s="1171"/>
      <c r="B76" s="458">
        <v>44716</v>
      </c>
      <c r="C76" s="449" t="str">
        <f t="shared" si="8"/>
        <v>(土)</v>
      </c>
      <c r="D76" s="742" t="s">
        <v>318</v>
      </c>
      <c r="E76" s="673">
        <v>0</v>
      </c>
      <c r="F76" s="674">
        <v>23.2</v>
      </c>
      <c r="G76" s="13">
        <v>21</v>
      </c>
      <c r="H76" s="310">
        <v>21.6</v>
      </c>
      <c r="I76" s="14">
        <v>6.2</v>
      </c>
      <c r="J76" s="308">
        <v>6</v>
      </c>
      <c r="K76" s="13">
        <v>7.77</v>
      </c>
      <c r="L76" s="308">
        <v>7.82</v>
      </c>
      <c r="M76" s="1131"/>
      <c r="N76" s="310"/>
      <c r="O76" s="309"/>
      <c r="P76" s="309"/>
      <c r="Q76" s="743"/>
      <c r="R76" s="677"/>
      <c r="S76" s="1030"/>
      <c r="T76" s="787"/>
      <c r="U76" s="118"/>
      <c r="V76" s="3" t="s">
        <v>203</v>
      </c>
      <c r="W76" s="9" t="s">
        <v>11</v>
      </c>
      <c r="X76" s="12">
        <v>18.3</v>
      </c>
      <c r="Y76" s="307">
        <v>18.5</v>
      </c>
    </row>
    <row r="77" spans="1:25" x14ac:dyDescent="0.15">
      <c r="A77" s="1171"/>
      <c r="B77" s="458">
        <v>44717</v>
      </c>
      <c r="C77" s="449" t="str">
        <f t="shared" si="8"/>
        <v>(日)</v>
      </c>
      <c r="D77" s="742" t="s">
        <v>317</v>
      </c>
      <c r="E77" s="673">
        <v>0</v>
      </c>
      <c r="F77" s="674">
        <v>23.7</v>
      </c>
      <c r="G77" s="13">
        <v>20.399999999999999</v>
      </c>
      <c r="H77" s="310">
        <v>21.1</v>
      </c>
      <c r="I77" s="14">
        <v>6.8</v>
      </c>
      <c r="J77" s="308">
        <v>6.8</v>
      </c>
      <c r="K77" s="13">
        <v>7.78</v>
      </c>
      <c r="L77" s="308">
        <v>7.82</v>
      </c>
      <c r="M77" s="1131"/>
      <c r="N77" s="310"/>
      <c r="O77" s="309"/>
      <c r="P77" s="309"/>
      <c r="Q77" s="743"/>
      <c r="R77" s="677"/>
      <c r="S77" s="1030"/>
      <c r="T77" s="787"/>
      <c r="U77" s="118"/>
      <c r="V77" s="4" t="s">
        <v>204</v>
      </c>
      <c r="W77" s="10" t="s">
        <v>205</v>
      </c>
      <c r="X77" s="13">
        <v>6.8</v>
      </c>
      <c r="Y77" s="308">
        <v>7.5</v>
      </c>
    </row>
    <row r="78" spans="1:25" x14ac:dyDescent="0.15">
      <c r="A78" s="1171"/>
      <c r="B78" s="458">
        <v>44718</v>
      </c>
      <c r="C78" s="449" t="str">
        <f t="shared" si="8"/>
        <v>(月)</v>
      </c>
      <c r="D78" s="742" t="s">
        <v>319</v>
      </c>
      <c r="E78" s="673">
        <v>24</v>
      </c>
      <c r="F78" s="674">
        <v>17.3</v>
      </c>
      <c r="G78" s="13">
        <v>19.8</v>
      </c>
      <c r="H78" s="310">
        <v>20.5</v>
      </c>
      <c r="I78" s="14">
        <v>5</v>
      </c>
      <c r="J78" s="308">
        <v>7.7</v>
      </c>
      <c r="K78" s="13">
        <v>7.81</v>
      </c>
      <c r="L78" s="308">
        <v>7.9</v>
      </c>
      <c r="M78" s="1131">
        <v>30.8</v>
      </c>
      <c r="N78" s="310">
        <v>31</v>
      </c>
      <c r="O78" s="309">
        <v>120</v>
      </c>
      <c r="P78" s="309">
        <v>90</v>
      </c>
      <c r="Q78" s="743">
        <v>13</v>
      </c>
      <c r="R78" s="677">
        <v>304</v>
      </c>
      <c r="S78" s="1030">
        <v>0.55000000000000004</v>
      </c>
      <c r="T78" s="787"/>
      <c r="U78" s="118"/>
      <c r="V78" s="4" t="s">
        <v>12</v>
      </c>
      <c r="W78" s="10"/>
      <c r="X78" s="13">
        <v>7.79</v>
      </c>
      <c r="Y78" s="308">
        <v>7.82</v>
      </c>
    </row>
    <row r="79" spans="1:25" x14ac:dyDescent="0.15">
      <c r="A79" s="1171"/>
      <c r="B79" s="458">
        <v>44719</v>
      </c>
      <c r="C79" s="449" t="str">
        <f t="shared" si="8"/>
        <v>(火)</v>
      </c>
      <c r="D79" s="742" t="s">
        <v>317</v>
      </c>
      <c r="E79" s="673">
        <v>1</v>
      </c>
      <c r="F79" s="674">
        <v>19.2</v>
      </c>
      <c r="G79" s="13">
        <v>18.7</v>
      </c>
      <c r="H79" s="310">
        <v>18.600000000000001</v>
      </c>
      <c r="I79" s="14">
        <v>10.199999999999999</v>
      </c>
      <c r="J79" s="308">
        <v>7.9</v>
      </c>
      <c r="K79" s="13">
        <v>7.77</v>
      </c>
      <c r="L79" s="308">
        <v>7.67</v>
      </c>
      <c r="M79" s="1131">
        <v>25.6</v>
      </c>
      <c r="N79" s="310">
        <v>25.2</v>
      </c>
      <c r="O79" s="309">
        <v>97</v>
      </c>
      <c r="P79" s="309">
        <v>72</v>
      </c>
      <c r="Q79" s="743">
        <v>11</v>
      </c>
      <c r="R79" s="677">
        <v>196</v>
      </c>
      <c r="S79" s="1030">
        <v>0.61</v>
      </c>
      <c r="T79" s="787">
        <v>633</v>
      </c>
      <c r="U79" s="118"/>
      <c r="V79" s="4" t="s">
        <v>206</v>
      </c>
      <c r="W79" s="10" t="s">
        <v>13</v>
      </c>
      <c r="X79" s="13">
        <v>28.3</v>
      </c>
      <c r="Y79" s="308">
        <v>27.5</v>
      </c>
    </row>
    <row r="80" spans="1:25" x14ac:dyDescent="0.15">
      <c r="A80" s="1171"/>
      <c r="B80" s="458">
        <v>44720</v>
      </c>
      <c r="C80" s="449" t="str">
        <f t="shared" si="8"/>
        <v>(水)</v>
      </c>
      <c r="D80" s="742" t="s">
        <v>317</v>
      </c>
      <c r="E80" s="673">
        <v>0</v>
      </c>
      <c r="F80" s="674">
        <v>17.8</v>
      </c>
      <c r="G80" s="13">
        <v>18.3</v>
      </c>
      <c r="H80" s="310">
        <v>18.5</v>
      </c>
      <c r="I80" s="14">
        <v>6.8</v>
      </c>
      <c r="J80" s="308">
        <v>7.5</v>
      </c>
      <c r="K80" s="13">
        <v>7.79</v>
      </c>
      <c r="L80" s="308">
        <v>7.82</v>
      </c>
      <c r="M80" s="1131">
        <v>28.3</v>
      </c>
      <c r="N80" s="310">
        <v>27.5</v>
      </c>
      <c r="O80" s="309">
        <v>100</v>
      </c>
      <c r="P80" s="309">
        <v>80</v>
      </c>
      <c r="Q80" s="743">
        <v>12</v>
      </c>
      <c r="R80" s="677">
        <v>226</v>
      </c>
      <c r="S80" s="1030">
        <v>0.69</v>
      </c>
      <c r="T80" s="787"/>
      <c r="U80" s="118"/>
      <c r="V80" s="4" t="s">
        <v>207</v>
      </c>
      <c r="W80" s="10" t="s">
        <v>371</v>
      </c>
      <c r="X80" s="383">
        <v>110</v>
      </c>
      <c r="Y80" s="309">
        <v>100</v>
      </c>
    </row>
    <row r="81" spans="1:25" x14ac:dyDescent="0.15">
      <c r="A81" s="1171"/>
      <c r="B81" s="458">
        <v>44721</v>
      </c>
      <c r="C81" s="449" t="str">
        <f t="shared" si="8"/>
        <v>(木)</v>
      </c>
      <c r="D81" s="742" t="s">
        <v>317</v>
      </c>
      <c r="E81" s="673">
        <v>0</v>
      </c>
      <c r="F81" s="674">
        <v>17.899999999999999</v>
      </c>
      <c r="G81" s="13">
        <v>18.100000000000001</v>
      </c>
      <c r="H81" s="310">
        <v>18.3</v>
      </c>
      <c r="I81" s="14">
        <v>6.4</v>
      </c>
      <c r="J81" s="308">
        <v>5.9</v>
      </c>
      <c r="K81" s="13">
        <v>7.76</v>
      </c>
      <c r="L81" s="308">
        <v>7.78</v>
      </c>
      <c r="M81" s="1131">
        <v>29.6</v>
      </c>
      <c r="N81" s="310">
        <v>29.1</v>
      </c>
      <c r="O81" s="309">
        <v>120</v>
      </c>
      <c r="P81" s="309">
        <v>90</v>
      </c>
      <c r="Q81" s="743">
        <v>12</v>
      </c>
      <c r="R81" s="677">
        <v>238</v>
      </c>
      <c r="S81" s="1030">
        <v>0.52</v>
      </c>
      <c r="T81" s="787"/>
      <c r="U81" s="118"/>
      <c r="V81" s="4" t="s">
        <v>208</v>
      </c>
      <c r="W81" s="10" t="s">
        <v>371</v>
      </c>
      <c r="X81" s="383">
        <v>80</v>
      </c>
      <c r="Y81" s="309">
        <v>80</v>
      </c>
    </row>
    <row r="82" spans="1:25" x14ac:dyDescent="0.15">
      <c r="A82" s="1171"/>
      <c r="B82" s="458">
        <v>44722</v>
      </c>
      <c r="C82" s="449" t="str">
        <f t="shared" si="8"/>
        <v>(金)</v>
      </c>
      <c r="D82" s="742" t="s">
        <v>318</v>
      </c>
      <c r="E82" s="673">
        <v>0</v>
      </c>
      <c r="F82" s="674">
        <v>21.8</v>
      </c>
      <c r="G82" s="13">
        <v>19.899999999999999</v>
      </c>
      <c r="H82" s="310">
        <v>19.5</v>
      </c>
      <c r="I82" s="14">
        <v>6.7</v>
      </c>
      <c r="J82" s="308">
        <v>6.9</v>
      </c>
      <c r="K82" s="13">
        <v>7.83</v>
      </c>
      <c r="L82" s="308">
        <v>7.88</v>
      </c>
      <c r="M82" s="1131">
        <v>31.1</v>
      </c>
      <c r="N82" s="310">
        <v>30.8</v>
      </c>
      <c r="O82" s="309">
        <v>130</v>
      </c>
      <c r="P82" s="309">
        <v>86</v>
      </c>
      <c r="Q82" s="743">
        <v>13</v>
      </c>
      <c r="R82" s="677">
        <v>232</v>
      </c>
      <c r="S82" s="1030">
        <v>0.67</v>
      </c>
      <c r="T82" s="787"/>
      <c r="U82" s="118"/>
      <c r="V82" s="4" t="s">
        <v>209</v>
      </c>
      <c r="W82" s="10" t="s">
        <v>371</v>
      </c>
      <c r="X82" s="383">
        <v>58</v>
      </c>
      <c r="Y82" s="309">
        <v>54</v>
      </c>
    </row>
    <row r="83" spans="1:25" x14ac:dyDescent="0.15">
      <c r="A83" s="1171"/>
      <c r="B83" s="458">
        <v>44723</v>
      </c>
      <c r="C83" s="449" t="str">
        <f t="shared" si="8"/>
        <v>(土)</v>
      </c>
      <c r="D83" s="742" t="s">
        <v>317</v>
      </c>
      <c r="E83" s="673">
        <v>0</v>
      </c>
      <c r="F83" s="674">
        <v>26.9</v>
      </c>
      <c r="G83" s="13">
        <v>20.5</v>
      </c>
      <c r="H83" s="310">
        <v>21.3</v>
      </c>
      <c r="I83" s="14">
        <v>6.9</v>
      </c>
      <c r="J83" s="308">
        <v>5.7</v>
      </c>
      <c r="K83" s="13">
        <v>7.82</v>
      </c>
      <c r="L83" s="308">
        <v>7.8</v>
      </c>
      <c r="M83" s="1131"/>
      <c r="N83" s="310"/>
      <c r="O83" s="309"/>
      <c r="P83" s="309"/>
      <c r="Q83" s="743"/>
      <c r="R83" s="677"/>
      <c r="S83" s="1030"/>
      <c r="T83" s="787"/>
      <c r="U83" s="118"/>
      <c r="V83" s="4" t="s">
        <v>210</v>
      </c>
      <c r="W83" s="10" t="s">
        <v>371</v>
      </c>
      <c r="X83" s="383">
        <v>22</v>
      </c>
      <c r="Y83" s="309">
        <v>26</v>
      </c>
    </row>
    <row r="84" spans="1:25" x14ac:dyDescent="0.15">
      <c r="A84" s="1171"/>
      <c r="B84" s="458">
        <v>44724</v>
      </c>
      <c r="C84" s="449" t="str">
        <f t="shared" si="8"/>
        <v>(日)</v>
      </c>
      <c r="D84" s="742" t="s">
        <v>317</v>
      </c>
      <c r="E84" s="673">
        <v>3</v>
      </c>
      <c r="F84" s="674">
        <v>21.2</v>
      </c>
      <c r="G84" s="13">
        <v>20</v>
      </c>
      <c r="H84" s="310">
        <v>20.5</v>
      </c>
      <c r="I84" s="14">
        <v>6.8</v>
      </c>
      <c r="J84" s="308">
        <v>7.1</v>
      </c>
      <c r="K84" s="13">
        <v>7.81</v>
      </c>
      <c r="L84" s="308">
        <v>7.82</v>
      </c>
      <c r="M84" s="1131"/>
      <c r="N84" s="310"/>
      <c r="O84" s="309"/>
      <c r="P84" s="309"/>
      <c r="Q84" s="743"/>
      <c r="R84" s="677"/>
      <c r="S84" s="1030"/>
      <c r="T84" s="787"/>
      <c r="U84" s="118"/>
      <c r="V84" s="4" t="s">
        <v>211</v>
      </c>
      <c r="W84" s="10" t="s">
        <v>371</v>
      </c>
      <c r="X84" s="218">
        <v>12</v>
      </c>
      <c r="Y84" s="310">
        <v>12</v>
      </c>
    </row>
    <row r="85" spans="1:25" x14ac:dyDescent="0.15">
      <c r="A85" s="1171"/>
      <c r="B85" s="458">
        <v>44725</v>
      </c>
      <c r="C85" s="449" t="str">
        <f t="shared" si="8"/>
        <v>(月)</v>
      </c>
      <c r="D85" s="742" t="s">
        <v>317</v>
      </c>
      <c r="E85" s="673">
        <v>0</v>
      </c>
      <c r="F85" s="674">
        <v>23</v>
      </c>
      <c r="G85" s="13">
        <v>19.899999999999999</v>
      </c>
      <c r="H85" s="310">
        <v>20.399999999999999</v>
      </c>
      <c r="I85" s="14">
        <v>5.9</v>
      </c>
      <c r="J85" s="308">
        <v>6.4</v>
      </c>
      <c r="K85" s="13">
        <v>7.81</v>
      </c>
      <c r="L85" s="308">
        <v>7.86</v>
      </c>
      <c r="M85" s="1131">
        <v>32.200000000000003</v>
      </c>
      <c r="N85" s="310">
        <v>32.200000000000003</v>
      </c>
      <c r="O85" s="309">
        <v>130</v>
      </c>
      <c r="P85" s="309">
        <v>90</v>
      </c>
      <c r="Q85" s="743">
        <v>13</v>
      </c>
      <c r="R85" s="677">
        <v>234</v>
      </c>
      <c r="S85" s="1030">
        <v>0.5</v>
      </c>
      <c r="T85" s="787"/>
      <c r="U85" s="118"/>
      <c r="V85" s="4" t="s">
        <v>212</v>
      </c>
      <c r="W85" s="10" t="s">
        <v>371</v>
      </c>
      <c r="X85" s="220">
        <v>232</v>
      </c>
      <c r="Y85" s="311">
        <v>226</v>
      </c>
    </row>
    <row r="86" spans="1:25" x14ac:dyDescent="0.15">
      <c r="A86" s="1171"/>
      <c r="B86" s="458">
        <v>44726</v>
      </c>
      <c r="C86" s="449" t="str">
        <f t="shared" si="8"/>
        <v>(火)</v>
      </c>
      <c r="D86" s="742" t="s">
        <v>317</v>
      </c>
      <c r="E86" s="673">
        <v>3</v>
      </c>
      <c r="F86" s="674">
        <v>18.5</v>
      </c>
      <c r="G86" s="13">
        <v>19.5</v>
      </c>
      <c r="H86" s="310">
        <v>20.2</v>
      </c>
      <c r="I86" s="14">
        <v>5.4</v>
      </c>
      <c r="J86" s="308">
        <v>6.3</v>
      </c>
      <c r="K86" s="13">
        <v>7.81</v>
      </c>
      <c r="L86" s="308">
        <v>7.85</v>
      </c>
      <c r="M86" s="1131">
        <v>31.3</v>
      </c>
      <c r="N86" s="310">
        <v>31.2</v>
      </c>
      <c r="O86" s="309">
        <v>120</v>
      </c>
      <c r="P86" s="309">
        <v>86</v>
      </c>
      <c r="Q86" s="743">
        <v>13</v>
      </c>
      <c r="R86" s="677">
        <v>232</v>
      </c>
      <c r="S86" s="1030">
        <v>0.54</v>
      </c>
      <c r="T86" s="787"/>
      <c r="U86" s="118"/>
      <c r="V86" s="4" t="s">
        <v>213</v>
      </c>
      <c r="W86" s="10" t="s">
        <v>371</v>
      </c>
      <c r="X86" s="219">
        <v>0.7</v>
      </c>
      <c r="Y86" s="312">
        <v>0.69</v>
      </c>
    </row>
    <row r="87" spans="1:25" x14ac:dyDescent="0.15">
      <c r="A87" s="1171"/>
      <c r="B87" s="458">
        <v>44727</v>
      </c>
      <c r="C87" s="449" t="str">
        <f t="shared" si="8"/>
        <v>(水)</v>
      </c>
      <c r="D87" s="742" t="s">
        <v>319</v>
      </c>
      <c r="E87" s="673">
        <v>10</v>
      </c>
      <c r="F87" s="674">
        <v>17</v>
      </c>
      <c r="G87" s="13">
        <v>18.600000000000001</v>
      </c>
      <c r="H87" s="310">
        <v>18.5</v>
      </c>
      <c r="I87" s="14">
        <v>5.3</v>
      </c>
      <c r="J87" s="308">
        <v>5.5</v>
      </c>
      <c r="K87" s="13">
        <v>7.73</v>
      </c>
      <c r="L87" s="308">
        <v>7.79</v>
      </c>
      <c r="M87" s="1131">
        <v>31.3</v>
      </c>
      <c r="N87" s="310">
        <v>30.3</v>
      </c>
      <c r="O87" s="309">
        <v>120</v>
      </c>
      <c r="P87" s="309">
        <v>90</v>
      </c>
      <c r="Q87" s="743">
        <v>13</v>
      </c>
      <c r="R87" s="677">
        <v>254</v>
      </c>
      <c r="S87" s="1030">
        <v>0.65</v>
      </c>
      <c r="T87" s="787"/>
      <c r="U87" s="118"/>
      <c r="V87" s="4" t="s">
        <v>14</v>
      </c>
      <c r="W87" s="10" t="s">
        <v>371</v>
      </c>
      <c r="X87" s="217">
        <v>6.4</v>
      </c>
      <c r="Y87" s="313">
        <v>6.3</v>
      </c>
    </row>
    <row r="88" spans="1:25" x14ac:dyDescent="0.15">
      <c r="A88" s="1171"/>
      <c r="B88" s="458">
        <v>44728</v>
      </c>
      <c r="C88" s="449" t="str">
        <f t="shared" si="8"/>
        <v>(木)</v>
      </c>
      <c r="D88" s="742" t="s">
        <v>317</v>
      </c>
      <c r="E88" s="673">
        <v>0</v>
      </c>
      <c r="F88" s="674">
        <v>21.6</v>
      </c>
      <c r="G88" s="13">
        <v>18.8</v>
      </c>
      <c r="H88" s="310">
        <v>18.8</v>
      </c>
      <c r="I88" s="14">
        <v>6.9</v>
      </c>
      <c r="J88" s="308">
        <v>6.8</v>
      </c>
      <c r="K88" s="13">
        <v>7.78</v>
      </c>
      <c r="L88" s="308">
        <v>7.8</v>
      </c>
      <c r="M88" s="1131">
        <v>29.7</v>
      </c>
      <c r="N88" s="310">
        <v>28.6</v>
      </c>
      <c r="O88" s="309">
        <v>100</v>
      </c>
      <c r="P88" s="309">
        <v>82</v>
      </c>
      <c r="Q88" s="743">
        <v>12</v>
      </c>
      <c r="R88" s="677">
        <v>210</v>
      </c>
      <c r="S88" s="1030">
        <v>0.59</v>
      </c>
      <c r="T88" s="787"/>
      <c r="U88" s="118"/>
      <c r="V88" s="4" t="s">
        <v>15</v>
      </c>
      <c r="W88" s="10" t="s">
        <v>371</v>
      </c>
      <c r="X88" s="217">
        <v>1.8</v>
      </c>
      <c r="Y88" s="313">
        <v>2.4</v>
      </c>
    </row>
    <row r="89" spans="1:25" x14ac:dyDescent="0.15">
      <c r="A89" s="1171"/>
      <c r="B89" s="458">
        <v>44729</v>
      </c>
      <c r="C89" s="449" t="str">
        <f t="shared" si="8"/>
        <v>(金)</v>
      </c>
      <c r="D89" s="742" t="s">
        <v>317</v>
      </c>
      <c r="E89" s="673">
        <v>0</v>
      </c>
      <c r="F89" s="674">
        <v>23.9</v>
      </c>
      <c r="G89" s="13">
        <v>20.100000000000001</v>
      </c>
      <c r="H89" s="310">
        <v>20.2</v>
      </c>
      <c r="I89" s="14">
        <v>6.8</v>
      </c>
      <c r="J89" s="308">
        <v>6.5</v>
      </c>
      <c r="K89" s="13">
        <v>7.74</v>
      </c>
      <c r="L89" s="308">
        <v>7.8</v>
      </c>
      <c r="M89" s="1131">
        <v>31.6</v>
      </c>
      <c r="N89" s="310">
        <v>31.3</v>
      </c>
      <c r="O89" s="309">
        <v>120</v>
      </c>
      <c r="P89" s="309">
        <v>90</v>
      </c>
      <c r="Q89" s="743">
        <v>13</v>
      </c>
      <c r="R89" s="677">
        <v>246</v>
      </c>
      <c r="S89" s="1030">
        <v>0.54</v>
      </c>
      <c r="T89" s="787"/>
      <c r="U89" s="118"/>
      <c r="V89" s="4" t="s">
        <v>214</v>
      </c>
      <c r="W89" s="10" t="s">
        <v>371</v>
      </c>
      <c r="X89" s="217">
        <v>8.1999999999999993</v>
      </c>
      <c r="Y89" s="313">
        <v>8.3000000000000007</v>
      </c>
    </row>
    <row r="90" spans="1:25" x14ac:dyDescent="0.15">
      <c r="A90" s="1171"/>
      <c r="B90" s="458">
        <v>44730</v>
      </c>
      <c r="C90" s="449" t="str">
        <f t="shared" si="8"/>
        <v>(土)</v>
      </c>
      <c r="D90" s="742" t="s">
        <v>317</v>
      </c>
      <c r="E90" s="673">
        <v>8</v>
      </c>
      <c r="F90" s="674">
        <v>24.2</v>
      </c>
      <c r="G90" s="13">
        <v>20.6</v>
      </c>
      <c r="H90" s="310">
        <v>21.2</v>
      </c>
      <c r="I90" s="14">
        <v>7.2</v>
      </c>
      <c r="J90" s="308">
        <v>6.2</v>
      </c>
      <c r="K90" s="13">
        <v>7.77</v>
      </c>
      <c r="L90" s="308">
        <v>7.79</v>
      </c>
      <c r="M90" s="1131"/>
      <c r="N90" s="310"/>
      <c r="O90" s="309"/>
      <c r="P90" s="309"/>
      <c r="Q90" s="743"/>
      <c r="R90" s="677"/>
      <c r="S90" s="1030"/>
      <c r="T90" s="787"/>
      <c r="U90" s="118"/>
      <c r="V90" s="4" t="s">
        <v>215</v>
      </c>
      <c r="W90" s="10" t="s">
        <v>371</v>
      </c>
      <c r="X90" s="219">
        <v>4.5999999999999999E-2</v>
      </c>
      <c r="Y90" s="314">
        <v>4.9000000000000002E-2</v>
      </c>
    </row>
    <row r="91" spans="1:25" x14ac:dyDescent="0.15">
      <c r="A91" s="1171"/>
      <c r="B91" s="458">
        <v>44731</v>
      </c>
      <c r="C91" s="449" t="str">
        <f t="shared" si="8"/>
        <v>(日)</v>
      </c>
      <c r="D91" s="742" t="s">
        <v>318</v>
      </c>
      <c r="E91" s="673">
        <v>0</v>
      </c>
      <c r="F91" s="674">
        <v>24.6</v>
      </c>
      <c r="G91" s="13">
        <v>20.6</v>
      </c>
      <c r="H91" s="310">
        <v>21</v>
      </c>
      <c r="I91" s="14">
        <v>12.3</v>
      </c>
      <c r="J91" s="308">
        <v>11</v>
      </c>
      <c r="K91" s="13">
        <v>7.75</v>
      </c>
      <c r="L91" s="308">
        <v>7.75</v>
      </c>
      <c r="M91" s="1131"/>
      <c r="N91" s="310"/>
      <c r="O91" s="309"/>
      <c r="P91" s="309"/>
      <c r="Q91" s="743"/>
      <c r="R91" s="677"/>
      <c r="S91" s="1030"/>
      <c r="T91" s="787"/>
      <c r="U91" s="118"/>
      <c r="V91" s="4" t="s">
        <v>16</v>
      </c>
      <c r="W91" s="10" t="s">
        <v>371</v>
      </c>
      <c r="X91" s="219">
        <v>0.6</v>
      </c>
      <c r="Y91" s="314">
        <v>0.89</v>
      </c>
    </row>
    <row r="92" spans="1:25" x14ac:dyDescent="0.15">
      <c r="A92" s="1171"/>
      <c r="B92" s="458">
        <v>44732</v>
      </c>
      <c r="C92" s="449" t="str">
        <f t="shared" si="8"/>
        <v>(月)</v>
      </c>
      <c r="D92" s="742" t="s">
        <v>317</v>
      </c>
      <c r="E92" s="673">
        <v>0</v>
      </c>
      <c r="F92" s="674">
        <v>25.9</v>
      </c>
      <c r="G92" s="13">
        <v>21.6</v>
      </c>
      <c r="H92" s="310">
        <v>21.7</v>
      </c>
      <c r="I92" s="14">
        <v>5.5</v>
      </c>
      <c r="J92" s="308">
        <v>7</v>
      </c>
      <c r="K92" s="13">
        <v>7.76</v>
      </c>
      <c r="L92" s="308">
        <v>7.81</v>
      </c>
      <c r="M92" s="1131">
        <v>29.8</v>
      </c>
      <c r="N92" s="310">
        <v>29.3</v>
      </c>
      <c r="O92" s="309">
        <v>110</v>
      </c>
      <c r="P92" s="309">
        <v>80</v>
      </c>
      <c r="Q92" s="743">
        <v>13</v>
      </c>
      <c r="R92" s="677">
        <v>232</v>
      </c>
      <c r="S92" s="1030">
        <v>0.61</v>
      </c>
      <c r="T92" s="787"/>
      <c r="U92" s="118"/>
      <c r="V92" s="4" t="s">
        <v>216</v>
      </c>
      <c r="W92" s="10" t="s">
        <v>371</v>
      </c>
      <c r="X92" s="219">
        <v>0.95</v>
      </c>
      <c r="Y92" s="314">
        <v>0.91</v>
      </c>
    </row>
    <row r="93" spans="1:25" x14ac:dyDescent="0.15">
      <c r="A93" s="1171"/>
      <c r="B93" s="458">
        <v>44733</v>
      </c>
      <c r="C93" s="449" t="str">
        <f t="shared" si="8"/>
        <v>(火)</v>
      </c>
      <c r="D93" s="742" t="s">
        <v>317</v>
      </c>
      <c r="E93" s="673">
        <v>5</v>
      </c>
      <c r="F93" s="674">
        <v>30.5</v>
      </c>
      <c r="G93" s="13">
        <v>22.3</v>
      </c>
      <c r="H93" s="310">
        <v>22.4</v>
      </c>
      <c r="I93" s="14">
        <v>5.2</v>
      </c>
      <c r="J93" s="308">
        <v>6.3</v>
      </c>
      <c r="K93" s="13">
        <v>7.77</v>
      </c>
      <c r="L93" s="308">
        <v>7.82</v>
      </c>
      <c r="M93" s="1131">
        <v>32.5</v>
      </c>
      <c r="N93" s="310">
        <v>32.200000000000003</v>
      </c>
      <c r="O93" s="309">
        <v>120</v>
      </c>
      <c r="P93" s="309">
        <v>92</v>
      </c>
      <c r="Q93" s="743">
        <v>13</v>
      </c>
      <c r="R93" s="677">
        <v>246</v>
      </c>
      <c r="S93" s="1030">
        <v>0.56000000000000005</v>
      </c>
      <c r="T93" s="787"/>
      <c r="U93" s="118"/>
      <c r="V93" s="4" t="s">
        <v>217</v>
      </c>
      <c r="W93" s="10" t="s">
        <v>371</v>
      </c>
      <c r="X93" s="219">
        <v>0.157</v>
      </c>
      <c r="Y93" s="314">
        <v>0.16300000000000001</v>
      </c>
    </row>
    <row r="94" spans="1:25" x14ac:dyDescent="0.15">
      <c r="A94" s="1171"/>
      <c r="B94" s="458">
        <v>44734</v>
      </c>
      <c r="C94" s="449" t="str">
        <f t="shared" si="8"/>
        <v>(水)</v>
      </c>
      <c r="D94" s="742" t="s">
        <v>317</v>
      </c>
      <c r="E94" s="673">
        <v>14</v>
      </c>
      <c r="F94" s="674">
        <v>22.1</v>
      </c>
      <c r="G94" s="13">
        <v>21.6</v>
      </c>
      <c r="H94" s="310">
        <v>21.9</v>
      </c>
      <c r="I94" s="14">
        <v>18.899999999999999</v>
      </c>
      <c r="J94" s="308">
        <v>9.3000000000000007</v>
      </c>
      <c r="K94" s="13">
        <v>7.62</v>
      </c>
      <c r="L94" s="308">
        <v>7.73</v>
      </c>
      <c r="M94" s="1131">
        <v>21.2</v>
      </c>
      <c r="N94" s="310">
        <v>23.4</v>
      </c>
      <c r="O94" s="309">
        <v>100</v>
      </c>
      <c r="P94" s="309">
        <v>76</v>
      </c>
      <c r="Q94" s="743">
        <v>11</v>
      </c>
      <c r="R94" s="677">
        <v>208</v>
      </c>
      <c r="S94" s="1030">
        <v>0.68</v>
      </c>
      <c r="T94" s="787">
        <v>5297</v>
      </c>
      <c r="U94" s="118"/>
      <c r="V94" s="4" t="s">
        <v>218</v>
      </c>
      <c r="W94" s="10" t="s">
        <v>371</v>
      </c>
      <c r="X94" s="217">
        <v>15.4</v>
      </c>
      <c r="Y94" s="313">
        <v>14.2</v>
      </c>
    </row>
    <row r="95" spans="1:25" x14ac:dyDescent="0.15">
      <c r="A95" s="1171"/>
      <c r="B95" s="458">
        <v>44735</v>
      </c>
      <c r="C95" s="449" t="str">
        <f t="shared" si="8"/>
        <v>(木)</v>
      </c>
      <c r="D95" s="742" t="s">
        <v>317</v>
      </c>
      <c r="E95" s="673">
        <v>0</v>
      </c>
      <c r="F95" s="674">
        <v>24.5</v>
      </c>
      <c r="G95" s="13">
        <v>21.8</v>
      </c>
      <c r="H95" s="310">
        <v>21.7</v>
      </c>
      <c r="I95" s="14">
        <v>13.8</v>
      </c>
      <c r="J95" s="308">
        <v>2.4</v>
      </c>
      <c r="K95" s="13">
        <v>7.62</v>
      </c>
      <c r="L95" s="308">
        <v>7.31</v>
      </c>
      <c r="M95" s="1131">
        <v>21.6</v>
      </c>
      <c r="N95" s="310">
        <v>21.6</v>
      </c>
      <c r="O95" s="309">
        <v>64</v>
      </c>
      <c r="P95" s="309">
        <v>60</v>
      </c>
      <c r="Q95" s="743">
        <v>16</v>
      </c>
      <c r="R95" s="677">
        <v>168</v>
      </c>
      <c r="S95" s="1030">
        <v>0.17</v>
      </c>
      <c r="T95" s="787">
        <v>4555</v>
      </c>
      <c r="U95" s="118"/>
      <c r="V95" s="4" t="s">
        <v>17</v>
      </c>
      <c r="W95" s="10" t="s">
        <v>371</v>
      </c>
      <c r="X95" s="217">
        <v>33.700000000000003</v>
      </c>
      <c r="Y95" s="313">
        <v>32.799999999999997</v>
      </c>
    </row>
    <row r="96" spans="1:25" x14ac:dyDescent="0.15">
      <c r="A96" s="1171"/>
      <c r="B96" s="458">
        <v>44736</v>
      </c>
      <c r="C96" s="449" t="str">
        <f t="shared" si="8"/>
        <v>(金)</v>
      </c>
      <c r="D96" s="742" t="s">
        <v>318</v>
      </c>
      <c r="E96" s="673">
        <v>0</v>
      </c>
      <c r="F96" s="674">
        <v>26.8</v>
      </c>
      <c r="G96" s="13">
        <v>21.7</v>
      </c>
      <c r="H96" s="310">
        <v>21.5</v>
      </c>
      <c r="I96" s="14">
        <v>7.7</v>
      </c>
      <c r="J96" s="308">
        <v>8.9</v>
      </c>
      <c r="K96" s="13">
        <v>7.68</v>
      </c>
      <c r="L96" s="308">
        <v>7.72</v>
      </c>
      <c r="M96" s="1131">
        <v>26.4</v>
      </c>
      <c r="N96" s="310">
        <v>24.3</v>
      </c>
      <c r="O96" s="309">
        <v>90</v>
      </c>
      <c r="P96" s="309">
        <v>70</v>
      </c>
      <c r="Q96" s="743">
        <v>12</v>
      </c>
      <c r="R96" s="677">
        <v>212</v>
      </c>
      <c r="S96" s="1030">
        <v>0.64</v>
      </c>
      <c r="T96" s="787"/>
      <c r="U96" s="118"/>
      <c r="V96" s="4" t="s">
        <v>219</v>
      </c>
      <c r="W96" s="10" t="s">
        <v>205</v>
      </c>
      <c r="X96" s="383">
        <v>19</v>
      </c>
      <c r="Y96" s="396">
        <v>19</v>
      </c>
    </row>
    <row r="97" spans="1:25" x14ac:dyDescent="0.15">
      <c r="A97" s="1171"/>
      <c r="B97" s="458">
        <v>44737</v>
      </c>
      <c r="C97" s="449" t="str">
        <f t="shared" si="8"/>
        <v>(土)</v>
      </c>
      <c r="D97" s="742" t="s">
        <v>318</v>
      </c>
      <c r="E97" s="673">
        <v>0</v>
      </c>
      <c r="F97" s="674">
        <v>27.4</v>
      </c>
      <c r="G97" s="13">
        <v>23.8</v>
      </c>
      <c r="H97" s="310">
        <v>24</v>
      </c>
      <c r="I97" s="14">
        <v>9.3000000000000007</v>
      </c>
      <c r="J97" s="308">
        <v>6.6</v>
      </c>
      <c r="K97" s="13">
        <v>7.81</v>
      </c>
      <c r="L97" s="308">
        <v>7.82</v>
      </c>
      <c r="M97" s="1131"/>
      <c r="N97" s="310"/>
      <c r="O97" s="309"/>
      <c r="P97" s="309"/>
      <c r="Q97" s="743"/>
      <c r="R97" s="677"/>
      <c r="S97" s="1030"/>
      <c r="T97" s="787"/>
      <c r="U97" s="118"/>
      <c r="V97" s="4" t="s">
        <v>220</v>
      </c>
      <c r="W97" s="10" t="s">
        <v>371</v>
      </c>
      <c r="X97" s="383">
        <v>11</v>
      </c>
      <c r="Y97" s="396">
        <v>11</v>
      </c>
    </row>
    <row r="98" spans="1:25" x14ac:dyDescent="0.15">
      <c r="A98" s="1171"/>
      <c r="B98" s="458">
        <v>44738</v>
      </c>
      <c r="C98" s="449" t="str">
        <f t="shared" si="8"/>
        <v>(日)</v>
      </c>
      <c r="D98" s="742" t="s">
        <v>318</v>
      </c>
      <c r="E98" s="673">
        <v>0</v>
      </c>
      <c r="F98" s="674">
        <v>26.9</v>
      </c>
      <c r="G98" s="13">
        <v>24.2</v>
      </c>
      <c r="H98" s="310">
        <v>24.9</v>
      </c>
      <c r="I98" s="14">
        <v>9</v>
      </c>
      <c r="J98" s="308">
        <v>8.5</v>
      </c>
      <c r="K98" s="13">
        <v>7.76</v>
      </c>
      <c r="L98" s="308">
        <v>7.78</v>
      </c>
      <c r="M98" s="1131"/>
      <c r="N98" s="310"/>
      <c r="O98" s="309"/>
      <c r="P98" s="309"/>
      <c r="Q98" s="743"/>
      <c r="R98" s="677"/>
      <c r="S98" s="1030"/>
      <c r="T98" s="787"/>
      <c r="U98" s="118"/>
      <c r="V98" s="397"/>
      <c r="W98" s="398"/>
      <c r="X98" s="399"/>
      <c r="Y98" s="398"/>
    </row>
    <row r="99" spans="1:25" x14ac:dyDescent="0.15">
      <c r="A99" s="1171"/>
      <c r="B99" s="458">
        <v>44739</v>
      </c>
      <c r="C99" s="449" t="str">
        <f t="shared" si="8"/>
        <v>(月)</v>
      </c>
      <c r="D99" s="742" t="s">
        <v>318</v>
      </c>
      <c r="E99" s="673">
        <v>0</v>
      </c>
      <c r="F99" s="674">
        <v>30.3</v>
      </c>
      <c r="G99" s="13">
        <v>24.2</v>
      </c>
      <c r="H99" s="310">
        <v>24.5</v>
      </c>
      <c r="I99" s="14">
        <v>6.4</v>
      </c>
      <c r="J99" s="308">
        <v>7.5</v>
      </c>
      <c r="K99" s="13">
        <v>7.77</v>
      </c>
      <c r="L99" s="308">
        <v>7.83</v>
      </c>
      <c r="M99" s="1131">
        <v>32.5</v>
      </c>
      <c r="N99" s="310">
        <v>32.299999999999997</v>
      </c>
      <c r="O99" s="309">
        <v>130</v>
      </c>
      <c r="P99" s="309">
        <v>90</v>
      </c>
      <c r="Q99" s="743">
        <v>12</v>
      </c>
      <c r="R99" s="677">
        <v>250</v>
      </c>
      <c r="S99" s="1030">
        <v>0.6</v>
      </c>
      <c r="T99" s="787"/>
      <c r="U99" s="118"/>
      <c r="V99" s="397"/>
      <c r="W99" s="398"/>
      <c r="X99" s="399"/>
      <c r="Y99" s="398"/>
    </row>
    <row r="100" spans="1:25" x14ac:dyDescent="0.15">
      <c r="A100" s="1171"/>
      <c r="B100" s="458">
        <v>44740</v>
      </c>
      <c r="C100" s="449" t="str">
        <f t="shared" si="8"/>
        <v>(火)</v>
      </c>
      <c r="D100" s="742" t="s">
        <v>318</v>
      </c>
      <c r="E100" s="673">
        <v>0</v>
      </c>
      <c r="F100" s="674">
        <v>30.5</v>
      </c>
      <c r="G100" s="13">
        <v>24.6</v>
      </c>
      <c r="H100" s="310">
        <v>24.9</v>
      </c>
      <c r="I100" s="14">
        <v>6.7</v>
      </c>
      <c r="J100" s="308">
        <v>7.1</v>
      </c>
      <c r="K100" s="13">
        <v>7.73</v>
      </c>
      <c r="L100" s="308">
        <v>7.78</v>
      </c>
      <c r="M100" s="1131">
        <v>32.299999999999997</v>
      </c>
      <c r="N100" s="310">
        <v>32.200000000000003</v>
      </c>
      <c r="O100" s="309">
        <v>130</v>
      </c>
      <c r="P100" s="309">
        <v>88</v>
      </c>
      <c r="Q100" s="743">
        <v>13</v>
      </c>
      <c r="R100" s="677">
        <v>260</v>
      </c>
      <c r="S100" s="1030">
        <v>0.61</v>
      </c>
      <c r="T100" s="787"/>
      <c r="U100" s="118"/>
      <c r="V100" s="400"/>
      <c r="W100" s="401"/>
      <c r="X100" s="402"/>
      <c r="Y100" s="401"/>
    </row>
    <row r="101" spans="1:25" x14ac:dyDescent="0.15">
      <c r="A101" s="1171"/>
      <c r="B101" s="458">
        <v>44741</v>
      </c>
      <c r="C101" s="449" t="str">
        <f t="shared" si="8"/>
        <v>(水)</v>
      </c>
      <c r="D101" s="742" t="s">
        <v>318</v>
      </c>
      <c r="E101" s="673">
        <v>0</v>
      </c>
      <c r="F101" s="674">
        <v>27</v>
      </c>
      <c r="G101" s="13">
        <v>24.3</v>
      </c>
      <c r="H101" s="310">
        <v>24.8</v>
      </c>
      <c r="I101" s="14">
        <v>9.1999999999999993</v>
      </c>
      <c r="J101" s="308">
        <v>9.1</v>
      </c>
      <c r="K101" s="13">
        <v>7.76</v>
      </c>
      <c r="L101" s="308">
        <v>7.79</v>
      </c>
      <c r="M101" s="1131">
        <v>33.200000000000003</v>
      </c>
      <c r="N101" s="310">
        <v>33.1</v>
      </c>
      <c r="O101" s="309">
        <v>130</v>
      </c>
      <c r="P101" s="309">
        <v>92</v>
      </c>
      <c r="Q101" s="743">
        <v>13</v>
      </c>
      <c r="R101" s="677">
        <v>254</v>
      </c>
      <c r="S101" s="1030">
        <v>0.79</v>
      </c>
      <c r="T101" s="787"/>
      <c r="U101" s="118"/>
      <c r="V101" s="11" t="s">
        <v>23</v>
      </c>
      <c r="W101" s="117" t="s">
        <v>24</v>
      </c>
      <c r="X101" s="117" t="s">
        <v>24</v>
      </c>
      <c r="Y101" s="812" t="s">
        <v>24</v>
      </c>
    </row>
    <row r="102" spans="1:25" x14ac:dyDescent="0.15">
      <c r="A102" s="1171"/>
      <c r="B102" s="458">
        <v>44742</v>
      </c>
      <c r="C102" s="449" t="str">
        <f t="shared" si="8"/>
        <v>(木)</v>
      </c>
      <c r="D102" s="745" t="s">
        <v>318</v>
      </c>
      <c r="E102" s="700">
        <v>0</v>
      </c>
      <c r="F102" s="746">
        <v>31</v>
      </c>
      <c r="G102" s="498">
        <v>24.7</v>
      </c>
      <c r="H102" s="747">
        <v>24.9</v>
      </c>
      <c r="I102" s="748">
        <v>6.3</v>
      </c>
      <c r="J102" s="409">
        <v>7.3</v>
      </c>
      <c r="K102" s="498">
        <v>7.72</v>
      </c>
      <c r="L102" s="409">
        <v>7.81</v>
      </c>
      <c r="M102" s="1134">
        <v>33.1</v>
      </c>
      <c r="N102" s="747">
        <v>33.200000000000003</v>
      </c>
      <c r="O102" s="749">
        <v>130</v>
      </c>
      <c r="P102" s="749">
        <v>92</v>
      </c>
      <c r="Q102" s="750">
        <v>15</v>
      </c>
      <c r="R102" s="751">
        <v>240</v>
      </c>
      <c r="S102" s="1077">
        <v>0.57999999999999996</v>
      </c>
      <c r="T102" s="1010"/>
      <c r="U102" s="118"/>
      <c r="V102" s="985" t="s">
        <v>361</v>
      </c>
      <c r="W102" s="986"/>
      <c r="X102" s="986"/>
      <c r="Y102" s="987"/>
    </row>
    <row r="103" spans="1:25" s="1" customFormat="1" ht="13.5" customHeight="1" x14ac:dyDescent="0.15">
      <c r="A103" s="1171"/>
      <c r="B103" s="1155" t="s">
        <v>274</v>
      </c>
      <c r="C103" s="1155"/>
      <c r="D103" s="679"/>
      <c r="E103" s="663">
        <f>MAX(E73:E102)</f>
        <v>24</v>
      </c>
      <c r="F103" s="680">
        <f t="shared" ref="F103:T103" si="9">IF(COUNT(F73:F102)=0,"",MAX(F73:F102))</f>
        <v>31</v>
      </c>
      <c r="G103" s="12">
        <f t="shared" si="9"/>
        <v>24.7</v>
      </c>
      <c r="H103" s="307">
        <f t="shared" si="9"/>
        <v>24.9</v>
      </c>
      <c r="I103" s="665">
        <f t="shared" si="9"/>
        <v>18.899999999999999</v>
      </c>
      <c r="J103" s="666">
        <f t="shared" si="9"/>
        <v>11</v>
      </c>
      <c r="K103" s="12">
        <f t="shared" si="9"/>
        <v>7.83</v>
      </c>
      <c r="L103" s="307">
        <f t="shared" si="9"/>
        <v>7.9</v>
      </c>
      <c r="M103" s="1130">
        <f t="shared" si="9"/>
        <v>33.200000000000003</v>
      </c>
      <c r="N103" s="666">
        <f t="shared" si="9"/>
        <v>33.200000000000003</v>
      </c>
      <c r="O103" s="667">
        <f t="shared" si="9"/>
        <v>130</v>
      </c>
      <c r="P103" s="667">
        <f t="shared" si="9"/>
        <v>92</v>
      </c>
      <c r="Q103" s="728">
        <f t="shared" si="9"/>
        <v>16</v>
      </c>
      <c r="R103" s="684">
        <f t="shared" si="9"/>
        <v>304</v>
      </c>
      <c r="S103" s="1038">
        <f t="shared" si="9"/>
        <v>0.79</v>
      </c>
      <c r="T103" s="686">
        <f t="shared" si="9"/>
        <v>5297</v>
      </c>
      <c r="U103" s="159"/>
      <c r="V103" s="988"/>
      <c r="W103" s="989"/>
      <c r="X103" s="989"/>
      <c r="Y103" s="990"/>
    </row>
    <row r="104" spans="1:25" s="1" customFormat="1" ht="13.5" customHeight="1" x14ac:dyDescent="0.15">
      <c r="A104" s="1171"/>
      <c r="B104" s="1156" t="s">
        <v>275</v>
      </c>
      <c r="C104" s="1156"/>
      <c r="D104" s="687"/>
      <c r="E104" s="688"/>
      <c r="F104" s="689">
        <f t="shared" ref="F104:S104" si="10">IF(COUNT(F73:F102)=0,"",MIN(F73:F102))</f>
        <v>17</v>
      </c>
      <c r="G104" s="13">
        <f t="shared" si="10"/>
        <v>18.100000000000001</v>
      </c>
      <c r="H104" s="308">
        <f t="shared" si="10"/>
        <v>18.3</v>
      </c>
      <c r="I104" s="14">
        <f t="shared" si="10"/>
        <v>4.0999999999999996</v>
      </c>
      <c r="J104" s="334">
        <f t="shared" si="10"/>
        <v>2.4</v>
      </c>
      <c r="K104" s="13">
        <f t="shared" si="10"/>
        <v>7.62</v>
      </c>
      <c r="L104" s="689">
        <f t="shared" si="10"/>
        <v>7.31</v>
      </c>
      <c r="M104" s="1131">
        <f t="shared" si="10"/>
        <v>21.2</v>
      </c>
      <c r="N104" s="310">
        <f t="shared" si="10"/>
        <v>21.6</v>
      </c>
      <c r="O104" s="333">
        <f t="shared" si="10"/>
        <v>64</v>
      </c>
      <c r="P104" s="333">
        <f t="shared" si="10"/>
        <v>60</v>
      </c>
      <c r="Q104" s="692">
        <f t="shared" si="10"/>
        <v>11</v>
      </c>
      <c r="R104" s="693">
        <f t="shared" si="10"/>
        <v>168</v>
      </c>
      <c r="S104" s="1044">
        <f t="shared" si="10"/>
        <v>0.17</v>
      </c>
      <c r="T104" s="695"/>
      <c r="U104" s="159"/>
      <c r="V104" s="988"/>
      <c r="W104" s="989"/>
      <c r="X104" s="989"/>
      <c r="Y104" s="990"/>
    </row>
    <row r="105" spans="1:25" s="1" customFormat="1" ht="13.5" customHeight="1" x14ac:dyDescent="0.15">
      <c r="A105" s="1171"/>
      <c r="B105" s="1156" t="s">
        <v>276</v>
      </c>
      <c r="C105" s="1156"/>
      <c r="D105" s="687"/>
      <c r="E105" s="696"/>
      <c r="F105" s="697">
        <f t="shared" ref="F105:S105" si="11">IF(COUNT(F73:F102)=0,"",AVERAGE(F73:F102))</f>
        <v>24.066666666666663</v>
      </c>
      <c r="G105" s="13">
        <f t="shared" si="11"/>
        <v>21.016666666666673</v>
      </c>
      <c r="H105" s="689">
        <f t="shared" si="11"/>
        <v>21.27999999999999</v>
      </c>
      <c r="I105" s="14">
        <f t="shared" si="11"/>
        <v>7.45</v>
      </c>
      <c r="J105" s="334">
        <f t="shared" si="11"/>
        <v>6.9833333333333343</v>
      </c>
      <c r="K105" s="13">
        <f t="shared" si="11"/>
        <v>7.7590000000000003</v>
      </c>
      <c r="L105" s="689">
        <f t="shared" si="11"/>
        <v>7.7873333333333328</v>
      </c>
      <c r="M105" s="1131">
        <f t="shared" si="11"/>
        <v>29.909090909090914</v>
      </c>
      <c r="N105" s="310">
        <f t="shared" si="11"/>
        <v>29.627272727272729</v>
      </c>
      <c r="O105" s="333">
        <f t="shared" si="11"/>
        <v>115.04545454545455</v>
      </c>
      <c r="P105" s="333">
        <f t="shared" si="11"/>
        <v>84.454545454545453</v>
      </c>
      <c r="Q105" s="692">
        <f t="shared" si="11"/>
        <v>12.818181818181818</v>
      </c>
      <c r="R105" s="698">
        <f t="shared" si="11"/>
        <v>235</v>
      </c>
      <c r="S105" s="1044">
        <f t="shared" si="11"/>
        <v>0.58772727272727265</v>
      </c>
      <c r="T105" s="695"/>
      <c r="U105" s="159"/>
      <c r="V105" s="988"/>
      <c r="W105" s="989"/>
      <c r="X105" s="989"/>
      <c r="Y105" s="990"/>
    </row>
    <row r="106" spans="1:25" s="1" customFormat="1" ht="13.5" customHeight="1" x14ac:dyDescent="0.15">
      <c r="A106" s="1171"/>
      <c r="B106" s="1157" t="s">
        <v>277</v>
      </c>
      <c r="C106" s="1157"/>
      <c r="D106" s="699"/>
      <c r="E106" s="700">
        <f>SUM(E73:E102)</f>
        <v>70</v>
      </c>
      <c r="F106" s="701"/>
      <c r="G106" s="702"/>
      <c r="H106" s="703"/>
      <c r="I106" s="702"/>
      <c r="J106" s="703"/>
      <c r="K106" s="704"/>
      <c r="L106" s="705"/>
      <c r="M106" s="735"/>
      <c r="N106" s="736"/>
      <c r="O106" s="708"/>
      <c r="P106" s="754"/>
      <c r="Q106" s="710"/>
      <c r="R106" s="711"/>
      <c r="S106" s="1070"/>
      <c r="T106" s="1006">
        <f>SUM(T73:T102)</f>
        <v>10485</v>
      </c>
      <c r="U106" s="159"/>
      <c r="V106" s="991"/>
      <c r="W106" s="992"/>
      <c r="X106" s="992"/>
      <c r="Y106" s="993"/>
    </row>
    <row r="107" spans="1:25" ht="13.5" customHeight="1" x14ac:dyDescent="0.15">
      <c r="A107" s="1171" t="s">
        <v>236</v>
      </c>
      <c r="B107" s="540">
        <v>44743</v>
      </c>
      <c r="C107" s="448" t="str">
        <f>IF(B107="","",IF(WEEKDAY(B107)=1,"(日)",IF(WEEKDAY(B107)=2,"(月)",IF(WEEKDAY(B107)=3,"(火)",IF(WEEKDAY(B107)=4,"(水)",IF(WEEKDAY(B107)=5,"(木)",IF(WEEKDAY(B107)=6,"(金)","(土)")))))))</f>
        <v>(金)</v>
      </c>
      <c r="D107" s="740" t="s">
        <v>331</v>
      </c>
      <c r="E107" s="663"/>
      <c r="F107" s="664">
        <v>32.1</v>
      </c>
      <c r="G107" s="12">
        <v>24.9</v>
      </c>
      <c r="H107" s="666">
        <v>25.5</v>
      </c>
      <c r="I107" s="665">
        <v>5.8</v>
      </c>
      <c r="J107" s="307">
        <v>6</v>
      </c>
      <c r="K107" s="12">
        <v>7.75</v>
      </c>
      <c r="L107" s="307">
        <v>7.8</v>
      </c>
      <c r="M107" s="1130">
        <v>34.200000000000003</v>
      </c>
      <c r="N107" s="666">
        <v>34</v>
      </c>
      <c r="O107" s="667">
        <v>130</v>
      </c>
      <c r="P107" s="667">
        <v>92</v>
      </c>
      <c r="Q107" s="728">
        <v>16</v>
      </c>
      <c r="R107" s="671">
        <v>240</v>
      </c>
      <c r="S107" s="1026">
        <v>0.44</v>
      </c>
      <c r="T107" s="1005"/>
      <c r="U107" s="118"/>
      <c r="V107" s="517" t="s">
        <v>344</v>
      </c>
      <c r="W107" s="484"/>
      <c r="X107" s="486">
        <v>44755</v>
      </c>
      <c r="Y107" s="482"/>
    </row>
    <row r="108" spans="1:25" x14ac:dyDescent="0.15">
      <c r="A108" s="1171"/>
      <c r="B108" s="458">
        <v>44744</v>
      </c>
      <c r="C108" s="449" t="str">
        <f t="shared" ref="C108:C137" si="12">IF(B108="","",IF(WEEKDAY(B108)=1,"(日)",IF(WEEKDAY(B108)=2,"(月)",IF(WEEKDAY(B108)=3,"(火)",IF(WEEKDAY(B108)=4,"(水)",IF(WEEKDAY(B108)=5,"(木)",IF(WEEKDAY(B108)=6,"(金)","(土)")))))))</f>
        <v>(土)</v>
      </c>
      <c r="D108" s="742" t="s">
        <v>331</v>
      </c>
      <c r="E108" s="673"/>
      <c r="F108" s="674">
        <v>30.1</v>
      </c>
      <c r="G108" s="13">
        <v>25.3</v>
      </c>
      <c r="H108" s="310">
        <v>26</v>
      </c>
      <c r="I108" s="14">
        <v>7</v>
      </c>
      <c r="J108" s="308">
        <v>6.9</v>
      </c>
      <c r="K108" s="13">
        <v>7.81</v>
      </c>
      <c r="L108" s="308">
        <v>7.84</v>
      </c>
      <c r="M108" s="1131"/>
      <c r="N108" s="310"/>
      <c r="O108" s="309"/>
      <c r="P108" s="309"/>
      <c r="Q108" s="743"/>
      <c r="R108" s="677"/>
      <c r="S108" s="1030"/>
      <c r="T108" s="787"/>
      <c r="U108" s="118"/>
      <c r="V108" s="518" t="s">
        <v>2</v>
      </c>
      <c r="W108" s="485" t="s">
        <v>363</v>
      </c>
      <c r="X108" s="487">
        <v>26.9</v>
      </c>
      <c r="Y108" s="483"/>
    </row>
    <row r="109" spans="1:25" x14ac:dyDescent="0.15">
      <c r="A109" s="1171"/>
      <c r="B109" s="458">
        <v>44745</v>
      </c>
      <c r="C109" s="449" t="str">
        <f t="shared" si="12"/>
        <v>(日)</v>
      </c>
      <c r="D109" s="755" t="s">
        <v>330</v>
      </c>
      <c r="E109" s="673"/>
      <c r="F109" s="674">
        <v>28.7</v>
      </c>
      <c r="G109" s="13">
        <v>24.9</v>
      </c>
      <c r="H109" s="310">
        <v>25.6</v>
      </c>
      <c r="I109" s="14">
        <v>8.1999999999999993</v>
      </c>
      <c r="J109" s="308">
        <v>8.4</v>
      </c>
      <c r="K109" s="13">
        <v>7.81</v>
      </c>
      <c r="L109" s="308">
        <v>7.86</v>
      </c>
      <c r="M109" s="1131"/>
      <c r="N109" s="310"/>
      <c r="O109" s="309"/>
      <c r="P109" s="309"/>
      <c r="Q109" s="743"/>
      <c r="R109" s="677"/>
      <c r="S109" s="1030"/>
      <c r="T109" s="787"/>
      <c r="U109" s="118"/>
      <c r="V109" s="6" t="s">
        <v>19</v>
      </c>
      <c r="W109" s="7" t="s">
        <v>20</v>
      </c>
      <c r="X109" s="8" t="s">
        <v>21</v>
      </c>
      <c r="Y109" s="7" t="s">
        <v>22</v>
      </c>
    </row>
    <row r="110" spans="1:25" x14ac:dyDescent="0.15">
      <c r="A110" s="1171"/>
      <c r="B110" s="458">
        <v>44746</v>
      </c>
      <c r="C110" s="449" t="str">
        <f t="shared" si="12"/>
        <v>(月)</v>
      </c>
      <c r="D110" s="755" t="s">
        <v>332</v>
      </c>
      <c r="E110" s="673"/>
      <c r="F110" s="674">
        <v>26.6</v>
      </c>
      <c r="G110" s="13">
        <v>23.8</v>
      </c>
      <c r="H110" s="310">
        <v>24.2</v>
      </c>
      <c r="I110" s="14">
        <v>5.8</v>
      </c>
      <c r="J110" s="308">
        <v>6.9</v>
      </c>
      <c r="K110" s="13">
        <v>7.77</v>
      </c>
      <c r="L110" s="308">
        <v>7.86</v>
      </c>
      <c r="M110" s="1131">
        <v>33.700000000000003</v>
      </c>
      <c r="N110" s="310">
        <v>33.700000000000003</v>
      </c>
      <c r="O110" s="309">
        <v>120</v>
      </c>
      <c r="P110" s="309">
        <v>92</v>
      </c>
      <c r="Q110" s="743">
        <v>16</v>
      </c>
      <c r="R110" s="677">
        <v>262</v>
      </c>
      <c r="S110" s="1030">
        <v>0.45</v>
      </c>
      <c r="T110" s="787"/>
      <c r="U110" s="118"/>
      <c r="V110" s="3" t="s">
        <v>203</v>
      </c>
      <c r="W110" s="9" t="s">
        <v>11</v>
      </c>
      <c r="X110" s="12">
        <v>23.5</v>
      </c>
      <c r="Y110" s="307">
        <v>23.7</v>
      </c>
    </row>
    <row r="111" spans="1:25" x14ac:dyDescent="0.15">
      <c r="A111" s="1171"/>
      <c r="B111" s="458">
        <v>44747</v>
      </c>
      <c r="C111" s="449" t="str">
        <f t="shared" si="12"/>
        <v>(火)</v>
      </c>
      <c r="D111" s="755" t="s">
        <v>331</v>
      </c>
      <c r="E111" s="673">
        <v>5</v>
      </c>
      <c r="F111" s="674">
        <v>27.8</v>
      </c>
      <c r="G111" s="13">
        <v>23.5</v>
      </c>
      <c r="H111" s="310">
        <v>23.4</v>
      </c>
      <c r="I111" s="14">
        <v>4</v>
      </c>
      <c r="J111" s="308">
        <v>4.4000000000000004</v>
      </c>
      <c r="K111" s="13">
        <v>7.83</v>
      </c>
      <c r="L111" s="308">
        <v>7.85</v>
      </c>
      <c r="M111" s="1131">
        <v>34.200000000000003</v>
      </c>
      <c r="N111" s="310">
        <v>34.1</v>
      </c>
      <c r="O111" s="309">
        <v>130</v>
      </c>
      <c r="P111" s="309">
        <v>88</v>
      </c>
      <c r="Q111" s="743">
        <v>16</v>
      </c>
      <c r="R111" s="677">
        <v>232</v>
      </c>
      <c r="S111" s="1030">
        <v>0.4</v>
      </c>
      <c r="T111" s="787"/>
      <c r="U111" s="118"/>
      <c r="V111" s="4" t="s">
        <v>204</v>
      </c>
      <c r="W111" s="10" t="s">
        <v>205</v>
      </c>
      <c r="X111" s="13">
        <v>6.2</v>
      </c>
      <c r="Y111" s="308">
        <v>6.6</v>
      </c>
    </row>
    <row r="112" spans="1:25" x14ac:dyDescent="0.15">
      <c r="A112" s="1171"/>
      <c r="B112" s="458">
        <v>44748</v>
      </c>
      <c r="C112" s="449" t="str">
        <f t="shared" si="12"/>
        <v>(水)</v>
      </c>
      <c r="D112" s="755" t="s">
        <v>330</v>
      </c>
      <c r="E112" s="673">
        <v>1</v>
      </c>
      <c r="F112" s="674">
        <v>26.6</v>
      </c>
      <c r="G112" s="13">
        <v>23.5</v>
      </c>
      <c r="H112" s="310">
        <v>23.7</v>
      </c>
      <c r="I112" s="14">
        <v>3</v>
      </c>
      <c r="J112" s="308">
        <v>4.5999999999999996</v>
      </c>
      <c r="K112" s="13">
        <v>7.76</v>
      </c>
      <c r="L112" s="308">
        <v>7.81</v>
      </c>
      <c r="M112" s="1131">
        <v>32.5</v>
      </c>
      <c r="N112" s="310">
        <v>33</v>
      </c>
      <c r="O112" s="309">
        <v>120</v>
      </c>
      <c r="P112" s="309">
        <v>92</v>
      </c>
      <c r="Q112" s="743">
        <v>15</v>
      </c>
      <c r="R112" s="677">
        <v>246</v>
      </c>
      <c r="S112" s="1030">
        <v>0.4</v>
      </c>
      <c r="T112" s="787"/>
      <c r="U112" s="118"/>
      <c r="V112" s="4" t="s">
        <v>12</v>
      </c>
      <c r="W112" s="10"/>
      <c r="X112" s="13">
        <v>7.67</v>
      </c>
      <c r="Y112" s="308">
        <v>7.77</v>
      </c>
    </row>
    <row r="113" spans="1:25" x14ac:dyDescent="0.15">
      <c r="A113" s="1171"/>
      <c r="B113" s="458">
        <v>44749</v>
      </c>
      <c r="C113" s="449" t="str">
        <f t="shared" si="12"/>
        <v>(木)</v>
      </c>
      <c r="D113" s="755" t="s">
        <v>330</v>
      </c>
      <c r="E113" s="673"/>
      <c r="F113" s="674">
        <v>24.6</v>
      </c>
      <c r="G113" s="13">
        <v>23</v>
      </c>
      <c r="H113" s="310">
        <v>23.3</v>
      </c>
      <c r="I113" s="14">
        <v>4.3</v>
      </c>
      <c r="J113" s="308">
        <v>4.9000000000000004</v>
      </c>
      <c r="K113" s="13">
        <v>7.79</v>
      </c>
      <c r="L113" s="308">
        <v>7.85</v>
      </c>
      <c r="M113" s="1131">
        <v>34.4</v>
      </c>
      <c r="N113" s="310">
        <v>34.200000000000003</v>
      </c>
      <c r="O113" s="309">
        <v>130</v>
      </c>
      <c r="P113" s="309">
        <v>92</v>
      </c>
      <c r="Q113" s="743">
        <v>14</v>
      </c>
      <c r="R113" s="677">
        <v>252</v>
      </c>
      <c r="S113" s="1030">
        <v>0.41</v>
      </c>
      <c r="T113" s="787"/>
      <c r="U113" s="118"/>
      <c r="V113" s="4" t="s">
        <v>206</v>
      </c>
      <c r="W113" s="10" t="s">
        <v>13</v>
      </c>
      <c r="X113" s="13">
        <v>30.3</v>
      </c>
      <c r="Y113" s="308">
        <v>31.6</v>
      </c>
    </row>
    <row r="114" spans="1:25" x14ac:dyDescent="0.15">
      <c r="A114" s="1171"/>
      <c r="B114" s="458">
        <v>44750</v>
      </c>
      <c r="C114" s="449" t="str">
        <f t="shared" si="12"/>
        <v>(金)</v>
      </c>
      <c r="D114" s="755" t="s">
        <v>331</v>
      </c>
      <c r="E114" s="673"/>
      <c r="F114" s="674">
        <v>26.4</v>
      </c>
      <c r="G114" s="13">
        <v>23.1</v>
      </c>
      <c r="H114" s="310">
        <v>23.2</v>
      </c>
      <c r="I114" s="14">
        <v>4</v>
      </c>
      <c r="J114" s="308">
        <v>5.5</v>
      </c>
      <c r="K114" s="13">
        <v>7.78</v>
      </c>
      <c r="L114" s="308">
        <v>7.84</v>
      </c>
      <c r="M114" s="1131">
        <v>33.4</v>
      </c>
      <c r="N114" s="310">
        <v>33.6</v>
      </c>
      <c r="O114" s="309">
        <v>130</v>
      </c>
      <c r="P114" s="309">
        <v>94</v>
      </c>
      <c r="Q114" s="743">
        <v>15</v>
      </c>
      <c r="R114" s="677">
        <v>256</v>
      </c>
      <c r="S114" s="1030">
        <v>0.43</v>
      </c>
      <c r="T114" s="787"/>
      <c r="U114" s="118"/>
      <c r="V114" s="4" t="s">
        <v>207</v>
      </c>
      <c r="W114" s="10" t="s">
        <v>371</v>
      </c>
      <c r="X114" s="383">
        <v>120</v>
      </c>
      <c r="Y114" s="309">
        <v>120</v>
      </c>
    </row>
    <row r="115" spans="1:25" x14ac:dyDescent="0.15">
      <c r="A115" s="1171"/>
      <c r="B115" s="458">
        <v>44751</v>
      </c>
      <c r="C115" s="449" t="str">
        <f t="shared" si="12"/>
        <v>(土)</v>
      </c>
      <c r="D115" s="755" t="s">
        <v>331</v>
      </c>
      <c r="E115" s="673"/>
      <c r="F115" s="674">
        <v>30.7</v>
      </c>
      <c r="G115" s="13">
        <v>23.4</v>
      </c>
      <c r="H115" s="310">
        <v>23.8</v>
      </c>
      <c r="I115" s="14">
        <v>7.6</v>
      </c>
      <c r="J115" s="308">
        <v>7.8</v>
      </c>
      <c r="K115" s="13">
        <v>7.83</v>
      </c>
      <c r="L115" s="308">
        <v>7.86</v>
      </c>
      <c r="M115" s="1131"/>
      <c r="N115" s="310"/>
      <c r="O115" s="309"/>
      <c r="P115" s="309"/>
      <c r="Q115" s="743"/>
      <c r="R115" s="677"/>
      <c r="S115" s="1030"/>
      <c r="T115" s="787"/>
      <c r="U115" s="118"/>
      <c r="V115" s="4" t="s">
        <v>208</v>
      </c>
      <c r="W115" s="10" t="s">
        <v>371</v>
      </c>
      <c r="X115" s="383">
        <v>84</v>
      </c>
      <c r="Y115" s="309">
        <v>88</v>
      </c>
    </row>
    <row r="116" spans="1:25" x14ac:dyDescent="0.15">
      <c r="A116" s="1171"/>
      <c r="B116" s="458">
        <v>44752</v>
      </c>
      <c r="C116" s="449" t="str">
        <f t="shared" si="12"/>
        <v>(日)</v>
      </c>
      <c r="D116" s="755" t="s">
        <v>330</v>
      </c>
      <c r="E116" s="673">
        <v>1</v>
      </c>
      <c r="F116" s="674">
        <v>26.4</v>
      </c>
      <c r="G116" s="13">
        <v>24.1</v>
      </c>
      <c r="H116" s="310">
        <v>24.5</v>
      </c>
      <c r="I116" s="14">
        <v>7.3</v>
      </c>
      <c r="J116" s="308">
        <v>7.7</v>
      </c>
      <c r="K116" s="13">
        <v>7.83</v>
      </c>
      <c r="L116" s="308">
        <v>7.86</v>
      </c>
      <c r="M116" s="1131"/>
      <c r="N116" s="310"/>
      <c r="O116" s="309"/>
      <c r="P116" s="309"/>
      <c r="Q116" s="743"/>
      <c r="R116" s="677"/>
      <c r="S116" s="1030"/>
      <c r="T116" s="787"/>
      <c r="U116" s="118"/>
      <c r="V116" s="4" t="s">
        <v>209</v>
      </c>
      <c r="W116" s="10" t="s">
        <v>371</v>
      </c>
      <c r="X116" s="383">
        <v>60</v>
      </c>
      <c r="Y116" s="309">
        <v>62</v>
      </c>
    </row>
    <row r="117" spans="1:25" x14ac:dyDescent="0.15">
      <c r="A117" s="1171"/>
      <c r="B117" s="458">
        <v>44753</v>
      </c>
      <c r="C117" s="449" t="str">
        <f t="shared" si="12"/>
        <v>(月)</v>
      </c>
      <c r="D117" s="755" t="s">
        <v>330</v>
      </c>
      <c r="E117" s="673"/>
      <c r="F117" s="674">
        <v>31.3</v>
      </c>
      <c r="G117" s="13">
        <v>24.2</v>
      </c>
      <c r="H117" s="310">
        <v>24.5</v>
      </c>
      <c r="I117" s="14">
        <v>6.4</v>
      </c>
      <c r="J117" s="308">
        <v>7.5</v>
      </c>
      <c r="K117" s="13">
        <v>7.75</v>
      </c>
      <c r="L117" s="308">
        <v>7.82</v>
      </c>
      <c r="M117" s="1131">
        <v>34.299999999999997</v>
      </c>
      <c r="N117" s="310">
        <v>34.200000000000003</v>
      </c>
      <c r="O117" s="309">
        <v>150</v>
      </c>
      <c r="P117" s="309">
        <v>94</v>
      </c>
      <c r="Q117" s="743">
        <v>17</v>
      </c>
      <c r="R117" s="677">
        <v>250</v>
      </c>
      <c r="S117" s="1030">
        <v>0.49</v>
      </c>
      <c r="T117" s="787"/>
      <c r="U117" s="118"/>
      <c r="V117" s="4" t="s">
        <v>210</v>
      </c>
      <c r="W117" s="10" t="s">
        <v>371</v>
      </c>
      <c r="X117" s="383">
        <v>24</v>
      </c>
      <c r="Y117" s="309">
        <v>26</v>
      </c>
    </row>
    <row r="118" spans="1:25" x14ac:dyDescent="0.15">
      <c r="A118" s="1171"/>
      <c r="B118" s="458">
        <v>44754</v>
      </c>
      <c r="C118" s="449" t="str">
        <f t="shared" si="12"/>
        <v>(火)</v>
      </c>
      <c r="D118" s="755" t="s">
        <v>403</v>
      </c>
      <c r="E118" s="673">
        <v>5</v>
      </c>
      <c r="F118" s="674">
        <v>30.8</v>
      </c>
      <c r="G118" s="13">
        <v>24.6</v>
      </c>
      <c r="H118" s="310">
        <v>24.4</v>
      </c>
      <c r="I118" s="14">
        <v>6.3</v>
      </c>
      <c r="J118" s="308">
        <v>6.8</v>
      </c>
      <c r="K118" s="13">
        <v>7.74</v>
      </c>
      <c r="L118" s="308">
        <v>7.82</v>
      </c>
      <c r="M118" s="1131">
        <v>33.5</v>
      </c>
      <c r="N118" s="310">
        <v>33.6</v>
      </c>
      <c r="O118" s="309">
        <v>130</v>
      </c>
      <c r="P118" s="309">
        <v>94</v>
      </c>
      <c r="Q118" s="743">
        <v>16</v>
      </c>
      <c r="R118" s="677">
        <v>250</v>
      </c>
      <c r="S118" s="1030">
        <v>0.45</v>
      </c>
      <c r="T118" s="787"/>
      <c r="U118" s="118"/>
      <c r="V118" s="4" t="s">
        <v>211</v>
      </c>
      <c r="W118" s="10" t="s">
        <v>371</v>
      </c>
      <c r="X118" s="218">
        <v>14</v>
      </c>
      <c r="Y118" s="310">
        <v>15</v>
      </c>
    </row>
    <row r="119" spans="1:25" x14ac:dyDescent="0.15">
      <c r="A119" s="1171"/>
      <c r="B119" s="458">
        <v>44755</v>
      </c>
      <c r="C119" s="449" t="str">
        <f t="shared" si="12"/>
        <v>(水)</v>
      </c>
      <c r="D119" s="755" t="s">
        <v>330</v>
      </c>
      <c r="E119" s="673">
        <v>12</v>
      </c>
      <c r="F119" s="674">
        <v>26.9</v>
      </c>
      <c r="G119" s="13">
        <v>23.5</v>
      </c>
      <c r="H119" s="310">
        <v>23.7</v>
      </c>
      <c r="I119" s="14">
        <v>6.2</v>
      </c>
      <c r="J119" s="308">
        <v>6.6</v>
      </c>
      <c r="K119" s="13">
        <v>7.67</v>
      </c>
      <c r="L119" s="308">
        <v>7.77</v>
      </c>
      <c r="M119" s="1131">
        <v>30.3</v>
      </c>
      <c r="N119" s="310">
        <v>31.6</v>
      </c>
      <c r="O119" s="309">
        <v>120</v>
      </c>
      <c r="P119" s="309">
        <v>88</v>
      </c>
      <c r="Q119" s="743">
        <v>15</v>
      </c>
      <c r="R119" s="677">
        <v>236</v>
      </c>
      <c r="S119" s="1030">
        <v>0.44</v>
      </c>
      <c r="T119" s="787">
        <v>113</v>
      </c>
      <c r="U119" s="118"/>
      <c r="V119" s="4" t="s">
        <v>212</v>
      </c>
      <c r="W119" s="10" t="s">
        <v>371</v>
      </c>
      <c r="X119" s="220">
        <v>244</v>
      </c>
      <c r="Y119" s="311">
        <v>236</v>
      </c>
    </row>
    <row r="120" spans="1:25" x14ac:dyDescent="0.15">
      <c r="A120" s="1171"/>
      <c r="B120" s="458">
        <v>44756</v>
      </c>
      <c r="C120" s="449" t="str">
        <f t="shared" si="12"/>
        <v>(木)</v>
      </c>
      <c r="D120" s="755" t="s">
        <v>330</v>
      </c>
      <c r="E120" s="673">
        <v>16</v>
      </c>
      <c r="F120" s="674">
        <v>27.7</v>
      </c>
      <c r="G120" s="13">
        <v>23.2</v>
      </c>
      <c r="H120" s="310">
        <v>23.2</v>
      </c>
      <c r="I120" s="14">
        <v>14.9</v>
      </c>
      <c r="J120" s="308">
        <v>5.9</v>
      </c>
      <c r="K120" s="13">
        <v>7.64</v>
      </c>
      <c r="L120" s="308">
        <v>7.46</v>
      </c>
      <c r="M120" s="1131">
        <v>26.1</v>
      </c>
      <c r="N120" s="310">
        <v>25</v>
      </c>
      <c r="O120" s="309">
        <v>87</v>
      </c>
      <c r="P120" s="309">
        <v>66</v>
      </c>
      <c r="Q120" s="743">
        <v>13</v>
      </c>
      <c r="R120" s="677">
        <v>176</v>
      </c>
      <c r="S120" s="1030">
        <v>0.41</v>
      </c>
      <c r="T120" s="787">
        <v>3220</v>
      </c>
      <c r="U120" s="118"/>
      <c r="V120" s="4" t="s">
        <v>213</v>
      </c>
      <c r="W120" s="10" t="s">
        <v>371</v>
      </c>
      <c r="X120" s="219">
        <v>0.48</v>
      </c>
      <c r="Y120" s="312">
        <v>0.44</v>
      </c>
    </row>
    <row r="121" spans="1:25" x14ac:dyDescent="0.15">
      <c r="A121" s="1171"/>
      <c r="B121" s="458">
        <v>44757</v>
      </c>
      <c r="C121" s="449" t="str">
        <f t="shared" si="12"/>
        <v>(金)</v>
      </c>
      <c r="D121" s="755" t="s">
        <v>332</v>
      </c>
      <c r="E121" s="673">
        <v>53</v>
      </c>
      <c r="F121" s="674">
        <v>26</v>
      </c>
      <c r="G121" s="13">
        <v>23.1</v>
      </c>
      <c r="H121" s="310">
        <v>23.4</v>
      </c>
      <c r="I121" s="14">
        <v>13.8</v>
      </c>
      <c r="J121" s="308">
        <v>5.3</v>
      </c>
      <c r="K121" s="13">
        <v>7.56</v>
      </c>
      <c r="L121" s="308">
        <v>7.39</v>
      </c>
      <c r="M121" s="1131">
        <v>23.8</v>
      </c>
      <c r="N121" s="310">
        <v>21.7</v>
      </c>
      <c r="O121" s="309">
        <v>74</v>
      </c>
      <c r="P121" s="309">
        <v>58</v>
      </c>
      <c r="Q121" s="743">
        <v>13</v>
      </c>
      <c r="R121" s="677">
        <v>166</v>
      </c>
      <c r="S121" s="1030">
        <v>0.34</v>
      </c>
      <c r="T121" s="787">
        <v>4928</v>
      </c>
      <c r="U121" s="118"/>
      <c r="V121" s="4" t="s">
        <v>14</v>
      </c>
      <c r="W121" s="10" t="s">
        <v>371</v>
      </c>
      <c r="X121" s="217">
        <v>5.7</v>
      </c>
      <c r="Y121" s="313">
        <v>5.5</v>
      </c>
    </row>
    <row r="122" spans="1:25" x14ac:dyDescent="0.15">
      <c r="A122" s="1171"/>
      <c r="B122" s="458">
        <v>44758</v>
      </c>
      <c r="C122" s="449" t="str">
        <f t="shared" si="12"/>
        <v>(土)</v>
      </c>
      <c r="D122" s="755" t="s">
        <v>332</v>
      </c>
      <c r="E122" s="673">
        <v>13</v>
      </c>
      <c r="F122" s="674">
        <v>24.5</v>
      </c>
      <c r="G122" s="13">
        <v>23.1</v>
      </c>
      <c r="H122" s="310">
        <v>23.7</v>
      </c>
      <c r="I122" s="14">
        <v>21.6</v>
      </c>
      <c r="J122" s="308">
        <v>6.7</v>
      </c>
      <c r="K122" s="13">
        <v>7.56</v>
      </c>
      <c r="L122" s="308">
        <v>7.19</v>
      </c>
      <c r="M122" s="1131"/>
      <c r="N122" s="310"/>
      <c r="O122" s="309"/>
      <c r="P122" s="309"/>
      <c r="Q122" s="743"/>
      <c r="R122" s="677"/>
      <c r="S122" s="1030"/>
      <c r="T122" s="787">
        <v>5710</v>
      </c>
      <c r="U122" s="118"/>
      <c r="V122" s="4" t="s">
        <v>15</v>
      </c>
      <c r="W122" s="10" t="s">
        <v>371</v>
      </c>
      <c r="X122" s="217">
        <v>1.7</v>
      </c>
      <c r="Y122" s="313">
        <v>1.6</v>
      </c>
    </row>
    <row r="123" spans="1:25" x14ac:dyDescent="0.15">
      <c r="A123" s="1171"/>
      <c r="B123" s="458">
        <v>44759</v>
      </c>
      <c r="C123" s="449" t="str">
        <f t="shared" si="12"/>
        <v>(日)</v>
      </c>
      <c r="D123" s="755" t="s">
        <v>330</v>
      </c>
      <c r="E123" s="673">
        <v>35</v>
      </c>
      <c r="F123" s="674">
        <v>25.6</v>
      </c>
      <c r="G123" s="13">
        <v>22.6</v>
      </c>
      <c r="H123" s="310">
        <v>23.1</v>
      </c>
      <c r="I123" s="14">
        <v>12.7</v>
      </c>
      <c r="J123" s="308">
        <v>6.5</v>
      </c>
      <c r="K123" s="13">
        <v>7.65</v>
      </c>
      <c r="L123" s="308">
        <v>7.47</v>
      </c>
      <c r="M123" s="1131"/>
      <c r="N123" s="310"/>
      <c r="O123" s="309"/>
      <c r="P123" s="309"/>
      <c r="Q123" s="743"/>
      <c r="R123" s="677"/>
      <c r="S123" s="1030"/>
      <c r="T123" s="787">
        <v>3052</v>
      </c>
      <c r="U123" s="118"/>
      <c r="V123" s="4" t="s">
        <v>214</v>
      </c>
      <c r="W123" s="10" t="s">
        <v>371</v>
      </c>
      <c r="X123" s="217">
        <v>7.8</v>
      </c>
      <c r="Y123" s="313">
        <v>7.8</v>
      </c>
    </row>
    <row r="124" spans="1:25" x14ac:dyDescent="0.15">
      <c r="A124" s="1171"/>
      <c r="B124" s="458">
        <v>44760</v>
      </c>
      <c r="C124" s="449" t="str">
        <f t="shared" si="12"/>
        <v>(月)</v>
      </c>
      <c r="D124" s="755" t="s">
        <v>330</v>
      </c>
      <c r="E124" s="673"/>
      <c r="F124" s="674">
        <v>28.1</v>
      </c>
      <c r="G124" s="13">
        <v>23.1</v>
      </c>
      <c r="H124" s="310">
        <v>23.5</v>
      </c>
      <c r="I124" s="14">
        <v>7.6</v>
      </c>
      <c r="J124" s="308">
        <v>9.1999999999999993</v>
      </c>
      <c r="K124" s="13">
        <v>7.74</v>
      </c>
      <c r="L124" s="308">
        <v>7.68</v>
      </c>
      <c r="M124" s="1131"/>
      <c r="N124" s="310"/>
      <c r="O124" s="309"/>
      <c r="P124" s="309"/>
      <c r="Q124" s="743"/>
      <c r="R124" s="677"/>
      <c r="S124" s="1030"/>
      <c r="T124" s="787"/>
      <c r="U124" s="118"/>
      <c r="V124" s="4" t="s">
        <v>215</v>
      </c>
      <c r="W124" s="10" t="s">
        <v>371</v>
      </c>
      <c r="X124" s="219">
        <v>4.7E-2</v>
      </c>
      <c r="Y124" s="314">
        <v>5.1999999999999998E-2</v>
      </c>
    </row>
    <row r="125" spans="1:25" x14ac:dyDescent="0.15">
      <c r="A125" s="1171"/>
      <c r="B125" s="458">
        <v>44761</v>
      </c>
      <c r="C125" s="449" t="str">
        <f t="shared" si="12"/>
        <v>(火)</v>
      </c>
      <c r="D125" s="755" t="s">
        <v>332</v>
      </c>
      <c r="E125" s="673">
        <v>9</v>
      </c>
      <c r="F125" s="674">
        <v>26.5</v>
      </c>
      <c r="G125" s="13">
        <v>23.9</v>
      </c>
      <c r="H125" s="310">
        <v>24</v>
      </c>
      <c r="I125" s="14">
        <v>5.8</v>
      </c>
      <c r="J125" s="308">
        <v>7.3</v>
      </c>
      <c r="K125" s="13">
        <v>7.78</v>
      </c>
      <c r="L125" s="308">
        <v>7.78</v>
      </c>
      <c r="M125" s="1131">
        <v>30.4</v>
      </c>
      <c r="N125" s="310">
        <v>30</v>
      </c>
      <c r="O125" s="309">
        <v>110</v>
      </c>
      <c r="P125" s="309">
        <v>82</v>
      </c>
      <c r="Q125" s="743">
        <v>10</v>
      </c>
      <c r="R125" s="677">
        <v>230</v>
      </c>
      <c r="S125" s="1030">
        <v>0.65</v>
      </c>
      <c r="T125" s="787">
        <v>85</v>
      </c>
      <c r="U125" s="118"/>
      <c r="V125" s="4" t="s">
        <v>16</v>
      </c>
      <c r="W125" s="10" t="s">
        <v>371</v>
      </c>
      <c r="X125" s="219">
        <v>0.24</v>
      </c>
      <c r="Y125" s="314">
        <v>0.33</v>
      </c>
    </row>
    <row r="126" spans="1:25" x14ac:dyDescent="0.15">
      <c r="A126" s="1171"/>
      <c r="B126" s="458">
        <v>44762</v>
      </c>
      <c r="C126" s="449" t="str">
        <f t="shared" si="12"/>
        <v>(水)</v>
      </c>
      <c r="D126" s="755" t="s">
        <v>331</v>
      </c>
      <c r="E126" s="673"/>
      <c r="F126" s="674">
        <v>31.5</v>
      </c>
      <c r="G126" s="13">
        <v>24.1</v>
      </c>
      <c r="H126" s="310">
        <v>23.8</v>
      </c>
      <c r="I126" s="14">
        <v>24.7</v>
      </c>
      <c r="J126" s="308">
        <v>5.7</v>
      </c>
      <c r="K126" s="13">
        <v>7.69</v>
      </c>
      <c r="L126" s="308">
        <v>7.45</v>
      </c>
      <c r="M126" s="1131">
        <v>27.3</v>
      </c>
      <c r="N126" s="310">
        <v>25.8</v>
      </c>
      <c r="O126" s="309">
        <v>94</v>
      </c>
      <c r="P126" s="309">
        <v>72</v>
      </c>
      <c r="Q126" s="743">
        <v>14</v>
      </c>
      <c r="R126" s="677">
        <v>206</v>
      </c>
      <c r="S126" s="1030">
        <v>0.32</v>
      </c>
      <c r="T126" s="787">
        <v>5522</v>
      </c>
      <c r="U126" s="118"/>
      <c r="V126" s="4" t="s">
        <v>216</v>
      </c>
      <c r="W126" s="10" t="s">
        <v>371</v>
      </c>
      <c r="X126" s="219">
        <v>0.88</v>
      </c>
      <c r="Y126" s="314">
        <v>0.87</v>
      </c>
    </row>
    <row r="127" spans="1:25" x14ac:dyDescent="0.15">
      <c r="A127" s="1171"/>
      <c r="B127" s="458">
        <v>44763</v>
      </c>
      <c r="C127" s="449" t="str">
        <f t="shared" si="12"/>
        <v>(木)</v>
      </c>
      <c r="D127" s="755" t="s">
        <v>330</v>
      </c>
      <c r="E127" s="673"/>
      <c r="F127" s="674">
        <v>33</v>
      </c>
      <c r="G127" s="13">
        <v>24</v>
      </c>
      <c r="H127" s="310">
        <v>24</v>
      </c>
      <c r="I127" s="14">
        <v>9.4</v>
      </c>
      <c r="J127" s="308">
        <v>11.3</v>
      </c>
      <c r="K127" s="13">
        <v>7.68</v>
      </c>
      <c r="L127" s="308">
        <v>7.68</v>
      </c>
      <c r="M127" s="1131">
        <v>28.5</v>
      </c>
      <c r="N127" s="310">
        <v>27.6</v>
      </c>
      <c r="O127" s="309">
        <v>100</v>
      </c>
      <c r="P127" s="309">
        <v>78</v>
      </c>
      <c r="Q127" s="743">
        <v>11</v>
      </c>
      <c r="R127" s="677">
        <v>208</v>
      </c>
      <c r="S127" s="1030">
        <v>0.78</v>
      </c>
      <c r="T127" s="787"/>
      <c r="U127" s="118"/>
      <c r="V127" s="4" t="s">
        <v>217</v>
      </c>
      <c r="W127" s="10" t="s">
        <v>371</v>
      </c>
      <c r="X127" s="219">
        <v>0.19400000000000001</v>
      </c>
      <c r="Y127" s="314">
        <v>0.20499999999999999</v>
      </c>
    </row>
    <row r="128" spans="1:25" x14ac:dyDescent="0.15">
      <c r="A128" s="1171"/>
      <c r="B128" s="458">
        <v>44764</v>
      </c>
      <c r="C128" s="449" t="str">
        <f t="shared" si="12"/>
        <v>(金)</v>
      </c>
      <c r="D128" s="755" t="s">
        <v>330</v>
      </c>
      <c r="E128" s="673">
        <v>21</v>
      </c>
      <c r="F128" s="674">
        <v>30.4</v>
      </c>
      <c r="G128" s="13">
        <v>24.2</v>
      </c>
      <c r="H128" s="310">
        <v>24.5</v>
      </c>
      <c r="I128" s="14">
        <v>7.9</v>
      </c>
      <c r="J128" s="308">
        <v>9</v>
      </c>
      <c r="K128" s="13">
        <v>7.7</v>
      </c>
      <c r="L128" s="308">
        <v>7.74</v>
      </c>
      <c r="M128" s="1131">
        <v>30.6</v>
      </c>
      <c r="N128" s="310">
        <v>30.2</v>
      </c>
      <c r="O128" s="309">
        <v>120</v>
      </c>
      <c r="P128" s="309">
        <v>86</v>
      </c>
      <c r="Q128" s="743">
        <v>8</v>
      </c>
      <c r="R128" s="677">
        <v>232</v>
      </c>
      <c r="S128" s="1030">
        <v>0.75</v>
      </c>
      <c r="T128" s="787"/>
      <c r="U128" s="118"/>
      <c r="V128" s="4" t="s">
        <v>218</v>
      </c>
      <c r="W128" s="10" t="s">
        <v>371</v>
      </c>
      <c r="X128" s="217">
        <v>17.399999999999999</v>
      </c>
      <c r="Y128" s="313">
        <v>18</v>
      </c>
    </row>
    <row r="129" spans="1:25" x14ac:dyDescent="0.15">
      <c r="A129" s="1171"/>
      <c r="B129" s="458">
        <v>44765</v>
      </c>
      <c r="C129" s="449" t="str">
        <f t="shared" si="12"/>
        <v>(土)</v>
      </c>
      <c r="D129" s="755" t="s">
        <v>331</v>
      </c>
      <c r="E129" s="673"/>
      <c r="F129" s="674">
        <v>29.9</v>
      </c>
      <c r="G129" s="13">
        <v>24.8</v>
      </c>
      <c r="H129" s="310">
        <v>25</v>
      </c>
      <c r="I129" s="14">
        <v>8.3000000000000007</v>
      </c>
      <c r="J129" s="308">
        <v>6.8</v>
      </c>
      <c r="K129" s="13">
        <v>7.83</v>
      </c>
      <c r="L129" s="308">
        <v>7.79</v>
      </c>
      <c r="M129" s="1131"/>
      <c r="N129" s="310"/>
      <c r="O129" s="309"/>
      <c r="P129" s="309"/>
      <c r="Q129" s="743"/>
      <c r="R129" s="677"/>
      <c r="S129" s="1030"/>
      <c r="T129" s="787"/>
      <c r="U129" s="118"/>
      <c r="V129" s="4" t="s">
        <v>17</v>
      </c>
      <c r="W129" s="10" t="s">
        <v>371</v>
      </c>
      <c r="X129" s="217">
        <v>33.799999999999997</v>
      </c>
      <c r="Y129" s="313">
        <v>34.200000000000003</v>
      </c>
    </row>
    <row r="130" spans="1:25" x14ac:dyDescent="0.15">
      <c r="A130" s="1171"/>
      <c r="B130" s="458">
        <v>44766</v>
      </c>
      <c r="C130" s="449" t="str">
        <f t="shared" si="12"/>
        <v>(日)</v>
      </c>
      <c r="D130" s="755" t="s">
        <v>331</v>
      </c>
      <c r="E130" s="673"/>
      <c r="F130" s="674">
        <v>28.9</v>
      </c>
      <c r="G130" s="13">
        <v>24.9</v>
      </c>
      <c r="H130" s="310">
        <v>25.5</v>
      </c>
      <c r="I130" s="14">
        <v>7.2</v>
      </c>
      <c r="J130" s="308">
        <v>6.7</v>
      </c>
      <c r="K130" s="13">
        <v>7.79</v>
      </c>
      <c r="L130" s="308">
        <v>7.79</v>
      </c>
      <c r="M130" s="1131"/>
      <c r="N130" s="310"/>
      <c r="O130" s="309"/>
      <c r="P130" s="309"/>
      <c r="Q130" s="743"/>
      <c r="R130" s="677"/>
      <c r="S130" s="1030"/>
      <c r="T130" s="787"/>
      <c r="U130" s="118"/>
      <c r="V130" s="4" t="s">
        <v>219</v>
      </c>
      <c r="W130" s="10" t="s">
        <v>205</v>
      </c>
      <c r="X130" s="383">
        <v>15</v>
      </c>
      <c r="Y130" s="396">
        <v>14</v>
      </c>
    </row>
    <row r="131" spans="1:25" x14ac:dyDescent="0.15">
      <c r="A131" s="1171"/>
      <c r="B131" s="458">
        <v>44767</v>
      </c>
      <c r="C131" s="449" t="str">
        <f t="shared" si="12"/>
        <v>(月)</v>
      </c>
      <c r="D131" s="755" t="s">
        <v>331</v>
      </c>
      <c r="E131" s="673"/>
      <c r="F131" s="674">
        <v>29.8</v>
      </c>
      <c r="G131" s="13">
        <v>25.3</v>
      </c>
      <c r="H131" s="310">
        <v>26.2</v>
      </c>
      <c r="I131" s="14">
        <v>7.2</v>
      </c>
      <c r="J131" s="308">
        <v>6.9</v>
      </c>
      <c r="K131" s="13">
        <v>7.8</v>
      </c>
      <c r="L131" s="308">
        <v>7.81</v>
      </c>
      <c r="M131" s="1131">
        <v>31.7</v>
      </c>
      <c r="N131" s="310">
        <v>31.7</v>
      </c>
      <c r="O131" s="309">
        <v>130</v>
      </c>
      <c r="P131" s="309">
        <v>92</v>
      </c>
      <c r="Q131" s="743">
        <v>13</v>
      </c>
      <c r="R131" s="677">
        <v>246</v>
      </c>
      <c r="S131" s="1030">
        <v>0.53</v>
      </c>
      <c r="T131" s="787"/>
      <c r="U131" s="118"/>
      <c r="V131" s="4" t="s">
        <v>220</v>
      </c>
      <c r="W131" s="10" t="s">
        <v>371</v>
      </c>
      <c r="X131" s="383">
        <v>10</v>
      </c>
      <c r="Y131" s="396">
        <v>8</v>
      </c>
    </row>
    <row r="132" spans="1:25" x14ac:dyDescent="0.15">
      <c r="A132" s="1171"/>
      <c r="B132" s="458">
        <v>44768</v>
      </c>
      <c r="C132" s="449" t="str">
        <f t="shared" si="12"/>
        <v>(火)</v>
      </c>
      <c r="D132" s="755" t="s">
        <v>332</v>
      </c>
      <c r="E132" s="673">
        <v>34</v>
      </c>
      <c r="F132" s="674">
        <v>25.9</v>
      </c>
      <c r="G132" s="13">
        <v>25.3</v>
      </c>
      <c r="H132" s="310">
        <v>25.9</v>
      </c>
      <c r="I132" s="14">
        <v>29</v>
      </c>
      <c r="J132" s="308">
        <v>6.2</v>
      </c>
      <c r="K132" s="13">
        <v>7.47</v>
      </c>
      <c r="L132" s="308">
        <v>7.66</v>
      </c>
      <c r="M132" s="1131">
        <v>14.8</v>
      </c>
      <c r="N132" s="310">
        <v>25.6</v>
      </c>
      <c r="O132" s="309">
        <v>130</v>
      </c>
      <c r="P132" s="309">
        <v>92</v>
      </c>
      <c r="Q132" s="743">
        <v>13</v>
      </c>
      <c r="R132" s="677">
        <v>248</v>
      </c>
      <c r="S132" s="1030">
        <v>0.56999999999999995</v>
      </c>
      <c r="T132" s="787">
        <v>3820</v>
      </c>
      <c r="U132" s="118"/>
      <c r="V132" s="397"/>
      <c r="W132" s="398"/>
      <c r="X132" s="399"/>
      <c r="Y132" s="398"/>
    </row>
    <row r="133" spans="1:25" x14ac:dyDescent="0.15">
      <c r="A133" s="1171"/>
      <c r="B133" s="458">
        <v>44769</v>
      </c>
      <c r="C133" s="449" t="str">
        <f t="shared" si="12"/>
        <v>(水)</v>
      </c>
      <c r="D133" s="755" t="s">
        <v>331</v>
      </c>
      <c r="E133" s="673"/>
      <c r="F133" s="674">
        <v>29.5</v>
      </c>
      <c r="G133" s="13">
        <v>24.9</v>
      </c>
      <c r="H133" s="310">
        <v>24.8</v>
      </c>
      <c r="I133" s="14">
        <v>12.8</v>
      </c>
      <c r="J133" s="308">
        <v>4.8</v>
      </c>
      <c r="K133" s="13">
        <v>7.69</v>
      </c>
      <c r="L133" s="308">
        <v>7.58</v>
      </c>
      <c r="M133" s="1131">
        <v>28.5</v>
      </c>
      <c r="N133" s="310">
        <v>27.4</v>
      </c>
      <c r="O133" s="309">
        <v>97</v>
      </c>
      <c r="P133" s="309">
        <v>74</v>
      </c>
      <c r="Q133" s="743">
        <v>13</v>
      </c>
      <c r="R133" s="677">
        <v>202</v>
      </c>
      <c r="S133" s="1030">
        <v>0.37</v>
      </c>
      <c r="T133" s="787">
        <v>1889</v>
      </c>
      <c r="U133" s="118"/>
      <c r="V133" s="397"/>
      <c r="W133" s="398"/>
      <c r="X133" s="399"/>
      <c r="Y133" s="398"/>
    </row>
    <row r="134" spans="1:25" x14ac:dyDescent="0.15">
      <c r="A134" s="1171"/>
      <c r="B134" s="458">
        <v>44770</v>
      </c>
      <c r="C134" s="449" t="str">
        <f t="shared" si="12"/>
        <v>(木)</v>
      </c>
      <c r="D134" s="755" t="s">
        <v>330</v>
      </c>
      <c r="E134" s="673"/>
      <c r="F134" s="674">
        <v>29.3</v>
      </c>
      <c r="G134" s="13">
        <v>25.3</v>
      </c>
      <c r="H134" s="310">
        <v>25.7</v>
      </c>
      <c r="I134" s="14">
        <v>6.1</v>
      </c>
      <c r="J134" s="308">
        <v>6.2</v>
      </c>
      <c r="K134" s="13">
        <v>7.69</v>
      </c>
      <c r="L134" s="308">
        <v>7.74</v>
      </c>
      <c r="M134" s="1131">
        <v>30.4</v>
      </c>
      <c r="N134" s="310">
        <v>30</v>
      </c>
      <c r="O134" s="309">
        <v>110</v>
      </c>
      <c r="P134" s="309">
        <v>86</v>
      </c>
      <c r="Q134" s="743">
        <v>12</v>
      </c>
      <c r="R134" s="677">
        <v>232</v>
      </c>
      <c r="S134" s="1030">
        <v>0.53</v>
      </c>
      <c r="T134" s="787"/>
      <c r="U134" s="118"/>
      <c r="V134" s="400"/>
      <c r="W134" s="401"/>
      <c r="X134" s="402"/>
      <c r="Y134" s="401"/>
    </row>
    <row r="135" spans="1:25" x14ac:dyDescent="0.15">
      <c r="A135" s="1171"/>
      <c r="B135" s="458">
        <v>44771</v>
      </c>
      <c r="C135" s="449" t="str">
        <f t="shared" si="12"/>
        <v>(金)</v>
      </c>
      <c r="D135" s="755" t="s">
        <v>331</v>
      </c>
      <c r="E135" s="673"/>
      <c r="F135" s="674">
        <v>30</v>
      </c>
      <c r="G135" s="13">
        <v>26.9</v>
      </c>
      <c r="H135" s="310">
        <v>27.2</v>
      </c>
      <c r="I135" s="14">
        <v>7.1</v>
      </c>
      <c r="J135" s="308">
        <v>4.9000000000000004</v>
      </c>
      <c r="K135" s="13">
        <v>7.77</v>
      </c>
      <c r="L135" s="308">
        <v>7.72</v>
      </c>
      <c r="M135" s="1131">
        <v>32.1</v>
      </c>
      <c r="N135" s="310">
        <v>31.3</v>
      </c>
      <c r="O135" s="309">
        <v>130</v>
      </c>
      <c r="P135" s="309">
        <v>88</v>
      </c>
      <c r="Q135" s="743">
        <v>13</v>
      </c>
      <c r="R135" s="677">
        <v>244</v>
      </c>
      <c r="S135" s="1030">
        <v>0.53</v>
      </c>
      <c r="T135" s="787"/>
      <c r="U135" s="118"/>
      <c r="V135" s="11" t="s">
        <v>23</v>
      </c>
      <c r="W135" s="117" t="s">
        <v>24</v>
      </c>
      <c r="X135" s="117" t="s">
        <v>24</v>
      </c>
      <c r="Y135" s="812" t="s">
        <v>24</v>
      </c>
    </row>
    <row r="136" spans="1:25" x14ac:dyDescent="0.15">
      <c r="A136" s="1171"/>
      <c r="B136" s="458">
        <v>44772</v>
      </c>
      <c r="C136" s="449" t="str">
        <f t="shared" si="12"/>
        <v>(土)</v>
      </c>
      <c r="D136" s="755" t="s">
        <v>331</v>
      </c>
      <c r="E136" s="673"/>
      <c r="F136" s="674">
        <v>30.2</v>
      </c>
      <c r="G136" s="13">
        <v>26.4</v>
      </c>
      <c r="H136" s="310">
        <v>26.9</v>
      </c>
      <c r="I136" s="14">
        <v>6.4</v>
      </c>
      <c r="J136" s="308">
        <v>6.2</v>
      </c>
      <c r="K136" s="13">
        <v>7.81</v>
      </c>
      <c r="L136" s="308">
        <v>7.82</v>
      </c>
      <c r="M136" s="1131"/>
      <c r="N136" s="310"/>
      <c r="O136" s="309"/>
      <c r="P136" s="309"/>
      <c r="Q136" s="743"/>
      <c r="R136" s="677"/>
      <c r="S136" s="1030"/>
      <c r="T136" s="787"/>
      <c r="U136" s="118"/>
      <c r="V136" s="985" t="s">
        <v>361</v>
      </c>
      <c r="W136" s="986"/>
      <c r="X136" s="986"/>
      <c r="Y136" s="987"/>
    </row>
    <row r="137" spans="1:25" x14ac:dyDescent="0.15">
      <c r="A137" s="1171"/>
      <c r="B137" s="458">
        <v>44773</v>
      </c>
      <c r="C137" s="449" t="str">
        <f t="shared" si="12"/>
        <v>(日)</v>
      </c>
      <c r="D137" s="756" t="s">
        <v>331</v>
      </c>
      <c r="E137" s="700"/>
      <c r="F137" s="746">
        <v>30.6</v>
      </c>
      <c r="G137" s="498">
        <v>26.2</v>
      </c>
      <c r="H137" s="409">
        <v>26.9</v>
      </c>
      <c r="I137" s="748">
        <v>8.6999999999999993</v>
      </c>
      <c r="J137" s="747">
        <v>6.5</v>
      </c>
      <c r="K137" s="498">
        <v>7.83</v>
      </c>
      <c r="L137" s="409">
        <v>7.84</v>
      </c>
      <c r="M137" s="1134"/>
      <c r="N137" s="747"/>
      <c r="O137" s="749"/>
      <c r="P137" s="749"/>
      <c r="Q137" s="750"/>
      <c r="R137" s="751"/>
      <c r="S137" s="1077"/>
      <c r="T137" s="726"/>
      <c r="U137" s="118"/>
      <c r="V137" s="988"/>
      <c r="W137" s="989"/>
      <c r="X137" s="989"/>
      <c r="Y137" s="990"/>
    </row>
    <row r="138" spans="1:25" s="1" customFormat="1" ht="13.5" customHeight="1" x14ac:dyDescent="0.15">
      <c r="A138" s="1171"/>
      <c r="B138" s="1155" t="s">
        <v>274</v>
      </c>
      <c r="C138" s="1155"/>
      <c r="D138" s="679"/>
      <c r="E138" s="663">
        <f>MAX(E107:E137)</f>
        <v>53</v>
      </c>
      <c r="F138" s="680">
        <f t="shared" ref="F138:T138" si="13">IF(COUNT(F107:F137)=0,"",MAX(F107:F137))</f>
        <v>33</v>
      </c>
      <c r="G138" s="12">
        <f t="shared" si="13"/>
        <v>26.9</v>
      </c>
      <c r="H138" s="307">
        <f t="shared" si="13"/>
        <v>27.2</v>
      </c>
      <c r="I138" s="665">
        <f t="shared" si="13"/>
        <v>29</v>
      </c>
      <c r="J138" s="666">
        <f t="shared" si="13"/>
        <v>11.3</v>
      </c>
      <c r="K138" s="12">
        <f t="shared" si="13"/>
        <v>7.83</v>
      </c>
      <c r="L138" s="307">
        <f t="shared" si="13"/>
        <v>7.86</v>
      </c>
      <c r="M138" s="1130">
        <f t="shared" si="13"/>
        <v>34.4</v>
      </c>
      <c r="N138" s="666">
        <f t="shared" si="13"/>
        <v>34.200000000000003</v>
      </c>
      <c r="O138" s="667">
        <f t="shared" si="13"/>
        <v>150</v>
      </c>
      <c r="P138" s="667">
        <f t="shared" si="13"/>
        <v>94</v>
      </c>
      <c r="Q138" s="728">
        <f t="shared" si="13"/>
        <v>17</v>
      </c>
      <c r="R138" s="684">
        <f t="shared" si="13"/>
        <v>262</v>
      </c>
      <c r="S138" s="1038">
        <f t="shared" si="13"/>
        <v>0.78</v>
      </c>
      <c r="T138" s="686">
        <f t="shared" si="13"/>
        <v>5710</v>
      </c>
      <c r="U138" s="159"/>
      <c r="V138" s="988"/>
      <c r="W138" s="989"/>
      <c r="X138" s="989"/>
      <c r="Y138" s="990"/>
    </row>
    <row r="139" spans="1:25" s="1" customFormat="1" ht="13.5" customHeight="1" x14ac:dyDescent="0.15">
      <c r="A139" s="1171"/>
      <c r="B139" s="1156" t="s">
        <v>275</v>
      </c>
      <c r="C139" s="1156"/>
      <c r="D139" s="687"/>
      <c r="E139" s="688"/>
      <c r="F139" s="689">
        <f t="shared" ref="F139:S139" si="14">IF(COUNT(F107:F137)=0,"",MIN(F107:F137))</f>
        <v>24.5</v>
      </c>
      <c r="G139" s="13">
        <f t="shared" si="14"/>
        <v>22.6</v>
      </c>
      <c r="H139" s="308">
        <f t="shared" si="14"/>
        <v>23.1</v>
      </c>
      <c r="I139" s="14">
        <f t="shared" si="14"/>
        <v>3</v>
      </c>
      <c r="J139" s="310">
        <f t="shared" si="14"/>
        <v>4.4000000000000004</v>
      </c>
      <c r="K139" s="13">
        <f t="shared" si="14"/>
        <v>7.47</v>
      </c>
      <c r="L139" s="308">
        <f t="shared" si="14"/>
        <v>7.19</v>
      </c>
      <c r="M139" s="1131">
        <f t="shared" si="14"/>
        <v>14.8</v>
      </c>
      <c r="N139" s="310">
        <f t="shared" si="14"/>
        <v>21.7</v>
      </c>
      <c r="O139" s="309">
        <f t="shared" si="14"/>
        <v>74</v>
      </c>
      <c r="P139" s="309">
        <f t="shared" si="14"/>
        <v>58</v>
      </c>
      <c r="Q139" s="692">
        <f t="shared" si="14"/>
        <v>8</v>
      </c>
      <c r="R139" s="693">
        <f t="shared" si="14"/>
        <v>166</v>
      </c>
      <c r="S139" s="1044">
        <f t="shared" si="14"/>
        <v>0.32</v>
      </c>
      <c r="T139" s="695"/>
      <c r="U139" s="159"/>
      <c r="V139" s="988"/>
      <c r="W139" s="989"/>
      <c r="X139" s="989"/>
      <c r="Y139" s="990"/>
    </row>
    <row r="140" spans="1:25" s="1" customFormat="1" ht="13.5" customHeight="1" x14ac:dyDescent="0.15">
      <c r="A140" s="1171"/>
      <c r="B140" s="1156" t="s">
        <v>276</v>
      </c>
      <c r="C140" s="1156"/>
      <c r="D140" s="687"/>
      <c r="E140" s="696"/>
      <c r="F140" s="697">
        <f t="shared" ref="F140:S140" si="15">IF(COUNT(F107:F137)=0,"",AVERAGE(F107:F137))</f>
        <v>28.593548387096774</v>
      </c>
      <c r="G140" s="418">
        <f t="shared" si="15"/>
        <v>24.29354838709677</v>
      </c>
      <c r="H140" s="719">
        <f t="shared" si="15"/>
        <v>24.616129032258065</v>
      </c>
      <c r="I140" s="720">
        <f t="shared" si="15"/>
        <v>9.2612903225806438</v>
      </c>
      <c r="J140" s="721">
        <f t="shared" si="15"/>
        <v>6.6483870967741936</v>
      </c>
      <c r="K140" s="418">
        <f t="shared" si="15"/>
        <v>7.7354838709677436</v>
      </c>
      <c r="L140" s="719">
        <f t="shared" si="15"/>
        <v>7.7235483870967743</v>
      </c>
      <c r="M140" s="1133">
        <f t="shared" si="15"/>
        <v>30.235000000000003</v>
      </c>
      <c r="N140" s="721">
        <f t="shared" si="15"/>
        <v>30.414999999999999</v>
      </c>
      <c r="O140" s="722">
        <f t="shared" si="15"/>
        <v>117.1</v>
      </c>
      <c r="P140" s="722">
        <f t="shared" si="15"/>
        <v>85</v>
      </c>
      <c r="Q140" s="730">
        <f t="shared" si="15"/>
        <v>13.65</v>
      </c>
      <c r="R140" s="731">
        <f t="shared" si="15"/>
        <v>230.7</v>
      </c>
      <c r="S140" s="1073">
        <f t="shared" si="15"/>
        <v>0.48449999999999999</v>
      </c>
      <c r="T140" s="733"/>
      <c r="U140" s="159"/>
      <c r="V140" s="988"/>
      <c r="W140" s="989"/>
      <c r="X140" s="989"/>
      <c r="Y140" s="990"/>
    </row>
    <row r="141" spans="1:25" s="1" customFormat="1" ht="13.5" customHeight="1" x14ac:dyDescent="0.15">
      <c r="A141" s="1171"/>
      <c r="B141" s="1157" t="s">
        <v>277</v>
      </c>
      <c r="C141" s="1157"/>
      <c r="D141" s="699"/>
      <c r="E141" s="700">
        <f>SUM(E107:E137)</f>
        <v>205</v>
      </c>
      <c r="F141" s="701"/>
      <c r="G141" s="701"/>
      <c r="H141" s="734"/>
      <c r="I141" s="701"/>
      <c r="J141" s="734"/>
      <c r="K141" s="704"/>
      <c r="L141" s="705"/>
      <c r="M141" s="735"/>
      <c r="N141" s="736"/>
      <c r="O141" s="737"/>
      <c r="P141" s="737"/>
      <c r="Q141" s="738"/>
      <c r="R141" s="711"/>
      <c r="S141" s="1070"/>
      <c r="T141" s="1008">
        <f>SUM(T107:T137)</f>
        <v>28339</v>
      </c>
      <c r="U141" s="159"/>
      <c r="V141" s="827"/>
      <c r="W141" s="828"/>
      <c r="X141" s="828"/>
      <c r="Y141" s="829"/>
    </row>
    <row r="142" spans="1:25" ht="13.5" customHeight="1" x14ac:dyDescent="0.15">
      <c r="A142" s="1222" t="s">
        <v>237</v>
      </c>
      <c r="B142" s="540">
        <v>44774</v>
      </c>
      <c r="C142" s="448" t="str">
        <f>IF(B142="","",IF(WEEKDAY(B142)=1,"(日)",IF(WEEKDAY(B142)=2,"(月)",IF(WEEKDAY(B142)=3,"(火)",IF(WEEKDAY(B142)=4,"(水)",IF(WEEKDAY(B142)=5,"(木)",IF(WEEKDAY(B142)=6,"(金)","(土)")))))))</f>
        <v>(月)</v>
      </c>
      <c r="D142" s="740" t="s">
        <v>326</v>
      </c>
      <c r="E142" s="663"/>
      <c r="F142" s="664">
        <v>32.4</v>
      </c>
      <c r="G142" s="12">
        <v>26.1</v>
      </c>
      <c r="H142" s="666">
        <v>26.6</v>
      </c>
      <c r="I142" s="665">
        <v>6.7</v>
      </c>
      <c r="J142" s="307">
        <v>7.6</v>
      </c>
      <c r="K142" s="12">
        <v>7.71</v>
      </c>
      <c r="L142" s="307">
        <v>7.78</v>
      </c>
      <c r="M142" s="1130">
        <v>32.9</v>
      </c>
      <c r="N142" s="666">
        <v>33.200000000000003</v>
      </c>
      <c r="O142" s="667">
        <v>130</v>
      </c>
      <c r="P142" s="667">
        <v>92</v>
      </c>
      <c r="Q142" s="728">
        <v>14</v>
      </c>
      <c r="R142" s="671">
        <v>254</v>
      </c>
      <c r="S142" s="1026">
        <v>0.49</v>
      </c>
      <c r="T142" s="1005"/>
      <c r="U142" s="118"/>
      <c r="V142" s="517" t="s">
        <v>344</v>
      </c>
      <c r="W142" s="484"/>
      <c r="X142" s="486">
        <v>44783</v>
      </c>
      <c r="Y142" s="482"/>
    </row>
    <row r="143" spans="1:25" x14ac:dyDescent="0.15">
      <c r="A143" s="1222"/>
      <c r="B143" s="458">
        <v>44775</v>
      </c>
      <c r="C143" s="449" t="str">
        <f t="shared" ref="C143:C172" si="16">IF(B143="","",IF(WEEKDAY(B143)=1,"(日)",IF(WEEKDAY(B143)=2,"(月)",IF(WEEKDAY(B143)=3,"(火)",IF(WEEKDAY(B143)=4,"(水)",IF(WEEKDAY(B143)=5,"(木)",IF(WEEKDAY(B143)=6,"(金)","(土)")))))))</f>
        <v>(火)</v>
      </c>
      <c r="D143" s="742" t="s">
        <v>326</v>
      </c>
      <c r="E143" s="673"/>
      <c r="F143" s="674">
        <v>31.9</v>
      </c>
      <c r="G143" s="13">
        <v>25.9</v>
      </c>
      <c r="H143" s="310">
        <v>26.5</v>
      </c>
      <c r="I143" s="14">
        <v>7.6</v>
      </c>
      <c r="J143" s="308">
        <v>7.3</v>
      </c>
      <c r="K143" s="13">
        <v>7.74</v>
      </c>
      <c r="L143" s="308">
        <v>7.8</v>
      </c>
      <c r="M143" s="1131">
        <v>32.5</v>
      </c>
      <c r="N143" s="310">
        <v>32.700000000000003</v>
      </c>
      <c r="O143" s="309">
        <v>130</v>
      </c>
      <c r="P143" s="309">
        <v>92</v>
      </c>
      <c r="Q143" s="743">
        <v>13</v>
      </c>
      <c r="R143" s="677">
        <v>246</v>
      </c>
      <c r="S143" s="1030">
        <v>0.54</v>
      </c>
      <c r="T143" s="787"/>
      <c r="U143" s="118"/>
      <c r="V143" s="518" t="s">
        <v>2</v>
      </c>
      <c r="W143" s="485" t="s">
        <v>363</v>
      </c>
      <c r="X143" s="487">
        <v>30.2</v>
      </c>
      <c r="Y143" s="483"/>
    </row>
    <row r="144" spans="1:25" x14ac:dyDescent="0.15">
      <c r="A144" s="1222"/>
      <c r="B144" s="458">
        <v>44776</v>
      </c>
      <c r="C144" s="449" t="str">
        <f t="shared" si="16"/>
        <v>(水)</v>
      </c>
      <c r="D144" s="742" t="s">
        <v>326</v>
      </c>
      <c r="E144" s="673"/>
      <c r="F144" s="674">
        <v>32.4</v>
      </c>
      <c r="G144" s="13">
        <v>26.1</v>
      </c>
      <c r="H144" s="310">
        <v>26.7</v>
      </c>
      <c r="I144" s="14">
        <v>6.7</v>
      </c>
      <c r="J144" s="308">
        <v>7.2</v>
      </c>
      <c r="K144" s="13">
        <v>7.7</v>
      </c>
      <c r="L144" s="308">
        <v>7.77</v>
      </c>
      <c r="M144" s="1131">
        <v>32.700000000000003</v>
      </c>
      <c r="N144" s="310">
        <v>32.799999999999997</v>
      </c>
      <c r="O144" s="309">
        <v>130</v>
      </c>
      <c r="P144" s="309">
        <v>90</v>
      </c>
      <c r="Q144" s="743">
        <v>13</v>
      </c>
      <c r="R144" s="677">
        <v>258</v>
      </c>
      <c r="S144" s="1030">
        <v>0.64</v>
      </c>
      <c r="T144" s="787"/>
      <c r="U144" s="118"/>
      <c r="V144" s="6" t="s">
        <v>19</v>
      </c>
      <c r="W144" s="7" t="s">
        <v>20</v>
      </c>
      <c r="X144" s="8" t="s">
        <v>21</v>
      </c>
      <c r="Y144" s="7" t="s">
        <v>22</v>
      </c>
    </row>
    <row r="145" spans="1:25" x14ac:dyDescent="0.15">
      <c r="A145" s="1222"/>
      <c r="B145" s="458">
        <v>44777</v>
      </c>
      <c r="C145" s="449" t="str">
        <f t="shared" si="16"/>
        <v>(木)</v>
      </c>
      <c r="D145" s="742" t="s">
        <v>327</v>
      </c>
      <c r="E145" s="673">
        <v>75</v>
      </c>
      <c r="F145" s="674">
        <v>25.5</v>
      </c>
      <c r="G145" s="13">
        <v>25.3</v>
      </c>
      <c r="H145" s="310">
        <v>26.3</v>
      </c>
      <c r="I145" s="14">
        <v>4.5</v>
      </c>
      <c r="J145" s="308">
        <v>5.7</v>
      </c>
      <c r="K145" s="13">
        <v>7.73</v>
      </c>
      <c r="L145" s="308">
        <v>7.77</v>
      </c>
      <c r="M145" s="1131">
        <v>32.299999999999997</v>
      </c>
      <c r="N145" s="310">
        <v>32.5</v>
      </c>
      <c r="O145" s="309">
        <v>130</v>
      </c>
      <c r="P145" s="309">
        <v>90</v>
      </c>
      <c r="Q145" s="743">
        <v>14</v>
      </c>
      <c r="R145" s="677">
        <v>236</v>
      </c>
      <c r="S145" s="1030">
        <v>0.55000000000000004</v>
      </c>
      <c r="T145" s="787">
        <v>3221</v>
      </c>
      <c r="U145" s="118"/>
      <c r="V145" s="3" t="s">
        <v>203</v>
      </c>
      <c r="W145" s="9" t="s">
        <v>11</v>
      </c>
      <c r="X145" s="12">
        <v>26.1</v>
      </c>
      <c r="Y145" s="307">
        <v>26</v>
      </c>
    </row>
    <row r="146" spans="1:25" x14ac:dyDescent="0.15">
      <c r="A146" s="1222"/>
      <c r="B146" s="458">
        <v>44778</v>
      </c>
      <c r="C146" s="449" t="str">
        <f t="shared" si="16"/>
        <v>(金)</v>
      </c>
      <c r="D146" s="742" t="s">
        <v>327</v>
      </c>
      <c r="E146" s="673">
        <v>3</v>
      </c>
      <c r="F146" s="674">
        <v>24.9</v>
      </c>
      <c r="G146" s="13">
        <v>23.5</v>
      </c>
      <c r="H146" s="310">
        <v>23.6</v>
      </c>
      <c r="I146" s="14">
        <v>123.4</v>
      </c>
      <c r="J146" s="308">
        <v>4.7</v>
      </c>
      <c r="K146" s="13">
        <v>7.35</v>
      </c>
      <c r="L146" s="308">
        <v>6.83</v>
      </c>
      <c r="M146" s="1131">
        <v>13.9</v>
      </c>
      <c r="N146" s="310">
        <v>13.9</v>
      </c>
      <c r="O146" s="309">
        <v>29</v>
      </c>
      <c r="P146" s="309">
        <v>36</v>
      </c>
      <c r="Q146" s="743">
        <v>14</v>
      </c>
      <c r="R146" s="677">
        <v>122</v>
      </c>
      <c r="S146" s="1030">
        <v>0.22</v>
      </c>
      <c r="T146" s="787">
        <v>12555</v>
      </c>
      <c r="U146" s="118"/>
      <c r="V146" s="4" t="s">
        <v>204</v>
      </c>
      <c r="W146" s="10" t="s">
        <v>205</v>
      </c>
      <c r="X146" s="13">
        <v>10.8</v>
      </c>
      <c r="Y146" s="308">
        <v>9</v>
      </c>
    </row>
    <row r="147" spans="1:25" x14ac:dyDescent="0.15">
      <c r="A147" s="1222"/>
      <c r="B147" s="458">
        <v>44779</v>
      </c>
      <c r="C147" s="449" t="str">
        <f t="shared" si="16"/>
        <v>(土)</v>
      </c>
      <c r="D147" s="742" t="s">
        <v>327</v>
      </c>
      <c r="E147" s="673"/>
      <c r="F147" s="674">
        <v>26.3</v>
      </c>
      <c r="G147" s="13">
        <v>22.9</v>
      </c>
      <c r="H147" s="310">
        <v>23.4</v>
      </c>
      <c r="I147" s="14">
        <v>24.1</v>
      </c>
      <c r="J147" s="308">
        <v>5.8</v>
      </c>
      <c r="K147" s="13">
        <v>7.52</v>
      </c>
      <c r="L147" s="308">
        <v>7.29</v>
      </c>
      <c r="M147" s="1131"/>
      <c r="N147" s="310"/>
      <c r="O147" s="309"/>
      <c r="P147" s="309"/>
      <c r="Q147" s="743"/>
      <c r="R147" s="677"/>
      <c r="S147" s="1030"/>
      <c r="T147" s="787">
        <v>6222</v>
      </c>
      <c r="U147" s="118"/>
      <c r="V147" s="4" t="s">
        <v>12</v>
      </c>
      <c r="W147" s="10"/>
      <c r="X147" s="13">
        <v>7.77</v>
      </c>
      <c r="Y147" s="308">
        <v>7.81</v>
      </c>
    </row>
    <row r="148" spans="1:25" x14ac:dyDescent="0.15">
      <c r="A148" s="1222"/>
      <c r="B148" s="458">
        <v>44780</v>
      </c>
      <c r="C148" s="449" t="str">
        <f t="shared" si="16"/>
        <v>(日)</v>
      </c>
      <c r="D148" s="742" t="s">
        <v>327</v>
      </c>
      <c r="E148" s="673"/>
      <c r="F148" s="674">
        <v>28.6</v>
      </c>
      <c r="G148" s="13">
        <v>23.1</v>
      </c>
      <c r="H148" s="310">
        <v>23.4</v>
      </c>
      <c r="I148" s="14">
        <v>18.2</v>
      </c>
      <c r="J148" s="308">
        <v>7.2</v>
      </c>
      <c r="K148" s="13">
        <v>7.58</v>
      </c>
      <c r="L148" s="308">
        <v>7.53</v>
      </c>
      <c r="M148" s="1131"/>
      <c r="N148" s="310"/>
      <c r="O148" s="309"/>
      <c r="P148" s="309"/>
      <c r="Q148" s="743"/>
      <c r="R148" s="677"/>
      <c r="S148" s="1030"/>
      <c r="T148" s="787">
        <v>3443</v>
      </c>
      <c r="U148" s="118"/>
      <c r="V148" s="4" t="s">
        <v>206</v>
      </c>
      <c r="W148" s="10" t="s">
        <v>13</v>
      </c>
      <c r="X148" s="13">
        <v>31.5</v>
      </c>
      <c r="Y148" s="308">
        <v>31.2</v>
      </c>
    </row>
    <row r="149" spans="1:25" x14ac:dyDescent="0.15">
      <c r="A149" s="1222"/>
      <c r="B149" s="458">
        <v>44781</v>
      </c>
      <c r="C149" s="449" t="str">
        <f t="shared" si="16"/>
        <v>(月)</v>
      </c>
      <c r="D149" s="742" t="s">
        <v>326</v>
      </c>
      <c r="E149" s="673"/>
      <c r="F149" s="674">
        <v>30.4</v>
      </c>
      <c r="G149" s="13">
        <v>23.9</v>
      </c>
      <c r="H149" s="310">
        <v>24.2</v>
      </c>
      <c r="I149" s="14">
        <v>15.7</v>
      </c>
      <c r="J149" s="308">
        <v>4.5</v>
      </c>
      <c r="K149" s="13">
        <v>7.72</v>
      </c>
      <c r="L149" s="308">
        <v>7.48</v>
      </c>
      <c r="M149" s="1131">
        <v>29</v>
      </c>
      <c r="N149" s="310">
        <v>25.4</v>
      </c>
      <c r="O149" s="309">
        <v>84</v>
      </c>
      <c r="P149" s="309">
        <v>70</v>
      </c>
      <c r="Q149" s="743">
        <v>13</v>
      </c>
      <c r="R149" s="677">
        <v>190</v>
      </c>
      <c r="S149" s="1030">
        <v>0.33</v>
      </c>
      <c r="T149" s="787">
        <v>3111</v>
      </c>
      <c r="U149" s="118"/>
      <c r="V149" s="4" t="s">
        <v>207</v>
      </c>
      <c r="W149" s="10" t="s">
        <v>371</v>
      </c>
      <c r="X149" s="383">
        <v>130</v>
      </c>
      <c r="Y149" s="309">
        <v>120</v>
      </c>
    </row>
    <row r="150" spans="1:25" x14ac:dyDescent="0.15">
      <c r="A150" s="1222"/>
      <c r="B150" s="458">
        <v>44782</v>
      </c>
      <c r="C150" s="449" t="str">
        <f t="shared" si="16"/>
        <v>(火)</v>
      </c>
      <c r="D150" s="742" t="s">
        <v>326</v>
      </c>
      <c r="E150" s="673"/>
      <c r="F150" s="674">
        <v>29.8</v>
      </c>
      <c r="G150" s="13">
        <v>25.3</v>
      </c>
      <c r="H150" s="310">
        <v>25.5</v>
      </c>
      <c r="I150" s="14">
        <v>14.5</v>
      </c>
      <c r="J150" s="308">
        <v>10.1</v>
      </c>
      <c r="K150" s="13">
        <v>7.72</v>
      </c>
      <c r="L150" s="308">
        <v>7.68</v>
      </c>
      <c r="M150" s="1131">
        <v>30.2</v>
      </c>
      <c r="N150" s="310">
        <v>29.8</v>
      </c>
      <c r="O150" s="309">
        <v>110</v>
      </c>
      <c r="P150" s="309">
        <v>88</v>
      </c>
      <c r="Q150" s="743">
        <v>13</v>
      </c>
      <c r="R150" s="677">
        <v>242</v>
      </c>
      <c r="S150" s="1030">
        <v>0.79</v>
      </c>
      <c r="T150" s="787">
        <v>567</v>
      </c>
      <c r="U150" s="118"/>
      <c r="V150" s="4" t="s">
        <v>208</v>
      </c>
      <c r="W150" s="10" t="s">
        <v>371</v>
      </c>
      <c r="X150" s="383">
        <v>90</v>
      </c>
      <c r="Y150" s="309">
        <v>88</v>
      </c>
    </row>
    <row r="151" spans="1:25" x14ac:dyDescent="0.15">
      <c r="A151" s="1222"/>
      <c r="B151" s="458">
        <v>44783</v>
      </c>
      <c r="C151" s="449" t="str">
        <f t="shared" si="16"/>
        <v>(水)</v>
      </c>
      <c r="D151" s="742" t="s">
        <v>326</v>
      </c>
      <c r="E151" s="673"/>
      <c r="F151" s="674">
        <v>30.2</v>
      </c>
      <c r="G151" s="13">
        <v>26.1</v>
      </c>
      <c r="H151" s="310">
        <v>26</v>
      </c>
      <c r="I151" s="14">
        <v>10.8</v>
      </c>
      <c r="J151" s="308">
        <v>9</v>
      </c>
      <c r="K151" s="13">
        <v>7.77</v>
      </c>
      <c r="L151" s="308">
        <v>7.81</v>
      </c>
      <c r="M151" s="1131">
        <v>31.5</v>
      </c>
      <c r="N151" s="310">
        <v>31.2</v>
      </c>
      <c r="O151" s="309">
        <v>120</v>
      </c>
      <c r="P151" s="309">
        <v>88</v>
      </c>
      <c r="Q151" s="743">
        <v>13</v>
      </c>
      <c r="R151" s="677">
        <v>242</v>
      </c>
      <c r="S151" s="1030">
        <v>0.62</v>
      </c>
      <c r="T151" s="787"/>
      <c r="U151" s="118"/>
      <c r="V151" s="4" t="s">
        <v>209</v>
      </c>
      <c r="W151" s="10" t="s">
        <v>371</v>
      </c>
      <c r="X151" s="383">
        <v>62</v>
      </c>
      <c r="Y151" s="309">
        <v>60</v>
      </c>
    </row>
    <row r="152" spans="1:25" x14ac:dyDescent="0.15">
      <c r="A152" s="1222"/>
      <c r="B152" s="458">
        <v>44784</v>
      </c>
      <c r="C152" s="449" t="str">
        <f t="shared" si="16"/>
        <v>(木)</v>
      </c>
      <c r="D152" s="742" t="s">
        <v>326</v>
      </c>
      <c r="E152" s="673"/>
      <c r="F152" s="674">
        <v>30.6</v>
      </c>
      <c r="G152" s="13">
        <v>25.7</v>
      </c>
      <c r="H152" s="310">
        <v>26.3</v>
      </c>
      <c r="I152" s="14">
        <v>10.1</v>
      </c>
      <c r="J152" s="308">
        <v>6.5</v>
      </c>
      <c r="K152" s="13">
        <v>7.71</v>
      </c>
      <c r="L152" s="308">
        <v>7.82</v>
      </c>
      <c r="M152" s="1131"/>
      <c r="N152" s="310"/>
      <c r="O152" s="309"/>
      <c r="P152" s="309"/>
      <c r="Q152" s="743"/>
      <c r="R152" s="677"/>
      <c r="S152" s="1030"/>
      <c r="T152" s="787"/>
      <c r="U152" s="118"/>
      <c r="V152" s="4" t="s">
        <v>210</v>
      </c>
      <c r="W152" s="10" t="s">
        <v>371</v>
      </c>
      <c r="X152" s="383">
        <v>28</v>
      </c>
      <c r="Y152" s="309">
        <v>28</v>
      </c>
    </row>
    <row r="153" spans="1:25" x14ac:dyDescent="0.15">
      <c r="A153" s="1222"/>
      <c r="B153" s="458">
        <v>44785</v>
      </c>
      <c r="C153" s="449" t="str">
        <f t="shared" si="16"/>
        <v>(金)</v>
      </c>
      <c r="D153" s="742" t="s">
        <v>326</v>
      </c>
      <c r="E153" s="673"/>
      <c r="F153" s="674">
        <v>30.2</v>
      </c>
      <c r="G153" s="13">
        <v>25.4</v>
      </c>
      <c r="H153" s="310">
        <v>25.5</v>
      </c>
      <c r="I153" s="14">
        <v>7</v>
      </c>
      <c r="J153" s="308">
        <v>6.2</v>
      </c>
      <c r="K153" s="13">
        <v>7.79</v>
      </c>
      <c r="L153" s="308">
        <v>7.87</v>
      </c>
      <c r="M153" s="1131">
        <v>31.6</v>
      </c>
      <c r="N153" s="310">
        <v>31.1</v>
      </c>
      <c r="O153" s="309">
        <v>130</v>
      </c>
      <c r="P153" s="309">
        <v>90</v>
      </c>
      <c r="Q153" s="743">
        <v>13</v>
      </c>
      <c r="R153" s="677">
        <v>276</v>
      </c>
      <c r="S153" s="1030">
        <v>0.62</v>
      </c>
      <c r="T153" s="787"/>
      <c r="U153" s="118"/>
      <c r="V153" s="4" t="s">
        <v>211</v>
      </c>
      <c r="W153" s="10" t="s">
        <v>371</v>
      </c>
      <c r="X153" s="218">
        <v>12</v>
      </c>
      <c r="Y153" s="310">
        <v>13</v>
      </c>
    </row>
    <row r="154" spans="1:25" x14ac:dyDescent="0.15">
      <c r="A154" s="1222"/>
      <c r="B154" s="458">
        <v>44786</v>
      </c>
      <c r="C154" s="449" t="str">
        <f t="shared" si="16"/>
        <v>(土)</v>
      </c>
      <c r="D154" s="742" t="s">
        <v>326</v>
      </c>
      <c r="E154" s="673">
        <v>73</v>
      </c>
      <c r="F154" s="674">
        <v>30.8</v>
      </c>
      <c r="G154" s="13">
        <v>25.3</v>
      </c>
      <c r="H154" s="310">
        <v>25.8</v>
      </c>
      <c r="I154" s="14">
        <v>8.5</v>
      </c>
      <c r="J154" s="308">
        <v>5.8</v>
      </c>
      <c r="K154" s="13">
        <v>7.77</v>
      </c>
      <c r="L154" s="308">
        <v>7.86</v>
      </c>
      <c r="M154" s="1131"/>
      <c r="N154" s="310"/>
      <c r="O154" s="309"/>
      <c r="P154" s="309"/>
      <c r="Q154" s="743"/>
      <c r="R154" s="677"/>
      <c r="S154" s="1030"/>
      <c r="T154" s="787">
        <v>2495</v>
      </c>
      <c r="U154" s="118"/>
      <c r="V154" s="4" t="s">
        <v>212</v>
      </c>
      <c r="W154" s="10" t="s">
        <v>371</v>
      </c>
      <c r="X154" s="220">
        <v>266</v>
      </c>
      <c r="Y154" s="311">
        <v>242</v>
      </c>
    </row>
    <row r="155" spans="1:25" x14ac:dyDescent="0.15">
      <c r="A155" s="1222"/>
      <c r="B155" s="458">
        <v>44787</v>
      </c>
      <c r="C155" s="449" t="str">
        <f t="shared" si="16"/>
        <v>(日)</v>
      </c>
      <c r="D155" s="742" t="s">
        <v>327</v>
      </c>
      <c r="E155" s="673">
        <v>2</v>
      </c>
      <c r="F155" s="674">
        <v>25.4</v>
      </c>
      <c r="G155" s="13">
        <v>24.6</v>
      </c>
      <c r="H155" s="310">
        <v>24.9</v>
      </c>
      <c r="I155" s="14">
        <v>94.5</v>
      </c>
      <c r="J155" s="308">
        <v>11.3</v>
      </c>
      <c r="K155" s="13">
        <v>7.31</v>
      </c>
      <c r="L155" s="308">
        <v>6.67</v>
      </c>
      <c r="M155" s="1131"/>
      <c r="N155" s="310"/>
      <c r="O155" s="309"/>
      <c r="P155" s="309"/>
      <c r="Q155" s="743"/>
      <c r="R155" s="677"/>
      <c r="S155" s="1030"/>
      <c r="T155" s="787">
        <v>14887</v>
      </c>
      <c r="U155" s="118"/>
      <c r="V155" s="4" t="s">
        <v>213</v>
      </c>
      <c r="W155" s="10" t="s">
        <v>371</v>
      </c>
      <c r="X155" s="219">
        <v>0.87</v>
      </c>
      <c r="Y155" s="312">
        <v>0.62</v>
      </c>
    </row>
    <row r="156" spans="1:25" x14ac:dyDescent="0.15">
      <c r="A156" s="1222"/>
      <c r="B156" s="458">
        <v>44788</v>
      </c>
      <c r="C156" s="449" t="str">
        <f t="shared" si="16"/>
        <v>(月)</v>
      </c>
      <c r="D156" s="742" t="s">
        <v>327</v>
      </c>
      <c r="E156" s="673"/>
      <c r="F156" s="674">
        <v>31.6</v>
      </c>
      <c r="G156" s="13">
        <v>24.8</v>
      </c>
      <c r="H156" s="310">
        <v>24.6</v>
      </c>
      <c r="I156" s="14">
        <v>16.7</v>
      </c>
      <c r="J156" s="308">
        <v>3.1</v>
      </c>
      <c r="K156" s="13">
        <v>7.59</v>
      </c>
      <c r="L156" s="308">
        <v>7.44</v>
      </c>
      <c r="M156" s="1131">
        <v>24.4</v>
      </c>
      <c r="N156" s="310">
        <v>23.1</v>
      </c>
      <c r="O156" s="309">
        <v>70</v>
      </c>
      <c r="P156" s="309">
        <v>62</v>
      </c>
      <c r="Q156" s="743">
        <v>15</v>
      </c>
      <c r="R156" s="677">
        <v>182</v>
      </c>
      <c r="S156" s="1030">
        <v>0.24</v>
      </c>
      <c r="T156" s="787">
        <v>3925</v>
      </c>
      <c r="U156" s="118"/>
      <c r="V156" s="4" t="s">
        <v>14</v>
      </c>
      <c r="W156" s="10" t="s">
        <v>371</v>
      </c>
      <c r="X156" s="217">
        <v>6.1</v>
      </c>
      <c r="Y156" s="313">
        <v>4.9000000000000004</v>
      </c>
    </row>
    <row r="157" spans="1:25" x14ac:dyDescent="0.15">
      <c r="A157" s="1222"/>
      <c r="B157" s="458">
        <v>44789</v>
      </c>
      <c r="C157" s="449" t="str">
        <f t="shared" si="16"/>
        <v>(火)</v>
      </c>
      <c r="D157" s="742" t="s">
        <v>327</v>
      </c>
      <c r="E157" s="673"/>
      <c r="F157" s="674">
        <v>28.5</v>
      </c>
      <c r="G157" s="13">
        <v>24.9</v>
      </c>
      <c r="H157" s="310">
        <v>25</v>
      </c>
      <c r="I157" s="14">
        <v>18.2</v>
      </c>
      <c r="J157" s="308">
        <v>5.0999999999999996</v>
      </c>
      <c r="K157" s="13">
        <v>7.7</v>
      </c>
      <c r="L157" s="308">
        <v>7.6</v>
      </c>
      <c r="M157" s="1131">
        <v>28</v>
      </c>
      <c r="N157" s="310">
        <v>27.1</v>
      </c>
      <c r="O157" s="309">
        <v>94</v>
      </c>
      <c r="P157" s="309">
        <v>76</v>
      </c>
      <c r="Q157" s="743">
        <v>14</v>
      </c>
      <c r="R157" s="677">
        <v>212</v>
      </c>
      <c r="S157" s="1030">
        <v>0.36</v>
      </c>
      <c r="T157" s="787">
        <v>1530</v>
      </c>
      <c r="U157" s="118"/>
      <c r="V157" s="4" t="s">
        <v>15</v>
      </c>
      <c r="W157" s="10" t="s">
        <v>371</v>
      </c>
      <c r="X157" s="217">
        <v>1.3</v>
      </c>
      <c r="Y157" s="313">
        <v>1.1000000000000001</v>
      </c>
    </row>
    <row r="158" spans="1:25" x14ac:dyDescent="0.15">
      <c r="A158" s="1222"/>
      <c r="B158" s="458">
        <v>44790</v>
      </c>
      <c r="C158" s="449" t="str">
        <f t="shared" si="16"/>
        <v>(水)</v>
      </c>
      <c r="D158" s="742" t="s">
        <v>327</v>
      </c>
      <c r="E158" s="673"/>
      <c r="F158" s="674">
        <v>28.7</v>
      </c>
      <c r="G158" s="13">
        <v>24.7</v>
      </c>
      <c r="H158" s="310">
        <v>25.2</v>
      </c>
      <c r="I158" s="14">
        <v>7.8</v>
      </c>
      <c r="J158" s="308">
        <v>9.5</v>
      </c>
      <c r="K158" s="13">
        <v>7.75</v>
      </c>
      <c r="L158" s="308">
        <v>7.78</v>
      </c>
      <c r="M158" s="1131">
        <v>30.4</v>
      </c>
      <c r="N158" s="310">
        <v>29.7</v>
      </c>
      <c r="O158" s="309">
        <v>110</v>
      </c>
      <c r="P158" s="309">
        <v>86</v>
      </c>
      <c r="Q158" s="743">
        <v>11</v>
      </c>
      <c r="R158" s="677">
        <v>232</v>
      </c>
      <c r="S158" s="1030">
        <v>0.61</v>
      </c>
      <c r="T158" s="787"/>
      <c r="U158" s="118"/>
      <c r="V158" s="4" t="s">
        <v>214</v>
      </c>
      <c r="W158" s="10" t="s">
        <v>371</v>
      </c>
      <c r="X158" s="217">
        <v>8</v>
      </c>
      <c r="Y158" s="313">
        <v>8.1</v>
      </c>
    </row>
    <row r="159" spans="1:25" x14ac:dyDescent="0.15">
      <c r="A159" s="1222"/>
      <c r="B159" s="458">
        <v>44791</v>
      </c>
      <c r="C159" s="449" t="str">
        <f t="shared" si="16"/>
        <v>(木)</v>
      </c>
      <c r="D159" s="742" t="s">
        <v>327</v>
      </c>
      <c r="E159" s="673">
        <v>4</v>
      </c>
      <c r="F159" s="674">
        <v>28.6</v>
      </c>
      <c r="G159" s="13">
        <v>23.9</v>
      </c>
      <c r="H159" s="310">
        <v>24.3</v>
      </c>
      <c r="I159" s="14">
        <v>4.7</v>
      </c>
      <c r="J159" s="308">
        <v>7.1</v>
      </c>
      <c r="K159" s="13">
        <v>7.77</v>
      </c>
      <c r="L159" s="308">
        <v>7.82</v>
      </c>
      <c r="M159" s="1131">
        <v>31.9</v>
      </c>
      <c r="N159" s="310">
        <v>31.5</v>
      </c>
      <c r="O159" s="309">
        <v>120</v>
      </c>
      <c r="P159" s="309">
        <v>90</v>
      </c>
      <c r="Q159" s="743">
        <v>12</v>
      </c>
      <c r="R159" s="677">
        <v>242</v>
      </c>
      <c r="S159" s="1030">
        <v>0.55000000000000004</v>
      </c>
      <c r="T159" s="787"/>
      <c r="U159" s="118"/>
      <c r="V159" s="4" t="s">
        <v>215</v>
      </c>
      <c r="W159" s="10" t="s">
        <v>371</v>
      </c>
      <c r="X159" s="219">
        <v>7.9000000000000001E-2</v>
      </c>
      <c r="Y159" s="314">
        <v>6.6000000000000003E-2</v>
      </c>
    </row>
    <row r="160" spans="1:25" x14ac:dyDescent="0.15">
      <c r="A160" s="1222"/>
      <c r="B160" s="458">
        <v>44792</v>
      </c>
      <c r="C160" s="449" t="str">
        <f t="shared" si="16"/>
        <v>(金)</v>
      </c>
      <c r="D160" s="742" t="s">
        <v>326</v>
      </c>
      <c r="E160" s="673"/>
      <c r="F160" s="674">
        <v>29.8</v>
      </c>
      <c r="G160" s="13">
        <v>23.2</v>
      </c>
      <c r="H160" s="310">
        <v>23.3</v>
      </c>
      <c r="I160" s="14">
        <v>2.9</v>
      </c>
      <c r="J160" s="308">
        <v>6.4</v>
      </c>
      <c r="K160" s="13">
        <v>7.81</v>
      </c>
      <c r="L160" s="308">
        <v>7.83</v>
      </c>
      <c r="M160" s="1131">
        <v>32</v>
      </c>
      <c r="N160" s="310">
        <v>31.4</v>
      </c>
      <c r="O160" s="309">
        <v>120</v>
      </c>
      <c r="P160" s="309">
        <v>88</v>
      </c>
      <c r="Q160" s="743">
        <v>13</v>
      </c>
      <c r="R160" s="677">
        <v>228</v>
      </c>
      <c r="S160" s="1030">
        <v>0.54</v>
      </c>
      <c r="T160" s="787"/>
      <c r="U160" s="118"/>
      <c r="V160" s="4" t="s">
        <v>16</v>
      </c>
      <c r="W160" s="10" t="s">
        <v>371</v>
      </c>
      <c r="X160" s="219">
        <v>1.1499999999999999</v>
      </c>
      <c r="Y160" s="314">
        <v>0.28999999999999998</v>
      </c>
    </row>
    <row r="161" spans="1:25" x14ac:dyDescent="0.15">
      <c r="A161" s="1222"/>
      <c r="B161" s="458">
        <v>44793</v>
      </c>
      <c r="C161" s="449" t="str">
        <f t="shared" si="16"/>
        <v>(土)</v>
      </c>
      <c r="D161" s="742" t="s">
        <v>327</v>
      </c>
      <c r="E161" s="673"/>
      <c r="F161" s="674">
        <v>33.4</v>
      </c>
      <c r="G161" s="13">
        <v>23.8</v>
      </c>
      <c r="H161" s="310">
        <v>24.3</v>
      </c>
      <c r="I161" s="14">
        <v>6.9</v>
      </c>
      <c r="J161" s="308">
        <v>6.2</v>
      </c>
      <c r="K161" s="13">
        <v>7.72</v>
      </c>
      <c r="L161" s="308">
        <v>7.86</v>
      </c>
      <c r="M161" s="1131"/>
      <c r="N161" s="310"/>
      <c r="O161" s="309"/>
      <c r="P161" s="309"/>
      <c r="Q161" s="743"/>
      <c r="R161" s="677"/>
      <c r="S161" s="1030"/>
      <c r="T161" s="787"/>
      <c r="U161" s="118"/>
      <c r="V161" s="4" t="s">
        <v>216</v>
      </c>
      <c r="W161" s="10" t="s">
        <v>371</v>
      </c>
      <c r="X161" s="219">
        <v>0.9</v>
      </c>
      <c r="Y161" s="314">
        <v>0.83</v>
      </c>
    </row>
    <row r="162" spans="1:25" x14ac:dyDescent="0.15">
      <c r="A162" s="1222"/>
      <c r="B162" s="458">
        <v>44794</v>
      </c>
      <c r="C162" s="449" t="str">
        <f t="shared" si="16"/>
        <v>(日)</v>
      </c>
      <c r="D162" s="742" t="s">
        <v>325</v>
      </c>
      <c r="E162" s="673">
        <v>1</v>
      </c>
      <c r="F162" s="674">
        <v>26.5</v>
      </c>
      <c r="G162" s="13">
        <v>23.7</v>
      </c>
      <c r="H162" s="310">
        <v>24.3</v>
      </c>
      <c r="I162" s="14">
        <v>8.8000000000000007</v>
      </c>
      <c r="J162" s="308">
        <v>7.9</v>
      </c>
      <c r="K162" s="13">
        <v>7.7</v>
      </c>
      <c r="L162" s="308">
        <v>7.87</v>
      </c>
      <c r="M162" s="1131"/>
      <c r="N162" s="310"/>
      <c r="O162" s="309"/>
      <c r="P162" s="309"/>
      <c r="Q162" s="743"/>
      <c r="R162" s="677"/>
      <c r="S162" s="1030"/>
      <c r="T162" s="787"/>
      <c r="U162" s="118"/>
      <c r="V162" s="4" t="s">
        <v>217</v>
      </c>
      <c r="W162" s="10" t="s">
        <v>371</v>
      </c>
      <c r="X162" s="219">
        <v>0.19500000000000001</v>
      </c>
      <c r="Y162" s="314">
        <v>0.17699999999999999</v>
      </c>
    </row>
    <row r="163" spans="1:25" x14ac:dyDescent="0.15">
      <c r="A163" s="1222"/>
      <c r="B163" s="458">
        <v>44795</v>
      </c>
      <c r="C163" s="449" t="str">
        <f t="shared" si="16"/>
        <v>(月)</v>
      </c>
      <c r="D163" s="742" t="s">
        <v>327</v>
      </c>
      <c r="E163" s="673"/>
      <c r="F163" s="674">
        <v>25.5</v>
      </c>
      <c r="G163" s="13">
        <v>22.9</v>
      </c>
      <c r="H163" s="310">
        <v>23.2</v>
      </c>
      <c r="I163" s="14">
        <v>4.5999999999999996</v>
      </c>
      <c r="J163" s="308">
        <v>6.5</v>
      </c>
      <c r="K163" s="13">
        <v>7.84</v>
      </c>
      <c r="L163" s="308">
        <v>7.89</v>
      </c>
      <c r="M163" s="1131">
        <v>33.6</v>
      </c>
      <c r="N163" s="310">
        <v>33.5</v>
      </c>
      <c r="O163" s="309">
        <v>130</v>
      </c>
      <c r="P163" s="309">
        <v>94</v>
      </c>
      <c r="Q163" s="743">
        <v>12</v>
      </c>
      <c r="R163" s="677">
        <v>254</v>
      </c>
      <c r="S163" s="1030">
        <v>0.48</v>
      </c>
      <c r="T163" s="787"/>
      <c r="U163" s="118"/>
      <c r="V163" s="4" t="s">
        <v>218</v>
      </c>
      <c r="W163" s="10" t="s">
        <v>371</v>
      </c>
      <c r="X163" s="217">
        <v>16.2</v>
      </c>
      <c r="Y163" s="313">
        <v>16.899999999999999</v>
      </c>
    </row>
    <row r="164" spans="1:25" x14ac:dyDescent="0.15">
      <c r="A164" s="1222"/>
      <c r="B164" s="458">
        <v>44796</v>
      </c>
      <c r="C164" s="449" t="str">
        <f t="shared" si="16"/>
        <v>(火)</v>
      </c>
      <c r="D164" s="742" t="s">
        <v>326</v>
      </c>
      <c r="E164" s="673"/>
      <c r="F164" s="674">
        <v>29.9</v>
      </c>
      <c r="G164" s="13">
        <v>23.5</v>
      </c>
      <c r="H164" s="310">
        <v>23.3</v>
      </c>
      <c r="I164" s="14">
        <v>5.9</v>
      </c>
      <c r="J164" s="308">
        <v>7.2</v>
      </c>
      <c r="K164" s="13">
        <v>7.86</v>
      </c>
      <c r="L164" s="308">
        <v>7.91</v>
      </c>
      <c r="M164" s="1131">
        <v>34.1</v>
      </c>
      <c r="N164" s="310">
        <v>33.9</v>
      </c>
      <c r="O164" s="309">
        <v>130</v>
      </c>
      <c r="P164" s="309">
        <v>98</v>
      </c>
      <c r="Q164" s="743">
        <v>13</v>
      </c>
      <c r="R164" s="677">
        <v>246</v>
      </c>
      <c r="S164" s="1030">
        <v>0.53</v>
      </c>
      <c r="T164" s="787"/>
      <c r="U164" s="118"/>
      <c r="V164" s="4" t="s">
        <v>17</v>
      </c>
      <c r="W164" s="10" t="s">
        <v>371</v>
      </c>
      <c r="X164" s="217">
        <v>38.6</v>
      </c>
      <c r="Y164" s="313">
        <v>38.4</v>
      </c>
    </row>
    <row r="165" spans="1:25" x14ac:dyDescent="0.15">
      <c r="A165" s="1222"/>
      <c r="B165" s="458">
        <v>44797</v>
      </c>
      <c r="C165" s="449" t="str">
        <f t="shared" si="16"/>
        <v>(水)</v>
      </c>
      <c r="D165" s="742" t="s">
        <v>326</v>
      </c>
      <c r="E165" s="673"/>
      <c r="F165" s="674">
        <v>32.9</v>
      </c>
      <c r="G165" s="13">
        <v>24.4</v>
      </c>
      <c r="H165" s="310">
        <v>24.7</v>
      </c>
      <c r="I165" s="14">
        <v>4.7</v>
      </c>
      <c r="J165" s="308">
        <v>4.9000000000000004</v>
      </c>
      <c r="K165" s="13">
        <v>7.86</v>
      </c>
      <c r="L165" s="308">
        <v>7.94</v>
      </c>
      <c r="M165" s="1131">
        <v>34.299999999999997</v>
      </c>
      <c r="N165" s="310">
        <v>34.299999999999997</v>
      </c>
      <c r="O165" s="309">
        <v>140</v>
      </c>
      <c r="P165" s="309">
        <v>96</v>
      </c>
      <c r="Q165" s="743">
        <v>13</v>
      </c>
      <c r="R165" s="677">
        <v>258</v>
      </c>
      <c r="S165" s="1030">
        <v>0.46</v>
      </c>
      <c r="T165" s="787"/>
      <c r="U165" s="118"/>
      <c r="V165" s="4" t="s">
        <v>219</v>
      </c>
      <c r="W165" s="10" t="s">
        <v>205</v>
      </c>
      <c r="X165" s="383">
        <v>15</v>
      </c>
      <c r="Y165" s="396">
        <v>14</v>
      </c>
    </row>
    <row r="166" spans="1:25" x14ac:dyDescent="0.15">
      <c r="A166" s="1222"/>
      <c r="B166" s="458">
        <v>44798</v>
      </c>
      <c r="C166" s="449" t="str">
        <f t="shared" si="16"/>
        <v>(木)</v>
      </c>
      <c r="D166" s="742" t="s">
        <v>327</v>
      </c>
      <c r="E166" s="673"/>
      <c r="F166" s="674">
        <v>26.6</v>
      </c>
      <c r="G166" s="13">
        <v>23.4</v>
      </c>
      <c r="H166" s="310">
        <v>23.8</v>
      </c>
      <c r="I166" s="14">
        <v>28.9</v>
      </c>
      <c r="J166" s="308">
        <v>8.5</v>
      </c>
      <c r="K166" s="13">
        <v>7.75</v>
      </c>
      <c r="L166" s="308">
        <v>7.68</v>
      </c>
      <c r="M166" s="1131">
        <v>28.8</v>
      </c>
      <c r="N166" s="310">
        <v>28.8</v>
      </c>
      <c r="O166" s="309">
        <v>110</v>
      </c>
      <c r="P166" s="309">
        <v>84</v>
      </c>
      <c r="Q166" s="743">
        <v>11</v>
      </c>
      <c r="R166" s="677">
        <v>210</v>
      </c>
      <c r="S166" s="1030">
        <v>0.6</v>
      </c>
      <c r="T166" s="787">
        <v>1839</v>
      </c>
      <c r="U166" s="118"/>
      <c r="V166" s="4" t="s">
        <v>220</v>
      </c>
      <c r="W166" s="10" t="s">
        <v>371</v>
      </c>
      <c r="X166" s="383">
        <v>23</v>
      </c>
      <c r="Y166" s="396">
        <v>12</v>
      </c>
    </row>
    <row r="167" spans="1:25" x14ac:dyDescent="0.15">
      <c r="A167" s="1222"/>
      <c r="B167" s="458">
        <v>44799</v>
      </c>
      <c r="C167" s="449" t="str">
        <f t="shared" si="16"/>
        <v>(金)</v>
      </c>
      <c r="D167" s="742" t="s">
        <v>327</v>
      </c>
      <c r="E167" s="673">
        <v>5</v>
      </c>
      <c r="F167" s="674">
        <v>28.1</v>
      </c>
      <c r="G167" s="13">
        <v>22.8</v>
      </c>
      <c r="H167" s="310">
        <v>22.9</v>
      </c>
      <c r="I167" s="14">
        <v>5</v>
      </c>
      <c r="J167" s="308">
        <v>7</v>
      </c>
      <c r="K167" s="13">
        <v>7.83</v>
      </c>
      <c r="L167" s="308">
        <v>7.85</v>
      </c>
      <c r="M167" s="1131">
        <v>33.799999999999997</v>
      </c>
      <c r="N167" s="310">
        <v>33.799999999999997</v>
      </c>
      <c r="O167" s="309">
        <v>130</v>
      </c>
      <c r="P167" s="309">
        <v>96</v>
      </c>
      <c r="Q167" s="743">
        <v>13</v>
      </c>
      <c r="R167" s="677">
        <v>254</v>
      </c>
      <c r="S167" s="1030">
        <v>0.51</v>
      </c>
      <c r="T167" s="787"/>
      <c r="U167" s="118"/>
      <c r="V167" s="397"/>
      <c r="W167" s="398"/>
      <c r="X167" s="399"/>
      <c r="Y167" s="398"/>
    </row>
    <row r="168" spans="1:25" x14ac:dyDescent="0.15">
      <c r="A168" s="1222"/>
      <c r="B168" s="458">
        <v>44800</v>
      </c>
      <c r="C168" s="449" t="str">
        <f t="shared" si="16"/>
        <v>(土)</v>
      </c>
      <c r="D168" s="742" t="s">
        <v>326</v>
      </c>
      <c r="E168" s="673">
        <v>14</v>
      </c>
      <c r="F168" s="674">
        <v>31.1</v>
      </c>
      <c r="G168" s="13">
        <v>24.4</v>
      </c>
      <c r="H168" s="310">
        <v>24.1</v>
      </c>
      <c r="I168" s="14">
        <v>6.2</v>
      </c>
      <c r="J168" s="308">
        <v>6.6</v>
      </c>
      <c r="K168" s="13">
        <v>7.59</v>
      </c>
      <c r="L168" s="308">
        <v>7.85</v>
      </c>
      <c r="M168" s="1131"/>
      <c r="N168" s="310"/>
      <c r="O168" s="309"/>
      <c r="P168" s="309"/>
      <c r="Q168" s="743"/>
      <c r="R168" s="677"/>
      <c r="S168" s="1030"/>
      <c r="T168" s="787"/>
      <c r="U168" s="118"/>
      <c r="V168" s="397"/>
      <c r="W168" s="398"/>
      <c r="X168" s="399"/>
      <c r="Y168" s="398"/>
    </row>
    <row r="169" spans="1:25" x14ac:dyDescent="0.15">
      <c r="A169" s="1222"/>
      <c r="B169" s="458">
        <v>44801</v>
      </c>
      <c r="C169" s="449" t="str">
        <f t="shared" si="16"/>
        <v>(日)</v>
      </c>
      <c r="D169" s="742" t="s">
        <v>325</v>
      </c>
      <c r="E169" s="673">
        <v>3</v>
      </c>
      <c r="F169" s="674">
        <v>25.5</v>
      </c>
      <c r="G169" s="13">
        <v>24.3</v>
      </c>
      <c r="H169" s="310">
        <v>25.3</v>
      </c>
      <c r="I169" s="14">
        <v>5.9</v>
      </c>
      <c r="J169" s="308">
        <v>6.8</v>
      </c>
      <c r="K169" s="13">
        <v>7.7</v>
      </c>
      <c r="L169" s="308">
        <v>7.86</v>
      </c>
      <c r="M169" s="1131"/>
      <c r="N169" s="310"/>
      <c r="O169" s="309"/>
      <c r="P169" s="309"/>
      <c r="Q169" s="743"/>
      <c r="R169" s="677"/>
      <c r="S169" s="1030"/>
      <c r="T169" s="787"/>
      <c r="U169" s="118"/>
      <c r="V169" s="400"/>
      <c r="W169" s="401"/>
      <c r="X169" s="402"/>
      <c r="Y169" s="401"/>
    </row>
    <row r="170" spans="1:25" x14ac:dyDescent="0.15">
      <c r="A170" s="1222"/>
      <c r="B170" s="458">
        <v>44802</v>
      </c>
      <c r="C170" s="449" t="str">
        <f t="shared" si="16"/>
        <v>(月)</v>
      </c>
      <c r="D170" s="742" t="s">
        <v>327</v>
      </c>
      <c r="E170" s="673">
        <v>1</v>
      </c>
      <c r="F170" s="674">
        <v>24.3</v>
      </c>
      <c r="G170" s="13">
        <v>21.4</v>
      </c>
      <c r="H170" s="310">
        <v>21.5</v>
      </c>
      <c r="I170" s="14">
        <v>7.6</v>
      </c>
      <c r="J170" s="308">
        <v>9</v>
      </c>
      <c r="K170" s="13">
        <v>7.81</v>
      </c>
      <c r="L170" s="308">
        <v>7.86</v>
      </c>
      <c r="M170" s="1131">
        <v>31.4</v>
      </c>
      <c r="N170" s="310">
        <v>31.2</v>
      </c>
      <c r="O170" s="309">
        <v>130</v>
      </c>
      <c r="P170" s="309">
        <v>94</v>
      </c>
      <c r="Q170" s="743">
        <v>13</v>
      </c>
      <c r="R170" s="677">
        <v>258</v>
      </c>
      <c r="S170" s="1030">
        <v>0.53</v>
      </c>
      <c r="T170" s="787"/>
      <c r="U170" s="118"/>
      <c r="V170" s="11" t="s">
        <v>23</v>
      </c>
      <c r="W170" s="117" t="s">
        <v>24</v>
      </c>
      <c r="X170" s="117" t="s">
        <v>24</v>
      </c>
      <c r="Y170" s="812" t="s">
        <v>24</v>
      </c>
    </row>
    <row r="171" spans="1:25" x14ac:dyDescent="0.15">
      <c r="A171" s="1222"/>
      <c r="B171" s="458">
        <v>44803</v>
      </c>
      <c r="C171" s="449" t="str">
        <f t="shared" si="16"/>
        <v>(火)</v>
      </c>
      <c r="D171" s="742" t="s">
        <v>327</v>
      </c>
      <c r="E171" s="673">
        <v>1</v>
      </c>
      <c r="F171" s="674">
        <v>23.9</v>
      </c>
      <c r="G171" s="13">
        <v>21.4</v>
      </c>
      <c r="H171" s="310">
        <v>21.4</v>
      </c>
      <c r="I171" s="14">
        <v>6.1</v>
      </c>
      <c r="J171" s="308">
        <v>6.4</v>
      </c>
      <c r="K171" s="13">
        <v>7.83</v>
      </c>
      <c r="L171" s="308">
        <v>7.88</v>
      </c>
      <c r="M171" s="1131">
        <v>32.700000000000003</v>
      </c>
      <c r="N171" s="310">
        <v>32.799999999999997</v>
      </c>
      <c r="O171" s="309">
        <v>130</v>
      </c>
      <c r="P171" s="309">
        <v>94</v>
      </c>
      <c r="Q171" s="743">
        <v>13</v>
      </c>
      <c r="R171" s="677">
        <v>246</v>
      </c>
      <c r="S171" s="1030">
        <v>0.48</v>
      </c>
      <c r="T171" s="787"/>
      <c r="U171" s="118"/>
      <c r="V171" s="985" t="s">
        <v>361</v>
      </c>
      <c r="W171" s="986"/>
      <c r="X171" s="986"/>
      <c r="Y171" s="987"/>
    </row>
    <row r="172" spans="1:25" x14ac:dyDescent="0.15">
      <c r="A172" s="1222"/>
      <c r="B172" s="458">
        <v>44804</v>
      </c>
      <c r="C172" s="449" t="str">
        <f t="shared" si="16"/>
        <v>(水)</v>
      </c>
      <c r="D172" s="761" t="s">
        <v>327</v>
      </c>
      <c r="E172" s="700">
        <v>1</v>
      </c>
      <c r="F172" s="746">
        <v>30.4</v>
      </c>
      <c r="G172" s="498">
        <v>22.2</v>
      </c>
      <c r="H172" s="409">
        <v>22.3</v>
      </c>
      <c r="I172" s="748">
        <v>4.0999999999999996</v>
      </c>
      <c r="J172" s="747">
        <v>4.5999999999999996</v>
      </c>
      <c r="K172" s="498">
        <v>7.81</v>
      </c>
      <c r="L172" s="409">
        <v>7.88</v>
      </c>
      <c r="M172" s="1134">
        <v>30.6</v>
      </c>
      <c r="N172" s="747">
        <v>31.7</v>
      </c>
      <c r="O172" s="749">
        <v>130</v>
      </c>
      <c r="P172" s="749">
        <v>88</v>
      </c>
      <c r="Q172" s="750">
        <v>12</v>
      </c>
      <c r="R172" s="751">
        <v>242</v>
      </c>
      <c r="S172" s="1077">
        <v>0.46</v>
      </c>
      <c r="T172" s="726"/>
      <c r="U172" s="118"/>
      <c r="V172" s="988"/>
      <c r="W172" s="989"/>
      <c r="X172" s="989"/>
      <c r="Y172" s="990"/>
    </row>
    <row r="173" spans="1:25" s="1" customFormat="1" ht="13.5" customHeight="1" x14ac:dyDescent="0.15">
      <c r="A173" s="1222"/>
      <c r="B173" s="1155" t="s">
        <v>274</v>
      </c>
      <c r="C173" s="1155"/>
      <c r="D173" s="679"/>
      <c r="E173" s="663">
        <f>MAX(E142:E172)</f>
        <v>75</v>
      </c>
      <c r="F173" s="680">
        <f t="shared" ref="F173:T173" si="17">IF(COUNT(F142:F172)=0,"",MAX(F142:F172))</f>
        <v>33.4</v>
      </c>
      <c r="G173" s="12">
        <f t="shared" si="17"/>
        <v>26.1</v>
      </c>
      <c r="H173" s="307">
        <f t="shared" si="17"/>
        <v>26.7</v>
      </c>
      <c r="I173" s="665">
        <f t="shared" si="17"/>
        <v>123.4</v>
      </c>
      <c r="J173" s="666">
        <f t="shared" si="17"/>
        <v>11.3</v>
      </c>
      <c r="K173" s="12">
        <f t="shared" si="17"/>
        <v>7.86</v>
      </c>
      <c r="L173" s="307">
        <f t="shared" si="17"/>
        <v>7.94</v>
      </c>
      <c r="M173" s="1130">
        <f t="shared" si="17"/>
        <v>34.299999999999997</v>
      </c>
      <c r="N173" s="666">
        <f t="shared" si="17"/>
        <v>34.299999999999997</v>
      </c>
      <c r="O173" s="667">
        <f t="shared" si="17"/>
        <v>140</v>
      </c>
      <c r="P173" s="667">
        <f t="shared" si="17"/>
        <v>98</v>
      </c>
      <c r="Q173" s="728">
        <f t="shared" si="17"/>
        <v>15</v>
      </c>
      <c r="R173" s="684">
        <f t="shared" si="17"/>
        <v>276</v>
      </c>
      <c r="S173" s="1038">
        <f t="shared" si="17"/>
        <v>0.79</v>
      </c>
      <c r="T173" s="686">
        <f t="shared" si="17"/>
        <v>14887</v>
      </c>
      <c r="U173" s="159"/>
      <c r="V173" s="988"/>
      <c r="W173" s="989"/>
      <c r="X173" s="989"/>
      <c r="Y173" s="990"/>
    </row>
    <row r="174" spans="1:25" s="1" customFormat="1" ht="13.5" customHeight="1" x14ac:dyDescent="0.15">
      <c r="A174" s="1222"/>
      <c r="B174" s="1156" t="s">
        <v>275</v>
      </c>
      <c r="C174" s="1156"/>
      <c r="D174" s="687"/>
      <c r="E174" s="688"/>
      <c r="F174" s="689">
        <f t="shared" ref="F174:S174" si="18">IF(COUNT(F142:F172)=0,"",MIN(F142:F172))</f>
        <v>23.9</v>
      </c>
      <c r="G174" s="13">
        <f t="shared" si="18"/>
        <v>21.4</v>
      </c>
      <c r="H174" s="308">
        <f t="shared" si="18"/>
        <v>21.4</v>
      </c>
      <c r="I174" s="14">
        <f t="shared" si="18"/>
        <v>2.9</v>
      </c>
      <c r="J174" s="310">
        <f t="shared" si="18"/>
        <v>3.1</v>
      </c>
      <c r="K174" s="13">
        <f t="shared" si="18"/>
        <v>7.31</v>
      </c>
      <c r="L174" s="308">
        <f t="shared" si="18"/>
        <v>6.67</v>
      </c>
      <c r="M174" s="1131">
        <f t="shared" si="18"/>
        <v>13.9</v>
      </c>
      <c r="N174" s="310">
        <f t="shared" si="18"/>
        <v>13.9</v>
      </c>
      <c r="O174" s="309">
        <f t="shared" si="18"/>
        <v>29</v>
      </c>
      <c r="P174" s="309">
        <f t="shared" si="18"/>
        <v>36</v>
      </c>
      <c r="Q174" s="692">
        <f t="shared" si="18"/>
        <v>11</v>
      </c>
      <c r="R174" s="693">
        <f t="shared" si="18"/>
        <v>122</v>
      </c>
      <c r="S174" s="1044">
        <f t="shared" si="18"/>
        <v>0.22</v>
      </c>
      <c r="T174" s="695"/>
      <c r="U174" s="159"/>
      <c r="V174" s="988"/>
      <c r="W174" s="989"/>
      <c r="X174" s="989"/>
      <c r="Y174" s="990"/>
    </row>
    <row r="175" spans="1:25" s="1" customFormat="1" ht="13.5" customHeight="1" x14ac:dyDescent="0.15">
      <c r="A175" s="1222"/>
      <c r="B175" s="1156" t="s">
        <v>276</v>
      </c>
      <c r="C175" s="1156"/>
      <c r="D175" s="687"/>
      <c r="E175" s="696"/>
      <c r="F175" s="697">
        <f t="shared" ref="F175:S175" si="19">IF(COUNT(F142:F172)=0,"",AVERAGE(F142:F172))</f>
        <v>28.86129032258064</v>
      </c>
      <c r="G175" s="418">
        <f t="shared" si="19"/>
        <v>24.158064516129024</v>
      </c>
      <c r="H175" s="719">
        <f t="shared" si="19"/>
        <v>24.458064516129031</v>
      </c>
      <c r="I175" s="720">
        <f t="shared" si="19"/>
        <v>16.041935483870965</v>
      </c>
      <c r="J175" s="721">
        <f t="shared" si="19"/>
        <v>6.8290322580645144</v>
      </c>
      <c r="K175" s="418">
        <f t="shared" si="19"/>
        <v>7.7109677419354856</v>
      </c>
      <c r="L175" s="719">
        <f t="shared" si="19"/>
        <v>7.7019354838709679</v>
      </c>
      <c r="M175" s="1133">
        <f t="shared" si="19"/>
        <v>30.572727272727267</v>
      </c>
      <c r="N175" s="721">
        <f t="shared" si="19"/>
        <v>30.245454545454546</v>
      </c>
      <c r="O175" s="722">
        <f t="shared" si="19"/>
        <v>115.31818181818181</v>
      </c>
      <c r="P175" s="722">
        <f t="shared" si="19"/>
        <v>85.545454545454547</v>
      </c>
      <c r="Q175" s="730">
        <f t="shared" si="19"/>
        <v>12.954545454545455</v>
      </c>
      <c r="R175" s="731">
        <f t="shared" si="19"/>
        <v>233.18181818181819</v>
      </c>
      <c r="S175" s="1073">
        <f t="shared" si="19"/>
        <v>0.50681818181818183</v>
      </c>
      <c r="T175" s="733"/>
      <c r="U175" s="159"/>
      <c r="V175" s="988"/>
      <c r="W175" s="989"/>
      <c r="X175" s="989"/>
      <c r="Y175" s="990"/>
    </row>
    <row r="176" spans="1:25" s="1" customFormat="1" ht="13.5" customHeight="1" x14ac:dyDescent="0.15">
      <c r="A176" s="1222"/>
      <c r="B176" s="1157" t="s">
        <v>277</v>
      </c>
      <c r="C176" s="1157"/>
      <c r="D176" s="699"/>
      <c r="E176" s="700">
        <f>SUM(E142:E172)</f>
        <v>183</v>
      </c>
      <c r="F176" s="701"/>
      <c r="G176" s="701"/>
      <c r="H176" s="734"/>
      <c r="I176" s="701"/>
      <c r="J176" s="734"/>
      <c r="K176" s="704"/>
      <c r="L176" s="705"/>
      <c r="M176" s="735"/>
      <c r="N176" s="736"/>
      <c r="O176" s="737"/>
      <c r="P176" s="737"/>
      <c r="Q176" s="738"/>
      <c r="R176" s="711"/>
      <c r="S176" s="1070"/>
      <c r="T176" s="1008">
        <f>SUM(T142:T172)</f>
        <v>53795</v>
      </c>
      <c r="U176" s="159"/>
      <c r="V176" s="827"/>
      <c r="W176" s="828"/>
      <c r="X176" s="828"/>
      <c r="Y176" s="829"/>
    </row>
    <row r="177" spans="1:25" ht="13.5" customHeight="1" x14ac:dyDescent="0.15">
      <c r="A177" s="1226" t="s">
        <v>238</v>
      </c>
      <c r="B177" s="540">
        <v>44805</v>
      </c>
      <c r="C177" s="448" t="str">
        <f>IF(B177="","",IF(WEEKDAY(B177)=1,"(日)",IF(WEEKDAY(B177)=2,"(月)",IF(WEEKDAY(B177)=3,"(火)",IF(WEEKDAY(B177)=4,"(水)",IF(WEEKDAY(B177)=5,"(木)",IF(WEEKDAY(B177)=6,"(金)","(土)")))))))</f>
        <v>(木)</v>
      </c>
      <c r="D177" s="740" t="s">
        <v>330</v>
      </c>
      <c r="E177" s="663">
        <v>17</v>
      </c>
      <c r="F177" s="664">
        <v>29</v>
      </c>
      <c r="G177" s="12">
        <v>24</v>
      </c>
      <c r="H177" s="666">
        <v>24.3</v>
      </c>
      <c r="I177" s="665">
        <v>3.5</v>
      </c>
      <c r="J177" s="307">
        <v>5.7</v>
      </c>
      <c r="K177" s="12">
        <v>7.82</v>
      </c>
      <c r="L177" s="307">
        <v>7.89</v>
      </c>
      <c r="M177" s="1130">
        <v>31.9</v>
      </c>
      <c r="N177" s="666">
        <v>32.299999999999997</v>
      </c>
      <c r="O177" s="667">
        <v>130</v>
      </c>
      <c r="P177" s="667">
        <v>90</v>
      </c>
      <c r="Q177" s="728">
        <v>13</v>
      </c>
      <c r="R177" s="671">
        <v>248</v>
      </c>
      <c r="S177" s="1026">
        <v>0.45</v>
      </c>
      <c r="T177" s="1005"/>
      <c r="U177" s="118"/>
      <c r="V177" s="517" t="s">
        <v>344</v>
      </c>
      <c r="W177" s="484"/>
      <c r="X177" s="486">
        <v>44818</v>
      </c>
      <c r="Y177" s="482"/>
    </row>
    <row r="178" spans="1:25" x14ac:dyDescent="0.15">
      <c r="A178" s="1227"/>
      <c r="B178" s="458">
        <v>44806</v>
      </c>
      <c r="C178" s="449" t="str">
        <f t="shared" ref="C178:C206" si="20">IF(B178="","",IF(WEEKDAY(B178)=1,"(日)",IF(WEEKDAY(B178)=2,"(月)",IF(WEEKDAY(B178)=3,"(火)",IF(WEEKDAY(B178)=4,"(水)",IF(WEEKDAY(B178)=5,"(木)",IF(WEEKDAY(B178)=6,"(金)","(土)")))))))</f>
        <v>(金)</v>
      </c>
      <c r="D178" s="742" t="s">
        <v>330</v>
      </c>
      <c r="E178" s="673">
        <v>14</v>
      </c>
      <c r="F178" s="674">
        <v>26.1</v>
      </c>
      <c r="G178" s="13">
        <v>23.8</v>
      </c>
      <c r="H178" s="310">
        <v>24.7</v>
      </c>
      <c r="I178" s="14">
        <v>7.2</v>
      </c>
      <c r="J178" s="308">
        <v>12.9</v>
      </c>
      <c r="K178" s="13">
        <v>7.69</v>
      </c>
      <c r="L178" s="308">
        <v>7.71</v>
      </c>
      <c r="M178" s="1131">
        <v>28.2</v>
      </c>
      <c r="N178" s="310">
        <v>21.5</v>
      </c>
      <c r="O178" s="309">
        <v>84</v>
      </c>
      <c r="P178" s="309">
        <v>60</v>
      </c>
      <c r="Q178" s="743">
        <v>9</v>
      </c>
      <c r="R178" s="677">
        <v>170</v>
      </c>
      <c r="S178" s="1030">
        <v>0.54</v>
      </c>
      <c r="T178" s="787">
        <v>4489</v>
      </c>
      <c r="U178" s="118"/>
      <c r="V178" s="518" t="s">
        <v>2</v>
      </c>
      <c r="W178" s="485" t="s">
        <v>363</v>
      </c>
      <c r="X178" s="487">
        <v>28.4</v>
      </c>
      <c r="Y178" s="483"/>
    </row>
    <row r="179" spans="1:25" x14ac:dyDescent="0.15">
      <c r="A179" s="1227"/>
      <c r="B179" s="458">
        <v>44807</v>
      </c>
      <c r="C179" s="449" t="str">
        <f t="shared" si="20"/>
        <v>(土)</v>
      </c>
      <c r="D179" s="742" t="s">
        <v>330</v>
      </c>
      <c r="E179" s="673">
        <v>1</v>
      </c>
      <c r="F179" s="674">
        <v>24.7</v>
      </c>
      <c r="G179" s="13">
        <v>23.4</v>
      </c>
      <c r="H179" s="310">
        <v>23.3</v>
      </c>
      <c r="I179" s="14">
        <v>17.399999999999999</v>
      </c>
      <c r="J179" s="308">
        <v>6.8</v>
      </c>
      <c r="K179" s="13">
        <v>7.62</v>
      </c>
      <c r="L179" s="308">
        <v>7.41</v>
      </c>
      <c r="M179" s="1131"/>
      <c r="N179" s="310"/>
      <c r="O179" s="309"/>
      <c r="P179" s="309"/>
      <c r="Q179" s="743"/>
      <c r="R179" s="677"/>
      <c r="S179" s="1030"/>
      <c r="T179" s="787">
        <v>5444</v>
      </c>
      <c r="U179" s="118"/>
      <c r="V179" s="6" t="s">
        <v>19</v>
      </c>
      <c r="W179" s="7" t="s">
        <v>20</v>
      </c>
      <c r="X179" s="8" t="s">
        <v>21</v>
      </c>
      <c r="Y179" s="7" t="s">
        <v>22</v>
      </c>
    </row>
    <row r="180" spans="1:25" x14ac:dyDescent="0.15">
      <c r="A180" s="1227"/>
      <c r="B180" s="458">
        <v>44808</v>
      </c>
      <c r="C180" s="449" t="str">
        <f t="shared" si="20"/>
        <v>(日)</v>
      </c>
      <c r="D180" s="742" t="s">
        <v>330</v>
      </c>
      <c r="E180" s="673"/>
      <c r="F180" s="674">
        <v>25.4</v>
      </c>
      <c r="G180" s="13">
        <v>23.4</v>
      </c>
      <c r="H180" s="310">
        <v>23.8</v>
      </c>
      <c r="I180" s="14">
        <v>11.3</v>
      </c>
      <c r="J180" s="308">
        <v>11.1</v>
      </c>
      <c r="K180" s="13">
        <v>7.68</v>
      </c>
      <c r="L180" s="308">
        <v>7.73</v>
      </c>
      <c r="M180" s="1131"/>
      <c r="N180" s="310"/>
      <c r="O180" s="309"/>
      <c r="P180" s="309"/>
      <c r="Q180" s="743"/>
      <c r="R180" s="677"/>
      <c r="S180" s="1030"/>
      <c r="T180" s="787">
        <v>222</v>
      </c>
      <c r="U180" s="118"/>
      <c r="V180" s="3" t="s">
        <v>203</v>
      </c>
      <c r="W180" s="9" t="s">
        <v>11</v>
      </c>
      <c r="X180" s="12">
        <v>23.1</v>
      </c>
      <c r="Y180" s="307">
        <v>23.1</v>
      </c>
    </row>
    <row r="181" spans="1:25" x14ac:dyDescent="0.15">
      <c r="A181" s="1227"/>
      <c r="B181" s="458">
        <v>44809</v>
      </c>
      <c r="C181" s="449" t="str">
        <f t="shared" si="20"/>
        <v>(月)</v>
      </c>
      <c r="D181" s="742" t="s">
        <v>330</v>
      </c>
      <c r="E181" s="673"/>
      <c r="F181" s="674">
        <v>26.8</v>
      </c>
      <c r="G181" s="13">
        <v>23.4</v>
      </c>
      <c r="H181" s="310">
        <v>23.6</v>
      </c>
      <c r="I181" s="14">
        <v>113.4</v>
      </c>
      <c r="J181" s="308">
        <v>9</v>
      </c>
      <c r="K181" s="13">
        <v>7.61</v>
      </c>
      <c r="L181" s="308">
        <v>7.21</v>
      </c>
      <c r="M181" s="1131">
        <v>19.5</v>
      </c>
      <c r="N181" s="310">
        <v>22.4</v>
      </c>
      <c r="O181" s="309">
        <v>80</v>
      </c>
      <c r="P181" s="309">
        <v>64</v>
      </c>
      <c r="Q181" s="743">
        <v>16</v>
      </c>
      <c r="R181" s="677">
        <v>182</v>
      </c>
      <c r="S181" s="1030">
        <v>0.46</v>
      </c>
      <c r="T181" s="787">
        <v>10554</v>
      </c>
      <c r="U181" s="118"/>
      <c r="V181" s="4" t="s">
        <v>204</v>
      </c>
      <c r="W181" s="10" t="s">
        <v>205</v>
      </c>
      <c r="X181" s="13">
        <v>7.6</v>
      </c>
      <c r="Y181" s="308">
        <v>8.6</v>
      </c>
    </row>
    <row r="182" spans="1:25" x14ac:dyDescent="0.15">
      <c r="A182" s="1227"/>
      <c r="B182" s="458">
        <v>44810</v>
      </c>
      <c r="C182" s="449" t="str">
        <f t="shared" si="20"/>
        <v>(火)</v>
      </c>
      <c r="D182" s="742" t="s">
        <v>330</v>
      </c>
      <c r="E182" s="673"/>
      <c r="F182" s="674">
        <v>30.9</v>
      </c>
      <c r="G182" s="13">
        <v>23.2</v>
      </c>
      <c r="H182" s="310">
        <v>23.1</v>
      </c>
      <c r="I182" s="14">
        <v>9.4</v>
      </c>
      <c r="J182" s="308">
        <v>2.6</v>
      </c>
      <c r="K182" s="13">
        <v>7.74</v>
      </c>
      <c r="L182" s="308">
        <v>7.53</v>
      </c>
      <c r="M182" s="1131">
        <v>28</v>
      </c>
      <c r="N182" s="310">
        <v>28</v>
      </c>
      <c r="O182" s="309">
        <v>97</v>
      </c>
      <c r="P182" s="309">
        <v>76</v>
      </c>
      <c r="Q182" s="743">
        <v>16</v>
      </c>
      <c r="R182" s="677">
        <v>216</v>
      </c>
      <c r="S182" s="1030">
        <v>0.25</v>
      </c>
      <c r="T182" s="787">
        <v>2556</v>
      </c>
      <c r="U182" s="118"/>
      <c r="V182" s="4" t="s">
        <v>12</v>
      </c>
      <c r="W182" s="10"/>
      <c r="X182" s="13">
        <v>7.8</v>
      </c>
      <c r="Y182" s="308">
        <v>7.84</v>
      </c>
    </row>
    <row r="183" spans="1:25" x14ac:dyDescent="0.15">
      <c r="A183" s="1227"/>
      <c r="B183" s="458">
        <v>44811</v>
      </c>
      <c r="C183" s="449" t="str">
        <f t="shared" si="20"/>
        <v>(水)</v>
      </c>
      <c r="D183" s="742" t="s">
        <v>330</v>
      </c>
      <c r="E183" s="673"/>
      <c r="F183" s="674">
        <v>31.3</v>
      </c>
      <c r="G183" s="13">
        <v>23.6</v>
      </c>
      <c r="H183" s="310">
        <v>23.8</v>
      </c>
      <c r="I183" s="14">
        <v>8</v>
      </c>
      <c r="J183" s="308">
        <v>8.1</v>
      </c>
      <c r="K183" s="13">
        <v>7.76</v>
      </c>
      <c r="L183" s="308">
        <v>7.8</v>
      </c>
      <c r="M183" s="1131">
        <v>28.5</v>
      </c>
      <c r="N183" s="310">
        <v>28.3</v>
      </c>
      <c r="O183" s="309">
        <v>110</v>
      </c>
      <c r="P183" s="309">
        <v>78</v>
      </c>
      <c r="Q183" s="743">
        <v>13</v>
      </c>
      <c r="R183" s="677">
        <v>222</v>
      </c>
      <c r="S183" s="1030">
        <v>0.63</v>
      </c>
      <c r="T183" s="787"/>
      <c r="U183" s="118"/>
      <c r="V183" s="4" t="s">
        <v>206</v>
      </c>
      <c r="W183" s="10" t="s">
        <v>13</v>
      </c>
      <c r="X183" s="13">
        <v>28.7</v>
      </c>
      <c r="Y183" s="308">
        <v>28.7</v>
      </c>
    </row>
    <row r="184" spans="1:25" x14ac:dyDescent="0.15">
      <c r="A184" s="1227"/>
      <c r="B184" s="458">
        <v>44812</v>
      </c>
      <c r="C184" s="449" t="str">
        <f t="shared" si="20"/>
        <v>(木)</v>
      </c>
      <c r="D184" s="742" t="s">
        <v>330</v>
      </c>
      <c r="E184" s="673"/>
      <c r="F184" s="674">
        <v>26.3</v>
      </c>
      <c r="G184" s="13">
        <v>23.6</v>
      </c>
      <c r="H184" s="310">
        <v>23.8</v>
      </c>
      <c r="I184" s="14">
        <v>8</v>
      </c>
      <c r="J184" s="308">
        <v>8.1</v>
      </c>
      <c r="K184" s="13">
        <v>7.76</v>
      </c>
      <c r="L184" s="308">
        <v>7.8</v>
      </c>
      <c r="M184" s="1131">
        <v>28.5</v>
      </c>
      <c r="N184" s="310">
        <v>28.3</v>
      </c>
      <c r="O184" s="309">
        <v>110</v>
      </c>
      <c r="P184" s="309">
        <v>80</v>
      </c>
      <c r="Q184" s="743">
        <v>12</v>
      </c>
      <c r="R184" s="677">
        <v>224</v>
      </c>
      <c r="S184" s="1030">
        <v>0.57999999999999996</v>
      </c>
      <c r="T184" s="787"/>
      <c r="U184" s="118"/>
      <c r="V184" s="4" t="s">
        <v>207</v>
      </c>
      <c r="W184" s="10" t="s">
        <v>371</v>
      </c>
      <c r="X184" s="383">
        <v>110</v>
      </c>
      <c r="Y184" s="309">
        <v>110</v>
      </c>
    </row>
    <row r="185" spans="1:25" x14ac:dyDescent="0.15">
      <c r="A185" s="1227"/>
      <c r="B185" s="458">
        <v>44813</v>
      </c>
      <c r="C185" s="449" t="str">
        <f t="shared" si="20"/>
        <v>(金)</v>
      </c>
      <c r="D185" s="742" t="s">
        <v>330</v>
      </c>
      <c r="E185" s="673"/>
      <c r="F185" s="674">
        <v>23.9</v>
      </c>
      <c r="G185" s="13">
        <v>22.7</v>
      </c>
      <c r="H185" s="310">
        <v>22.9</v>
      </c>
      <c r="I185" s="14">
        <v>8</v>
      </c>
      <c r="J185" s="308">
        <v>11</v>
      </c>
      <c r="K185" s="13">
        <v>7.78</v>
      </c>
      <c r="L185" s="308">
        <v>7.82</v>
      </c>
      <c r="M185" s="1131">
        <v>28.3</v>
      </c>
      <c r="N185" s="310">
        <v>28.3</v>
      </c>
      <c r="O185" s="309">
        <v>110</v>
      </c>
      <c r="P185" s="309">
        <v>76</v>
      </c>
      <c r="Q185" s="743">
        <v>13</v>
      </c>
      <c r="R185" s="677">
        <v>228</v>
      </c>
      <c r="S185" s="1030">
        <v>0.63</v>
      </c>
      <c r="T185" s="787"/>
      <c r="U185" s="118"/>
      <c r="V185" s="4" t="s">
        <v>208</v>
      </c>
      <c r="W185" s="10" t="s">
        <v>371</v>
      </c>
      <c r="X185" s="383">
        <v>96</v>
      </c>
      <c r="Y185" s="309">
        <v>76</v>
      </c>
    </row>
    <row r="186" spans="1:25" x14ac:dyDescent="0.15">
      <c r="A186" s="1227"/>
      <c r="B186" s="458">
        <v>44814</v>
      </c>
      <c r="C186" s="449" t="str">
        <f t="shared" si="20"/>
        <v>(土)</v>
      </c>
      <c r="D186" s="742" t="s">
        <v>331</v>
      </c>
      <c r="E186" s="673"/>
      <c r="F186" s="674">
        <v>26.2</v>
      </c>
      <c r="G186" s="13">
        <v>23</v>
      </c>
      <c r="H186" s="310">
        <v>23.2</v>
      </c>
      <c r="I186" s="14">
        <v>9.5</v>
      </c>
      <c r="J186" s="308">
        <v>8.9</v>
      </c>
      <c r="K186" s="13">
        <v>7.78</v>
      </c>
      <c r="L186" s="308">
        <v>7.9</v>
      </c>
      <c r="M186" s="1131"/>
      <c r="N186" s="310"/>
      <c r="O186" s="309"/>
      <c r="P186" s="309"/>
      <c r="Q186" s="743"/>
      <c r="R186" s="677"/>
      <c r="S186" s="1030"/>
      <c r="T186" s="787"/>
      <c r="U186" s="118"/>
      <c r="V186" s="4" t="s">
        <v>209</v>
      </c>
      <c r="W186" s="10" t="s">
        <v>371</v>
      </c>
      <c r="X186" s="383">
        <v>54</v>
      </c>
      <c r="Y186" s="309">
        <v>52</v>
      </c>
    </row>
    <row r="187" spans="1:25" x14ac:dyDescent="0.15">
      <c r="A187" s="1227"/>
      <c r="B187" s="458">
        <v>44815</v>
      </c>
      <c r="C187" s="449" t="str">
        <f t="shared" si="20"/>
        <v>(日)</v>
      </c>
      <c r="D187" s="742" t="s">
        <v>330</v>
      </c>
      <c r="E187" s="673"/>
      <c r="F187" s="674">
        <v>24.4</v>
      </c>
      <c r="G187" s="13">
        <v>22.4</v>
      </c>
      <c r="H187" s="310">
        <v>22.8</v>
      </c>
      <c r="I187" s="14">
        <v>9.3000000000000007</v>
      </c>
      <c r="J187" s="308">
        <v>9.8000000000000007</v>
      </c>
      <c r="K187" s="13">
        <v>7.79</v>
      </c>
      <c r="L187" s="308">
        <v>7.91</v>
      </c>
      <c r="M187" s="1131"/>
      <c r="N187" s="310"/>
      <c r="O187" s="309"/>
      <c r="P187" s="309"/>
      <c r="Q187" s="743"/>
      <c r="R187" s="677"/>
      <c r="S187" s="1030"/>
      <c r="T187" s="787"/>
      <c r="U187" s="118"/>
      <c r="V187" s="4" t="s">
        <v>210</v>
      </c>
      <c r="W187" s="10" t="s">
        <v>371</v>
      </c>
      <c r="X187" s="383">
        <v>42</v>
      </c>
      <c r="Y187" s="309">
        <v>24</v>
      </c>
    </row>
    <row r="188" spans="1:25" x14ac:dyDescent="0.15">
      <c r="A188" s="1227"/>
      <c r="B188" s="458">
        <v>44816</v>
      </c>
      <c r="C188" s="449" t="str">
        <f t="shared" si="20"/>
        <v>(月)</v>
      </c>
      <c r="D188" s="742" t="s">
        <v>331</v>
      </c>
      <c r="E188" s="673"/>
      <c r="F188" s="674">
        <v>25.2</v>
      </c>
      <c r="G188" s="13">
        <v>22.5</v>
      </c>
      <c r="H188" s="310">
        <v>22.4</v>
      </c>
      <c r="I188" s="14">
        <v>7.9</v>
      </c>
      <c r="J188" s="308">
        <v>9.1999999999999993</v>
      </c>
      <c r="K188" s="13">
        <v>7.84</v>
      </c>
      <c r="L188" s="308">
        <v>7.88</v>
      </c>
      <c r="M188" s="1131">
        <v>28.6</v>
      </c>
      <c r="N188" s="310">
        <v>28.6</v>
      </c>
      <c r="O188" s="309">
        <v>110</v>
      </c>
      <c r="P188" s="309">
        <v>78</v>
      </c>
      <c r="Q188" s="743">
        <v>13</v>
      </c>
      <c r="R188" s="677">
        <v>226</v>
      </c>
      <c r="S188" s="1030">
        <v>0.67</v>
      </c>
      <c r="T188" s="787"/>
      <c r="U188" s="118"/>
      <c r="V188" s="4" t="s">
        <v>211</v>
      </c>
      <c r="W188" s="10" t="s">
        <v>371</v>
      </c>
      <c r="X188" s="218">
        <v>14</v>
      </c>
      <c r="Y188" s="310">
        <v>14</v>
      </c>
    </row>
    <row r="189" spans="1:25" x14ac:dyDescent="0.15">
      <c r="A189" s="1227"/>
      <c r="B189" s="458">
        <v>44817</v>
      </c>
      <c r="C189" s="449" t="str">
        <f t="shared" si="20"/>
        <v>(火)</v>
      </c>
      <c r="D189" s="742" t="s">
        <v>330</v>
      </c>
      <c r="E189" s="673"/>
      <c r="F189" s="674">
        <v>23.5</v>
      </c>
      <c r="G189" s="13">
        <v>22.9</v>
      </c>
      <c r="H189" s="310">
        <v>23.1</v>
      </c>
      <c r="I189" s="14">
        <v>7.2</v>
      </c>
      <c r="J189" s="308">
        <v>7.7</v>
      </c>
      <c r="K189" s="13">
        <v>7.81</v>
      </c>
      <c r="L189" s="308">
        <v>7.85</v>
      </c>
      <c r="M189" s="1131">
        <v>28.6</v>
      </c>
      <c r="N189" s="310">
        <v>28.6</v>
      </c>
      <c r="O189" s="309">
        <v>100</v>
      </c>
      <c r="P189" s="309">
        <v>80</v>
      </c>
      <c r="Q189" s="743">
        <v>13</v>
      </c>
      <c r="R189" s="677">
        <v>226</v>
      </c>
      <c r="S189" s="1030">
        <v>0.63</v>
      </c>
      <c r="T189" s="787"/>
      <c r="U189" s="118"/>
      <c r="V189" s="4" t="s">
        <v>212</v>
      </c>
      <c r="W189" s="10" t="s">
        <v>371</v>
      </c>
      <c r="X189" s="220">
        <v>224</v>
      </c>
      <c r="Y189" s="311">
        <v>214</v>
      </c>
    </row>
    <row r="190" spans="1:25" x14ac:dyDescent="0.15">
      <c r="A190" s="1227"/>
      <c r="B190" s="458">
        <v>44818</v>
      </c>
      <c r="C190" s="449" t="str">
        <f t="shared" si="20"/>
        <v>(水)</v>
      </c>
      <c r="D190" s="742" t="s">
        <v>331</v>
      </c>
      <c r="E190" s="673"/>
      <c r="F190" s="674">
        <v>28.4</v>
      </c>
      <c r="G190" s="13">
        <v>23.1</v>
      </c>
      <c r="H190" s="310">
        <v>23.1</v>
      </c>
      <c r="I190" s="14">
        <v>7.6</v>
      </c>
      <c r="J190" s="308">
        <v>8.6</v>
      </c>
      <c r="K190" s="13">
        <v>7.8</v>
      </c>
      <c r="L190" s="308">
        <v>7.84</v>
      </c>
      <c r="M190" s="1131">
        <v>28.7</v>
      </c>
      <c r="N190" s="310">
        <v>28.7</v>
      </c>
      <c r="O190" s="309">
        <v>110</v>
      </c>
      <c r="P190" s="309">
        <v>76</v>
      </c>
      <c r="Q190" s="743">
        <v>14</v>
      </c>
      <c r="R190" s="677">
        <v>214</v>
      </c>
      <c r="S190" s="1030">
        <v>0.62</v>
      </c>
      <c r="T190" s="787"/>
      <c r="U190" s="118"/>
      <c r="V190" s="4" t="s">
        <v>213</v>
      </c>
      <c r="W190" s="10" t="s">
        <v>371</v>
      </c>
      <c r="X190" s="219">
        <v>0.72</v>
      </c>
      <c r="Y190" s="312">
        <v>0.62</v>
      </c>
    </row>
    <row r="191" spans="1:25" x14ac:dyDescent="0.15">
      <c r="A191" s="1227"/>
      <c r="B191" s="458">
        <v>44819</v>
      </c>
      <c r="C191" s="449" t="str">
        <f t="shared" si="20"/>
        <v>(木)</v>
      </c>
      <c r="D191" s="742" t="s">
        <v>330</v>
      </c>
      <c r="E191" s="673"/>
      <c r="F191" s="674">
        <v>24.3</v>
      </c>
      <c r="G191" s="13">
        <v>23.3</v>
      </c>
      <c r="H191" s="310">
        <v>22.6</v>
      </c>
      <c r="I191" s="14">
        <v>8.9</v>
      </c>
      <c r="J191" s="308">
        <v>8.5</v>
      </c>
      <c r="K191" s="13">
        <v>7.84</v>
      </c>
      <c r="L191" s="308">
        <v>7.86</v>
      </c>
      <c r="M191" s="1131">
        <v>31.5</v>
      </c>
      <c r="N191" s="310">
        <v>31.3</v>
      </c>
      <c r="O191" s="309">
        <v>120</v>
      </c>
      <c r="P191" s="309">
        <v>84</v>
      </c>
      <c r="Q191" s="743">
        <v>13</v>
      </c>
      <c r="R191" s="677">
        <v>228</v>
      </c>
      <c r="S191" s="1030">
        <v>0.65</v>
      </c>
      <c r="T191" s="787"/>
      <c r="U191" s="118"/>
      <c r="V191" s="4" t="s">
        <v>14</v>
      </c>
      <c r="W191" s="10" t="s">
        <v>371</v>
      </c>
      <c r="X191" s="217">
        <v>6.7</v>
      </c>
      <c r="Y191" s="313">
        <v>6.1</v>
      </c>
    </row>
    <row r="192" spans="1:25" x14ac:dyDescent="0.15">
      <c r="A192" s="1227"/>
      <c r="B192" s="458">
        <v>44820</v>
      </c>
      <c r="C192" s="449" t="str">
        <f t="shared" si="20"/>
        <v>(金)</v>
      </c>
      <c r="D192" s="742" t="s">
        <v>331</v>
      </c>
      <c r="E192" s="673"/>
      <c r="F192" s="674">
        <v>24.8</v>
      </c>
      <c r="G192" s="13">
        <v>21</v>
      </c>
      <c r="H192" s="310">
        <v>21.6</v>
      </c>
      <c r="I192" s="14">
        <v>4.9000000000000004</v>
      </c>
      <c r="J192" s="308">
        <v>6.7</v>
      </c>
      <c r="K192" s="13">
        <v>7.83</v>
      </c>
      <c r="L192" s="308">
        <v>7.88</v>
      </c>
      <c r="M192" s="1131">
        <v>31.7</v>
      </c>
      <c r="N192" s="310">
        <v>31.6</v>
      </c>
      <c r="O192" s="309">
        <v>120</v>
      </c>
      <c r="P192" s="309">
        <v>84</v>
      </c>
      <c r="Q192" s="743">
        <v>14</v>
      </c>
      <c r="R192" s="677">
        <v>234</v>
      </c>
      <c r="S192" s="1030">
        <v>0.61</v>
      </c>
      <c r="T192" s="787"/>
      <c r="U192" s="118"/>
      <c r="V192" s="4" t="s">
        <v>15</v>
      </c>
      <c r="W192" s="10" t="s">
        <v>371</v>
      </c>
      <c r="X192" s="217">
        <v>1.4</v>
      </c>
      <c r="Y192" s="313">
        <v>1.3</v>
      </c>
    </row>
    <row r="193" spans="1:25" x14ac:dyDescent="0.15">
      <c r="A193" s="1227"/>
      <c r="B193" s="458">
        <v>44821</v>
      </c>
      <c r="C193" s="449" t="str">
        <f t="shared" si="20"/>
        <v>(土)</v>
      </c>
      <c r="D193" s="742" t="s">
        <v>331</v>
      </c>
      <c r="E193" s="673"/>
      <c r="F193" s="674">
        <v>27.9</v>
      </c>
      <c r="G193" s="13">
        <v>22.1</v>
      </c>
      <c r="H193" s="310">
        <v>22.3</v>
      </c>
      <c r="I193" s="14">
        <v>7.9</v>
      </c>
      <c r="J193" s="308">
        <v>7.1</v>
      </c>
      <c r="K193" s="13">
        <v>7.81</v>
      </c>
      <c r="L193" s="308">
        <v>7.92</v>
      </c>
      <c r="M193" s="1131"/>
      <c r="N193" s="310"/>
      <c r="O193" s="309"/>
      <c r="P193" s="309"/>
      <c r="Q193" s="743"/>
      <c r="R193" s="677"/>
      <c r="S193" s="1030"/>
      <c r="T193" s="787"/>
      <c r="U193" s="118"/>
      <c r="V193" s="4" t="s">
        <v>214</v>
      </c>
      <c r="W193" s="10" t="s">
        <v>371</v>
      </c>
      <c r="X193" s="217">
        <v>7.8</v>
      </c>
      <c r="Y193" s="313">
        <v>7.8</v>
      </c>
    </row>
    <row r="194" spans="1:25" x14ac:dyDescent="0.15">
      <c r="A194" s="1227"/>
      <c r="B194" s="458">
        <v>44822</v>
      </c>
      <c r="C194" s="449" t="str">
        <f t="shared" si="20"/>
        <v>(日)</v>
      </c>
      <c r="D194" s="742" t="s">
        <v>332</v>
      </c>
      <c r="E194" s="673">
        <v>37</v>
      </c>
      <c r="F194" s="674">
        <v>27.7</v>
      </c>
      <c r="G194" s="13">
        <v>22.5</v>
      </c>
      <c r="H194" s="310">
        <v>23.4</v>
      </c>
      <c r="I194" s="14">
        <v>8.6</v>
      </c>
      <c r="J194" s="308">
        <v>8</v>
      </c>
      <c r="K194" s="13">
        <v>7.73</v>
      </c>
      <c r="L194" s="308">
        <v>7.86</v>
      </c>
      <c r="M194" s="1131"/>
      <c r="N194" s="310"/>
      <c r="O194" s="309"/>
      <c r="P194" s="309"/>
      <c r="Q194" s="743"/>
      <c r="R194" s="677"/>
      <c r="S194" s="1030"/>
      <c r="T194" s="787">
        <v>4910</v>
      </c>
      <c r="U194" s="118"/>
      <c r="V194" s="4" t="s">
        <v>215</v>
      </c>
      <c r="W194" s="10" t="s">
        <v>371</v>
      </c>
      <c r="X194" s="219">
        <v>6.3E-2</v>
      </c>
      <c r="Y194" s="314">
        <v>5.8000000000000003E-2</v>
      </c>
    </row>
    <row r="195" spans="1:25" x14ac:dyDescent="0.15">
      <c r="A195" s="1227"/>
      <c r="B195" s="458">
        <v>44823</v>
      </c>
      <c r="C195" s="449" t="str">
        <f t="shared" si="20"/>
        <v>(月)</v>
      </c>
      <c r="D195" s="742" t="s">
        <v>331</v>
      </c>
      <c r="E195" s="673">
        <v>4</v>
      </c>
      <c r="F195" s="674">
        <v>30.9</v>
      </c>
      <c r="G195" s="13">
        <v>24.3</v>
      </c>
      <c r="H195" s="310">
        <v>24.4</v>
      </c>
      <c r="I195" s="14">
        <v>53.7</v>
      </c>
      <c r="J195" s="308">
        <v>10.199999999999999</v>
      </c>
      <c r="K195" s="13">
        <v>7.35</v>
      </c>
      <c r="L195" s="308">
        <v>6.83</v>
      </c>
      <c r="M195" s="1131"/>
      <c r="N195" s="310"/>
      <c r="O195" s="309"/>
      <c r="P195" s="309"/>
      <c r="Q195" s="743"/>
      <c r="R195" s="677"/>
      <c r="S195" s="1030"/>
      <c r="T195" s="787">
        <v>15109</v>
      </c>
      <c r="U195" s="118"/>
      <c r="V195" s="4" t="s">
        <v>16</v>
      </c>
      <c r="W195" s="10" t="s">
        <v>371</v>
      </c>
      <c r="X195" s="219">
        <v>0.62</v>
      </c>
      <c r="Y195" s="314">
        <v>0.86</v>
      </c>
    </row>
    <row r="196" spans="1:25" x14ac:dyDescent="0.15">
      <c r="A196" s="1227"/>
      <c r="B196" s="458">
        <v>44824</v>
      </c>
      <c r="C196" s="449" t="str">
        <f t="shared" si="20"/>
        <v>(火)</v>
      </c>
      <c r="D196" s="742" t="s">
        <v>330</v>
      </c>
      <c r="E196" s="673">
        <v>8</v>
      </c>
      <c r="F196" s="674">
        <v>29.4</v>
      </c>
      <c r="G196" s="13">
        <v>24.2</v>
      </c>
      <c r="H196" s="310">
        <v>24.2</v>
      </c>
      <c r="I196" s="14">
        <v>17.100000000000001</v>
      </c>
      <c r="J196" s="308">
        <v>3.5</v>
      </c>
      <c r="K196" s="13">
        <v>7.7</v>
      </c>
      <c r="L196" s="308">
        <v>7.32</v>
      </c>
      <c r="M196" s="1131">
        <v>26.8</v>
      </c>
      <c r="N196" s="310">
        <v>25.9</v>
      </c>
      <c r="O196" s="309">
        <v>80</v>
      </c>
      <c r="P196" s="309">
        <v>72</v>
      </c>
      <c r="Q196" s="743">
        <v>16</v>
      </c>
      <c r="R196" s="677">
        <v>180</v>
      </c>
      <c r="S196" s="1030">
        <v>0.35</v>
      </c>
      <c r="T196" s="787">
        <v>7555</v>
      </c>
      <c r="U196" s="118"/>
      <c r="V196" s="4" t="s">
        <v>216</v>
      </c>
      <c r="W196" s="10" t="s">
        <v>371</v>
      </c>
      <c r="X196" s="219">
        <v>0.81</v>
      </c>
      <c r="Y196" s="314">
        <v>0.87</v>
      </c>
    </row>
    <row r="197" spans="1:25" x14ac:dyDescent="0.15">
      <c r="A197" s="1227"/>
      <c r="B197" s="458">
        <v>44825</v>
      </c>
      <c r="C197" s="449" t="str">
        <f t="shared" si="20"/>
        <v>(水)</v>
      </c>
      <c r="D197" s="742" t="s">
        <v>330</v>
      </c>
      <c r="E197" s="673"/>
      <c r="F197" s="674">
        <v>19.5</v>
      </c>
      <c r="G197" s="13">
        <v>20.8</v>
      </c>
      <c r="H197" s="310">
        <v>21.5</v>
      </c>
      <c r="I197" s="14">
        <v>16.3</v>
      </c>
      <c r="J197" s="308">
        <v>3.2</v>
      </c>
      <c r="K197" s="13">
        <v>7.77</v>
      </c>
      <c r="L197" s="308">
        <v>7.6</v>
      </c>
      <c r="M197" s="1131">
        <v>29.7</v>
      </c>
      <c r="N197" s="310">
        <v>29.5</v>
      </c>
      <c r="O197" s="309">
        <v>110</v>
      </c>
      <c r="P197" s="309">
        <v>86</v>
      </c>
      <c r="Q197" s="743">
        <v>13</v>
      </c>
      <c r="R197" s="677">
        <v>224</v>
      </c>
      <c r="S197" s="1030">
        <v>0.3</v>
      </c>
      <c r="T197" s="787">
        <v>4000</v>
      </c>
      <c r="U197" s="118"/>
      <c r="V197" s="4" t="s">
        <v>217</v>
      </c>
      <c r="W197" s="10" t="s">
        <v>371</v>
      </c>
      <c r="X197" s="219">
        <v>0.155</v>
      </c>
      <c r="Y197" s="314">
        <v>0.14899999999999999</v>
      </c>
    </row>
    <row r="198" spans="1:25" x14ac:dyDescent="0.15">
      <c r="A198" s="1227"/>
      <c r="B198" s="458">
        <v>44826</v>
      </c>
      <c r="C198" s="449" t="str">
        <f t="shared" si="20"/>
        <v>(木)</v>
      </c>
      <c r="D198" s="742" t="s">
        <v>330</v>
      </c>
      <c r="E198" s="673">
        <v>3</v>
      </c>
      <c r="F198" s="674">
        <v>20.9</v>
      </c>
      <c r="G198" s="13">
        <v>19.399999999999999</v>
      </c>
      <c r="H198" s="310">
        <v>19.899999999999999</v>
      </c>
      <c r="I198" s="14">
        <v>9.8000000000000007</v>
      </c>
      <c r="J198" s="308">
        <v>7.2</v>
      </c>
      <c r="K198" s="13">
        <v>7.91</v>
      </c>
      <c r="L198" s="308">
        <v>7.76</v>
      </c>
      <c r="M198" s="1131">
        <v>33.200000000000003</v>
      </c>
      <c r="N198" s="310">
        <v>32.700000000000003</v>
      </c>
      <c r="O198" s="309">
        <v>130</v>
      </c>
      <c r="P198" s="309">
        <v>96</v>
      </c>
      <c r="Q198" s="743">
        <v>14</v>
      </c>
      <c r="R198" s="677">
        <v>246</v>
      </c>
      <c r="S198" s="1030">
        <v>0.45</v>
      </c>
      <c r="T198" s="787">
        <v>873</v>
      </c>
      <c r="U198" s="118"/>
      <c r="V198" s="4" t="s">
        <v>218</v>
      </c>
      <c r="W198" s="10" t="s">
        <v>371</v>
      </c>
      <c r="X198" s="217">
        <v>14.8</v>
      </c>
      <c r="Y198" s="313">
        <v>14.9</v>
      </c>
    </row>
    <row r="199" spans="1:25" x14ac:dyDescent="0.15">
      <c r="A199" s="1227"/>
      <c r="B199" s="458">
        <v>44827</v>
      </c>
      <c r="C199" s="449" t="str">
        <f t="shared" si="20"/>
        <v>(金)</v>
      </c>
      <c r="D199" s="742" t="s">
        <v>330</v>
      </c>
      <c r="E199" s="673">
        <v>11</v>
      </c>
      <c r="F199" s="674">
        <v>22.1</v>
      </c>
      <c r="G199" s="13">
        <v>20.3</v>
      </c>
      <c r="H199" s="310">
        <v>20.7</v>
      </c>
      <c r="I199" s="14">
        <v>18.600000000000001</v>
      </c>
      <c r="J199" s="308">
        <v>9.1</v>
      </c>
      <c r="K199" s="13">
        <v>7.79</v>
      </c>
      <c r="L199" s="308">
        <v>7.66</v>
      </c>
      <c r="M199" s="1131"/>
      <c r="N199" s="310"/>
      <c r="O199" s="309"/>
      <c r="P199" s="309"/>
      <c r="Q199" s="743"/>
      <c r="R199" s="677"/>
      <c r="S199" s="1030"/>
      <c r="T199" s="787">
        <v>2448</v>
      </c>
      <c r="U199" s="118"/>
      <c r="V199" s="4" t="s">
        <v>17</v>
      </c>
      <c r="W199" s="10" t="s">
        <v>371</v>
      </c>
      <c r="X199" s="217">
        <v>36.799999999999997</v>
      </c>
      <c r="Y199" s="313">
        <v>36.4</v>
      </c>
    </row>
    <row r="200" spans="1:25" x14ac:dyDescent="0.15">
      <c r="A200" s="1227"/>
      <c r="B200" s="458">
        <v>44828</v>
      </c>
      <c r="C200" s="449" t="str">
        <f t="shared" si="20"/>
        <v>(土)</v>
      </c>
      <c r="D200" s="742" t="s">
        <v>330</v>
      </c>
      <c r="E200" s="673">
        <v>27</v>
      </c>
      <c r="F200" s="674">
        <v>25.7</v>
      </c>
      <c r="G200" s="13">
        <v>23.4</v>
      </c>
      <c r="H200" s="310">
        <v>23.5</v>
      </c>
      <c r="I200" s="14">
        <v>91.9</v>
      </c>
      <c r="J200" s="308">
        <v>6.1</v>
      </c>
      <c r="K200" s="13">
        <v>7.36</v>
      </c>
      <c r="L200" s="308">
        <v>7.03</v>
      </c>
      <c r="M200" s="1131"/>
      <c r="N200" s="310"/>
      <c r="O200" s="309"/>
      <c r="P200" s="309"/>
      <c r="Q200" s="743"/>
      <c r="R200" s="677"/>
      <c r="S200" s="1030"/>
      <c r="T200" s="787">
        <v>12890</v>
      </c>
      <c r="U200" s="118"/>
      <c r="V200" s="4" t="s">
        <v>219</v>
      </c>
      <c r="W200" s="10" t="s">
        <v>205</v>
      </c>
      <c r="X200" s="383">
        <v>19</v>
      </c>
      <c r="Y200" s="396">
        <v>19</v>
      </c>
    </row>
    <row r="201" spans="1:25" x14ac:dyDescent="0.15">
      <c r="A201" s="1227"/>
      <c r="B201" s="458">
        <v>44829</v>
      </c>
      <c r="C201" s="449" t="str">
        <f t="shared" si="20"/>
        <v>(日)</v>
      </c>
      <c r="D201" s="742" t="s">
        <v>330</v>
      </c>
      <c r="E201" s="673"/>
      <c r="F201" s="674">
        <v>24.4</v>
      </c>
      <c r="G201" s="13">
        <v>22.7</v>
      </c>
      <c r="H201" s="310">
        <v>23.3</v>
      </c>
      <c r="I201" s="14">
        <v>21.2</v>
      </c>
      <c r="J201" s="308">
        <v>5.3</v>
      </c>
      <c r="K201" s="13">
        <v>7.48</v>
      </c>
      <c r="L201" s="308">
        <v>7.24</v>
      </c>
      <c r="M201" s="1131"/>
      <c r="N201" s="310"/>
      <c r="O201" s="309"/>
      <c r="P201" s="309"/>
      <c r="Q201" s="743"/>
      <c r="R201" s="677"/>
      <c r="S201" s="1030"/>
      <c r="T201" s="787">
        <v>6676</v>
      </c>
      <c r="U201" s="118"/>
      <c r="V201" s="4" t="s">
        <v>220</v>
      </c>
      <c r="W201" s="10" t="s">
        <v>371</v>
      </c>
      <c r="X201" s="383">
        <v>14</v>
      </c>
      <c r="Y201" s="396">
        <v>12</v>
      </c>
    </row>
    <row r="202" spans="1:25" x14ac:dyDescent="0.15">
      <c r="A202" s="1227"/>
      <c r="B202" s="458">
        <v>44830</v>
      </c>
      <c r="C202" s="449" t="str">
        <f t="shared" si="20"/>
        <v>(月)</v>
      </c>
      <c r="D202" s="742" t="s">
        <v>331</v>
      </c>
      <c r="E202" s="673"/>
      <c r="F202" s="674">
        <v>25.3</v>
      </c>
      <c r="G202" s="13">
        <v>21.7</v>
      </c>
      <c r="H202" s="310">
        <v>21.7</v>
      </c>
      <c r="I202" s="14">
        <v>14.4</v>
      </c>
      <c r="J202" s="308">
        <v>3.9</v>
      </c>
      <c r="K202" s="13">
        <v>7.75</v>
      </c>
      <c r="L202" s="308">
        <v>7.52</v>
      </c>
      <c r="M202" s="1131">
        <v>26.4</v>
      </c>
      <c r="N202" s="310">
        <v>26.2</v>
      </c>
      <c r="O202" s="309">
        <v>87</v>
      </c>
      <c r="P202" s="309">
        <v>74</v>
      </c>
      <c r="Q202" s="743">
        <v>16</v>
      </c>
      <c r="R202" s="677">
        <v>196</v>
      </c>
      <c r="S202" s="1030">
        <v>0.33</v>
      </c>
      <c r="T202" s="787">
        <v>2410</v>
      </c>
      <c r="U202" s="118"/>
      <c r="V202" s="397"/>
      <c r="W202" s="398"/>
      <c r="X202" s="399"/>
      <c r="Y202" s="398"/>
    </row>
    <row r="203" spans="1:25" x14ac:dyDescent="0.15">
      <c r="A203" s="1227"/>
      <c r="B203" s="458">
        <v>44831</v>
      </c>
      <c r="C203" s="449" t="str">
        <f t="shared" si="20"/>
        <v>(火)</v>
      </c>
      <c r="D203" s="742" t="s">
        <v>331</v>
      </c>
      <c r="E203" s="673"/>
      <c r="F203" s="674">
        <v>25.6</v>
      </c>
      <c r="G203" s="13">
        <v>21.3</v>
      </c>
      <c r="H203" s="310">
        <v>21.4</v>
      </c>
      <c r="I203" s="14">
        <v>10.199999999999999</v>
      </c>
      <c r="J203" s="308">
        <v>9.3000000000000007</v>
      </c>
      <c r="K203" s="13">
        <v>7.79</v>
      </c>
      <c r="L203" s="308">
        <v>7.76</v>
      </c>
      <c r="M203" s="1131">
        <v>28.6</v>
      </c>
      <c r="N203" s="310">
        <v>28.9</v>
      </c>
      <c r="O203" s="309">
        <v>110</v>
      </c>
      <c r="P203" s="309">
        <v>84</v>
      </c>
      <c r="Q203" s="743">
        <v>13</v>
      </c>
      <c r="R203" s="677">
        <v>212</v>
      </c>
      <c r="S203" s="1030">
        <v>0.7</v>
      </c>
      <c r="T203" s="787">
        <v>510</v>
      </c>
      <c r="U203" s="118"/>
      <c r="V203" s="397"/>
      <c r="W203" s="398"/>
      <c r="X203" s="399"/>
      <c r="Y203" s="398"/>
    </row>
    <row r="204" spans="1:25" x14ac:dyDescent="0.15">
      <c r="A204" s="1227"/>
      <c r="B204" s="458">
        <v>44832</v>
      </c>
      <c r="C204" s="449" t="str">
        <f t="shared" si="20"/>
        <v>(水)</v>
      </c>
      <c r="D204" s="742" t="s">
        <v>331</v>
      </c>
      <c r="E204" s="673"/>
      <c r="F204" s="674">
        <v>22.9</v>
      </c>
      <c r="G204" s="13">
        <v>20.7</v>
      </c>
      <c r="H204" s="310">
        <v>20.9</v>
      </c>
      <c r="I204" s="14">
        <v>14.3</v>
      </c>
      <c r="J204" s="308">
        <v>4.3</v>
      </c>
      <c r="K204" s="13">
        <v>7.83</v>
      </c>
      <c r="L204" s="308">
        <v>7.6</v>
      </c>
      <c r="M204" s="1131">
        <v>27.6</v>
      </c>
      <c r="N204" s="310">
        <v>28</v>
      </c>
      <c r="O204" s="309">
        <v>100</v>
      </c>
      <c r="P204" s="309">
        <v>78</v>
      </c>
      <c r="Q204" s="743">
        <v>15</v>
      </c>
      <c r="R204" s="677">
        <v>212</v>
      </c>
      <c r="S204" s="1030">
        <v>0.38</v>
      </c>
      <c r="T204" s="787">
        <v>2269</v>
      </c>
      <c r="U204" s="118"/>
      <c r="V204" s="400"/>
      <c r="W204" s="401"/>
      <c r="X204" s="402"/>
      <c r="Y204" s="401"/>
    </row>
    <row r="205" spans="1:25" x14ac:dyDescent="0.15">
      <c r="A205" s="1227"/>
      <c r="B205" s="458">
        <v>44833</v>
      </c>
      <c r="C205" s="449" t="str">
        <f t="shared" si="20"/>
        <v>(木)</v>
      </c>
      <c r="D205" s="742" t="s">
        <v>330</v>
      </c>
      <c r="E205" s="673">
        <v>1</v>
      </c>
      <c r="F205" s="674">
        <v>23.9</v>
      </c>
      <c r="G205" s="13">
        <v>20.7</v>
      </c>
      <c r="H205" s="310">
        <v>20.9</v>
      </c>
      <c r="I205" s="14">
        <v>8.1999999999999993</v>
      </c>
      <c r="J205" s="308">
        <v>9.6999999999999993</v>
      </c>
      <c r="K205" s="13">
        <v>7.79</v>
      </c>
      <c r="L205" s="308">
        <v>7.8</v>
      </c>
      <c r="M205" s="1131">
        <v>27.9</v>
      </c>
      <c r="N205" s="310">
        <v>27.8</v>
      </c>
      <c r="O205" s="309">
        <v>100</v>
      </c>
      <c r="P205" s="309">
        <v>78</v>
      </c>
      <c r="Q205" s="743">
        <v>12</v>
      </c>
      <c r="R205" s="677">
        <v>218</v>
      </c>
      <c r="S205" s="1030">
        <v>0.7</v>
      </c>
      <c r="T205" s="787"/>
      <c r="U205" s="118"/>
      <c r="V205" s="11" t="s">
        <v>23</v>
      </c>
      <c r="W205" s="117" t="s">
        <v>24</v>
      </c>
      <c r="X205" s="117" t="s">
        <v>24</v>
      </c>
      <c r="Y205" s="812" t="s">
        <v>24</v>
      </c>
    </row>
    <row r="206" spans="1:25" x14ac:dyDescent="0.15">
      <c r="A206" s="1227"/>
      <c r="B206" s="541">
        <v>44834</v>
      </c>
      <c r="C206" s="449" t="str">
        <f t="shared" si="20"/>
        <v>(金)</v>
      </c>
      <c r="D206" s="745" t="s">
        <v>330</v>
      </c>
      <c r="E206" s="673"/>
      <c r="F206" s="674">
        <v>23.7</v>
      </c>
      <c r="G206" s="498">
        <v>20.6</v>
      </c>
      <c r="H206" s="747">
        <v>20.5</v>
      </c>
      <c r="I206" s="748">
        <v>8.6999999999999993</v>
      </c>
      <c r="J206" s="409">
        <v>8.4</v>
      </c>
      <c r="K206" s="498">
        <v>7.8</v>
      </c>
      <c r="L206" s="409">
        <v>7.83</v>
      </c>
      <c r="M206" s="1134">
        <v>27.6</v>
      </c>
      <c r="N206" s="747">
        <v>27.8</v>
      </c>
      <c r="O206" s="309">
        <v>100</v>
      </c>
      <c r="P206" s="309">
        <v>78</v>
      </c>
      <c r="Q206" s="743">
        <v>12</v>
      </c>
      <c r="R206" s="677">
        <v>218</v>
      </c>
      <c r="S206" s="1030">
        <v>0.56999999999999995</v>
      </c>
      <c r="T206" s="787"/>
      <c r="U206" s="118"/>
      <c r="V206" s="985" t="s">
        <v>361</v>
      </c>
      <c r="W206" s="986"/>
      <c r="X206" s="986"/>
      <c r="Y206" s="987"/>
    </row>
    <row r="207" spans="1:25" s="1" customFormat="1" ht="13.5" customHeight="1" x14ac:dyDescent="0.15">
      <c r="A207" s="1227"/>
      <c r="B207" s="1155" t="s">
        <v>274</v>
      </c>
      <c r="C207" s="1155"/>
      <c r="D207" s="679"/>
      <c r="E207" s="663">
        <f>MAX(E177:E206)</f>
        <v>37</v>
      </c>
      <c r="F207" s="680">
        <f t="shared" ref="F207:T207" si="21">IF(COUNT(F177:F206)=0,"",MAX(F177:F206))</f>
        <v>31.3</v>
      </c>
      <c r="G207" s="12">
        <f t="shared" si="21"/>
        <v>24.3</v>
      </c>
      <c r="H207" s="307">
        <f t="shared" si="21"/>
        <v>24.7</v>
      </c>
      <c r="I207" s="665">
        <f t="shared" si="21"/>
        <v>113.4</v>
      </c>
      <c r="J207" s="666">
        <f t="shared" si="21"/>
        <v>12.9</v>
      </c>
      <c r="K207" s="12">
        <f t="shared" si="21"/>
        <v>7.91</v>
      </c>
      <c r="L207" s="307">
        <f t="shared" si="21"/>
        <v>7.92</v>
      </c>
      <c r="M207" s="1130">
        <f t="shared" si="21"/>
        <v>33.200000000000003</v>
      </c>
      <c r="N207" s="666">
        <f t="shared" si="21"/>
        <v>32.700000000000003</v>
      </c>
      <c r="O207" s="764">
        <f t="shared" si="21"/>
        <v>130</v>
      </c>
      <c r="P207" s="764">
        <f t="shared" si="21"/>
        <v>96</v>
      </c>
      <c r="Q207" s="728">
        <f t="shared" si="21"/>
        <v>16</v>
      </c>
      <c r="R207" s="684">
        <f t="shared" si="21"/>
        <v>248</v>
      </c>
      <c r="S207" s="1038">
        <f t="shared" si="21"/>
        <v>0.7</v>
      </c>
      <c r="T207" s="686">
        <f t="shared" si="21"/>
        <v>15109</v>
      </c>
      <c r="U207" s="159"/>
      <c r="V207" s="988"/>
      <c r="W207" s="989"/>
      <c r="X207" s="989"/>
      <c r="Y207" s="990"/>
    </row>
    <row r="208" spans="1:25" s="1" customFormat="1" ht="13.5" customHeight="1" x14ac:dyDescent="0.15">
      <c r="A208" s="1227"/>
      <c r="B208" s="1156" t="s">
        <v>275</v>
      </c>
      <c r="C208" s="1156"/>
      <c r="D208" s="687"/>
      <c r="E208" s="688"/>
      <c r="F208" s="689">
        <f t="shared" ref="F208:S208" si="22">IF(COUNT(F177:F206)=0,"",MIN(F177:F206))</f>
        <v>19.5</v>
      </c>
      <c r="G208" s="13">
        <f t="shared" si="22"/>
        <v>19.399999999999999</v>
      </c>
      <c r="H208" s="308">
        <f t="shared" si="22"/>
        <v>19.899999999999999</v>
      </c>
      <c r="I208" s="14">
        <f t="shared" si="22"/>
        <v>3.5</v>
      </c>
      <c r="J208" s="334">
        <f t="shared" si="22"/>
        <v>2.6</v>
      </c>
      <c r="K208" s="13">
        <f t="shared" si="22"/>
        <v>7.35</v>
      </c>
      <c r="L208" s="689">
        <f t="shared" si="22"/>
        <v>6.83</v>
      </c>
      <c r="M208" s="1131">
        <f t="shared" si="22"/>
        <v>19.5</v>
      </c>
      <c r="N208" s="310">
        <f t="shared" si="22"/>
        <v>21.5</v>
      </c>
      <c r="O208" s="333">
        <f t="shared" si="22"/>
        <v>80</v>
      </c>
      <c r="P208" s="333">
        <f t="shared" si="22"/>
        <v>60</v>
      </c>
      <c r="Q208" s="692">
        <f t="shared" si="22"/>
        <v>9</v>
      </c>
      <c r="R208" s="693">
        <f t="shared" si="22"/>
        <v>170</v>
      </c>
      <c r="S208" s="1044">
        <f t="shared" si="22"/>
        <v>0.25</v>
      </c>
      <c r="T208" s="695"/>
      <c r="U208" s="159"/>
      <c r="V208" s="988"/>
      <c r="W208" s="989"/>
      <c r="X208" s="989"/>
      <c r="Y208" s="990"/>
    </row>
    <row r="209" spans="1:25" s="1" customFormat="1" ht="13.5" customHeight="1" x14ac:dyDescent="0.15">
      <c r="A209" s="1227"/>
      <c r="B209" s="1156" t="s">
        <v>276</v>
      </c>
      <c r="C209" s="1156"/>
      <c r="D209" s="687"/>
      <c r="E209" s="696"/>
      <c r="F209" s="697">
        <f t="shared" ref="F209:S209" si="23">IF(COUNT(F177:F206)=0,"",AVERAGE(F177:F206))</f>
        <v>25.70333333333333</v>
      </c>
      <c r="G209" s="13">
        <f t="shared" si="23"/>
        <v>22.466666666666672</v>
      </c>
      <c r="H209" s="689">
        <f t="shared" si="23"/>
        <v>22.689999999999998</v>
      </c>
      <c r="I209" s="14">
        <f t="shared" si="23"/>
        <v>18.080000000000002</v>
      </c>
      <c r="J209" s="334">
        <f t="shared" si="23"/>
        <v>7.6666666666666661</v>
      </c>
      <c r="K209" s="13">
        <f t="shared" si="23"/>
        <v>7.7336666666666662</v>
      </c>
      <c r="L209" s="689">
        <f t="shared" si="23"/>
        <v>7.6583333333333332</v>
      </c>
      <c r="M209" s="1131">
        <f t="shared" si="23"/>
        <v>28.49</v>
      </c>
      <c r="N209" s="310">
        <f t="shared" si="23"/>
        <v>28.234999999999996</v>
      </c>
      <c r="O209" s="333">
        <f t="shared" si="23"/>
        <v>104.9</v>
      </c>
      <c r="P209" s="333">
        <f t="shared" si="23"/>
        <v>78.599999999999994</v>
      </c>
      <c r="Q209" s="692">
        <f t="shared" si="23"/>
        <v>13.5</v>
      </c>
      <c r="R209" s="698">
        <f t="shared" si="23"/>
        <v>216.2</v>
      </c>
      <c r="S209" s="1044">
        <f t="shared" si="23"/>
        <v>0.52500000000000002</v>
      </c>
      <c r="T209" s="695"/>
      <c r="U209" s="159"/>
      <c r="V209" s="988"/>
      <c r="W209" s="989"/>
      <c r="X209" s="989"/>
      <c r="Y209" s="990"/>
    </row>
    <row r="210" spans="1:25" s="1" customFormat="1" ht="13.5" customHeight="1" x14ac:dyDescent="0.15">
      <c r="A210" s="1228"/>
      <c r="B210" s="1157" t="s">
        <v>277</v>
      </c>
      <c r="C210" s="1157"/>
      <c r="D210" s="699"/>
      <c r="E210" s="700">
        <f>SUM(E177:E206)</f>
        <v>123</v>
      </c>
      <c r="F210" s="701"/>
      <c r="G210" s="702"/>
      <c r="H210" s="703"/>
      <c r="I210" s="702"/>
      <c r="J210" s="703"/>
      <c r="K210" s="704"/>
      <c r="L210" s="705"/>
      <c r="M210" s="735"/>
      <c r="N210" s="736"/>
      <c r="O210" s="708"/>
      <c r="P210" s="709"/>
      <c r="Q210" s="710"/>
      <c r="R210" s="711"/>
      <c r="S210" s="1070"/>
      <c r="T210" s="1006">
        <f>SUM(T177:T206)</f>
        <v>82915</v>
      </c>
      <c r="U210" s="159"/>
      <c r="V210" s="991"/>
      <c r="W210" s="992"/>
      <c r="X210" s="992"/>
      <c r="Y210" s="993"/>
    </row>
    <row r="211" spans="1:25" ht="13.5" customHeight="1" x14ac:dyDescent="0.15">
      <c r="A211" s="1223" t="s">
        <v>267</v>
      </c>
      <c r="B211" s="540">
        <v>44835</v>
      </c>
      <c r="C211" s="448" t="str">
        <f>IF(B211="","",IF(WEEKDAY(B211)=1,"(日)",IF(WEEKDAY(B211)=2,"(月)",IF(WEEKDAY(B211)=3,"(火)",IF(WEEKDAY(B211)=4,"(水)",IF(WEEKDAY(B211)=5,"(木)",IF(WEEKDAY(B211)=6,"(金)","(土)")))))))</f>
        <v>(土)</v>
      </c>
      <c r="D211" s="740" t="s">
        <v>326</v>
      </c>
      <c r="E211" s="663"/>
      <c r="F211" s="664">
        <v>23.9</v>
      </c>
      <c r="G211" s="12">
        <v>20.8</v>
      </c>
      <c r="H211" s="666">
        <v>21.2</v>
      </c>
      <c r="I211" s="665">
        <v>10.7</v>
      </c>
      <c r="J211" s="307">
        <v>9.1999999999999993</v>
      </c>
      <c r="K211" s="12">
        <v>7.79</v>
      </c>
      <c r="L211" s="307">
        <v>7.9</v>
      </c>
      <c r="M211" s="1130"/>
      <c r="N211" s="666"/>
      <c r="O211" s="667"/>
      <c r="P211" s="667"/>
      <c r="Q211" s="728"/>
      <c r="R211" s="671"/>
      <c r="S211" s="1026"/>
      <c r="T211" s="1005"/>
      <c r="U211" s="118"/>
      <c r="V211" s="517" t="s">
        <v>344</v>
      </c>
      <c r="W211" s="484"/>
      <c r="X211" s="486">
        <v>44846</v>
      </c>
      <c r="Y211" s="482"/>
    </row>
    <row r="212" spans="1:25" x14ac:dyDescent="0.15">
      <c r="A212" s="1224"/>
      <c r="B212" s="458">
        <v>44836</v>
      </c>
      <c r="C212" s="449" t="str">
        <f t="shared" ref="C212:C241" si="24">IF(B212="","",IF(WEEKDAY(B212)=1,"(日)",IF(WEEKDAY(B212)=2,"(月)",IF(WEEKDAY(B212)=3,"(火)",IF(WEEKDAY(B212)=4,"(水)",IF(WEEKDAY(B212)=5,"(木)",IF(WEEKDAY(B212)=6,"(金)","(土)")))))))</f>
        <v>(日)</v>
      </c>
      <c r="D212" s="742" t="s">
        <v>326</v>
      </c>
      <c r="E212" s="673"/>
      <c r="F212" s="674">
        <v>23.7</v>
      </c>
      <c r="G212" s="13">
        <v>20.2</v>
      </c>
      <c r="H212" s="310">
        <v>20.8</v>
      </c>
      <c r="I212" s="14">
        <v>11</v>
      </c>
      <c r="J212" s="308">
        <v>10</v>
      </c>
      <c r="K212" s="13">
        <v>7.78</v>
      </c>
      <c r="L212" s="308">
        <v>7.89</v>
      </c>
      <c r="M212" s="1131"/>
      <c r="N212" s="310"/>
      <c r="O212" s="309"/>
      <c r="P212" s="309"/>
      <c r="Q212" s="743"/>
      <c r="R212" s="677"/>
      <c r="S212" s="1030"/>
      <c r="T212" s="787"/>
      <c r="U212" s="118"/>
      <c r="V212" s="518" t="s">
        <v>2</v>
      </c>
      <c r="W212" s="485" t="s">
        <v>363</v>
      </c>
      <c r="X212" s="487">
        <v>19.399999999999999</v>
      </c>
      <c r="Y212" s="483"/>
    </row>
    <row r="213" spans="1:25" x14ac:dyDescent="0.15">
      <c r="A213" s="1224"/>
      <c r="B213" s="458">
        <v>44837</v>
      </c>
      <c r="C213" s="449" t="str">
        <f t="shared" si="24"/>
        <v>(月)</v>
      </c>
      <c r="D213" s="742" t="s">
        <v>326</v>
      </c>
      <c r="E213" s="673"/>
      <c r="F213" s="674">
        <v>22.9</v>
      </c>
      <c r="G213" s="13">
        <v>20.2</v>
      </c>
      <c r="H213" s="310">
        <v>20.2</v>
      </c>
      <c r="I213" s="14">
        <v>9.3000000000000007</v>
      </c>
      <c r="J213" s="308">
        <v>8.6999999999999993</v>
      </c>
      <c r="K213" s="13">
        <v>7.83</v>
      </c>
      <c r="L213" s="308">
        <v>7.86</v>
      </c>
      <c r="M213" s="1131">
        <v>28.5</v>
      </c>
      <c r="N213" s="310">
        <v>28.4</v>
      </c>
      <c r="O213" s="309">
        <v>110</v>
      </c>
      <c r="P213" s="309">
        <v>96</v>
      </c>
      <c r="Q213" s="743">
        <v>13</v>
      </c>
      <c r="R213" s="677">
        <v>230</v>
      </c>
      <c r="S213" s="1030">
        <v>0.72</v>
      </c>
      <c r="T213" s="787"/>
      <c r="U213" s="118"/>
      <c r="V213" s="6" t="s">
        <v>19</v>
      </c>
      <c r="W213" s="7" t="s">
        <v>20</v>
      </c>
      <c r="X213" s="8" t="s">
        <v>21</v>
      </c>
      <c r="Y213" s="7" t="s">
        <v>22</v>
      </c>
    </row>
    <row r="214" spans="1:25" x14ac:dyDescent="0.15">
      <c r="A214" s="1224"/>
      <c r="B214" s="458">
        <v>44838</v>
      </c>
      <c r="C214" s="449" t="str">
        <f t="shared" si="24"/>
        <v>(火)</v>
      </c>
      <c r="D214" s="742" t="s">
        <v>326</v>
      </c>
      <c r="E214" s="673"/>
      <c r="F214" s="674">
        <v>26.1</v>
      </c>
      <c r="G214" s="13">
        <v>20.5</v>
      </c>
      <c r="H214" s="310">
        <v>20.6</v>
      </c>
      <c r="I214" s="14">
        <v>8.3000000000000007</v>
      </c>
      <c r="J214" s="308">
        <v>8</v>
      </c>
      <c r="K214" s="13">
        <v>7.82</v>
      </c>
      <c r="L214" s="308">
        <v>7.84</v>
      </c>
      <c r="M214" s="1131">
        <v>28.7</v>
      </c>
      <c r="N214" s="310">
        <v>28.6</v>
      </c>
      <c r="O214" s="309">
        <v>100</v>
      </c>
      <c r="P214" s="309">
        <v>76</v>
      </c>
      <c r="Q214" s="743">
        <v>13</v>
      </c>
      <c r="R214" s="677">
        <v>224</v>
      </c>
      <c r="S214" s="1030">
        <v>0.65</v>
      </c>
      <c r="T214" s="787"/>
      <c r="U214" s="118"/>
      <c r="V214" s="3" t="s">
        <v>203</v>
      </c>
      <c r="W214" s="9" t="s">
        <v>11</v>
      </c>
      <c r="X214" s="12">
        <v>18.7</v>
      </c>
      <c r="Y214" s="307">
        <v>18.8</v>
      </c>
    </row>
    <row r="215" spans="1:25" x14ac:dyDescent="0.15">
      <c r="A215" s="1224"/>
      <c r="B215" s="458">
        <v>44839</v>
      </c>
      <c r="C215" s="449" t="str">
        <f t="shared" si="24"/>
        <v>(水)</v>
      </c>
      <c r="D215" s="742" t="s">
        <v>325</v>
      </c>
      <c r="E215" s="673">
        <v>5</v>
      </c>
      <c r="F215" s="674">
        <v>24.8</v>
      </c>
      <c r="G215" s="13">
        <v>21.6</v>
      </c>
      <c r="H215" s="310">
        <v>21.7</v>
      </c>
      <c r="I215" s="14">
        <v>7.7</v>
      </c>
      <c r="J215" s="308">
        <v>8</v>
      </c>
      <c r="K215" s="13">
        <v>7.82</v>
      </c>
      <c r="L215" s="308">
        <v>7.83</v>
      </c>
      <c r="M215" s="1131">
        <v>28.6</v>
      </c>
      <c r="N215" s="310">
        <v>28.6</v>
      </c>
      <c r="O215" s="309">
        <v>110</v>
      </c>
      <c r="P215" s="309">
        <v>78</v>
      </c>
      <c r="Q215" s="743">
        <v>13</v>
      </c>
      <c r="R215" s="677">
        <v>222</v>
      </c>
      <c r="S215" s="1030">
        <v>0.6</v>
      </c>
      <c r="T215" s="787"/>
      <c r="U215" s="118"/>
      <c r="V215" s="4" t="s">
        <v>204</v>
      </c>
      <c r="W215" s="10" t="s">
        <v>205</v>
      </c>
      <c r="X215" s="13">
        <v>11.8</v>
      </c>
      <c r="Y215" s="308">
        <v>11.5</v>
      </c>
    </row>
    <row r="216" spans="1:25" x14ac:dyDescent="0.15">
      <c r="A216" s="1224"/>
      <c r="B216" s="458">
        <v>44840</v>
      </c>
      <c r="C216" s="449" t="str">
        <f t="shared" si="24"/>
        <v>(木)</v>
      </c>
      <c r="D216" s="742" t="s">
        <v>325</v>
      </c>
      <c r="E216" s="673">
        <v>13</v>
      </c>
      <c r="F216" s="674">
        <v>13.7</v>
      </c>
      <c r="G216" s="13">
        <v>18.600000000000001</v>
      </c>
      <c r="H216" s="310">
        <v>19.3</v>
      </c>
      <c r="I216" s="14">
        <v>10.8</v>
      </c>
      <c r="J216" s="308">
        <v>7.8</v>
      </c>
      <c r="K216" s="13">
        <v>7.74</v>
      </c>
      <c r="L216" s="308">
        <v>7.82</v>
      </c>
      <c r="M216" s="1131">
        <v>22.3</v>
      </c>
      <c r="N216" s="310">
        <v>26.2</v>
      </c>
      <c r="O216" s="309">
        <v>100</v>
      </c>
      <c r="P216" s="309">
        <v>74</v>
      </c>
      <c r="Q216" s="743">
        <v>12</v>
      </c>
      <c r="R216" s="677">
        <v>208</v>
      </c>
      <c r="S216" s="1030">
        <v>0.56999999999999995</v>
      </c>
      <c r="T216" s="787">
        <v>456</v>
      </c>
      <c r="U216" s="118"/>
      <c r="V216" s="4" t="s">
        <v>12</v>
      </c>
      <c r="W216" s="10"/>
      <c r="X216" s="13">
        <v>7.81</v>
      </c>
      <c r="Y216" s="308">
        <v>7.8</v>
      </c>
    </row>
    <row r="217" spans="1:25" x14ac:dyDescent="0.15">
      <c r="A217" s="1224"/>
      <c r="B217" s="458">
        <v>44841</v>
      </c>
      <c r="C217" s="449" t="str">
        <f t="shared" si="24"/>
        <v>(金)</v>
      </c>
      <c r="D217" s="742" t="s">
        <v>325</v>
      </c>
      <c r="E217" s="673">
        <v>53</v>
      </c>
      <c r="F217" s="674">
        <v>13.6</v>
      </c>
      <c r="G217" s="13">
        <v>17</v>
      </c>
      <c r="H217" s="310">
        <v>17.100000000000001</v>
      </c>
      <c r="I217" s="14">
        <v>11.4</v>
      </c>
      <c r="J217" s="308">
        <v>6.6</v>
      </c>
      <c r="K217" s="13">
        <v>7.78</v>
      </c>
      <c r="L217" s="308">
        <v>7.52</v>
      </c>
      <c r="M217" s="1131">
        <v>26.2</v>
      </c>
      <c r="N217" s="310">
        <v>25.8</v>
      </c>
      <c r="O217" s="309">
        <v>100</v>
      </c>
      <c r="P217" s="309">
        <v>77</v>
      </c>
      <c r="Q217" s="743">
        <v>14</v>
      </c>
      <c r="R217" s="677">
        <v>198</v>
      </c>
      <c r="S217" s="1030">
        <v>0.44</v>
      </c>
      <c r="T217" s="787">
        <v>5888</v>
      </c>
      <c r="U217" s="118"/>
      <c r="V217" s="4" t="s">
        <v>206</v>
      </c>
      <c r="W217" s="10" t="s">
        <v>13</v>
      </c>
      <c r="X217" s="13">
        <v>25.7</v>
      </c>
      <c r="Y217" s="308">
        <v>25.8</v>
      </c>
    </row>
    <row r="218" spans="1:25" x14ac:dyDescent="0.15">
      <c r="A218" s="1224"/>
      <c r="B218" s="458">
        <v>44842</v>
      </c>
      <c r="C218" s="449" t="str">
        <f t="shared" si="24"/>
        <v>(土)</v>
      </c>
      <c r="D218" s="742" t="s">
        <v>327</v>
      </c>
      <c r="E218" s="673"/>
      <c r="F218" s="674">
        <v>18.3</v>
      </c>
      <c r="G218" s="13">
        <v>16.600000000000001</v>
      </c>
      <c r="H218" s="310">
        <v>16.899999999999999</v>
      </c>
      <c r="I218" s="14">
        <v>66</v>
      </c>
      <c r="J218" s="308">
        <v>6.4</v>
      </c>
      <c r="K218" s="13">
        <v>7.41</v>
      </c>
      <c r="L218" s="308">
        <v>6.86</v>
      </c>
      <c r="M218" s="1131"/>
      <c r="N218" s="310"/>
      <c r="O218" s="309"/>
      <c r="P218" s="309"/>
      <c r="Q218" s="743"/>
      <c r="R218" s="677"/>
      <c r="S218" s="1030"/>
      <c r="T218" s="787">
        <v>11888</v>
      </c>
      <c r="U218" s="118"/>
      <c r="V218" s="4" t="s">
        <v>207</v>
      </c>
      <c r="W218" s="10" t="s">
        <v>371</v>
      </c>
      <c r="X218" s="383">
        <v>95</v>
      </c>
      <c r="Y218" s="309">
        <v>97</v>
      </c>
    </row>
    <row r="219" spans="1:25" x14ac:dyDescent="0.15">
      <c r="A219" s="1224"/>
      <c r="B219" s="458">
        <v>44843</v>
      </c>
      <c r="C219" s="449" t="str">
        <f t="shared" si="24"/>
        <v>(日)</v>
      </c>
      <c r="D219" s="742" t="s">
        <v>327</v>
      </c>
      <c r="E219" s="673">
        <v>7</v>
      </c>
      <c r="F219" s="674">
        <v>18.600000000000001</v>
      </c>
      <c r="G219" s="13">
        <v>17.100000000000001</v>
      </c>
      <c r="H219" s="310">
        <v>18.399999999999999</v>
      </c>
      <c r="I219" s="14">
        <v>16.2</v>
      </c>
      <c r="J219" s="308">
        <v>8</v>
      </c>
      <c r="K219" s="13">
        <v>7.68</v>
      </c>
      <c r="L219" s="308">
        <v>7.46</v>
      </c>
      <c r="M219" s="1131"/>
      <c r="N219" s="310"/>
      <c r="O219" s="309"/>
      <c r="P219" s="309"/>
      <c r="Q219" s="743"/>
      <c r="R219" s="677"/>
      <c r="S219" s="1030"/>
      <c r="T219" s="787">
        <v>3666</v>
      </c>
      <c r="U219" s="118"/>
      <c r="V219" s="4" t="s">
        <v>208</v>
      </c>
      <c r="W219" s="10" t="s">
        <v>371</v>
      </c>
      <c r="X219" s="383">
        <v>78</v>
      </c>
      <c r="Y219" s="309">
        <v>72</v>
      </c>
    </row>
    <row r="220" spans="1:25" x14ac:dyDescent="0.15">
      <c r="A220" s="1224"/>
      <c r="B220" s="458">
        <v>44844</v>
      </c>
      <c r="C220" s="449" t="str">
        <f t="shared" si="24"/>
        <v>(月)</v>
      </c>
      <c r="D220" s="742" t="s">
        <v>325</v>
      </c>
      <c r="E220" s="673">
        <v>9</v>
      </c>
      <c r="F220" s="674">
        <v>18</v>
      </c>
      <c r="G220" s="13">
        <v>18.100000000000001</v>
      </c>
      <c r="H220" s="310">
        <v>18.7</v>
      </c>
      <c r="I220" s="14">
        <v>28.7</v>
      </c>
      <c r="J220" s="308">
        <v>7.4</v>
      </c>
      <c r="K220" s="13">
        <v>7.55</v>
      </c>
      <c r="L220" s="308">
        <v>7.48</v>
      </c>
      <c r="M220" s="1131"/>
      <c r="N220" s="310"/>
      <c r="O220" s="309"/>
      <c r="P220" s="309"/>
      <c r="Q220" s="743"/>
      <c r="R220" s="677"/>
      <c r="S220" s="1030"/>
      <c r="T220" s="787">
        <v>6666</v>
      </c>
      <c r="U220" s="118"/>
      <c r="V220" s="4" t="s">
        <v>209</v>
      </c>
      <c r="W220" s="10" t="s">
        <v>371</v>
      </c>
      <c r="X220" s="383">
        <v>52</v>
      </c>
      <c r="Y220" s="309">
        <v>50</v>
      </c>
    </row>
    <row r="221" spans="1:25" x14ac:dyDescent="0.15">
      <c r="A221" s="1224"/>
      <c r="B221" s="458">
        <v>44845</v>
      </c>
      <c r="C221" s="449" t="str">
        <f t="shared" si="24"/>
        <v>(火)</v>
      </c>
      <c r="D221" s="742" t="s">
        <v>326</v>
      </c>
      <c r="E221" s="673"/>
      <c r="F221" s="674">
        <v>23.3</v>
      </c>
      <c r="G221" s="13">
        <v>19.899999999999999</v>
      </c>
      <c r="H221" s="310">
        <v>19.8</v>
      </c>
      <c r="I221" s="14">
        <v>15</v>
      </c>
      <c r="J221" s="308">
        <v>4.3</v>
      </c>
      <c r="K221" s="13">
        <v>7.75</v>
      </c>
      <c r="L221" s="308">
        <v>7.47</v>
      </c>
      <c r="M221" s="1131">
        <v>23.5</v>
      </c>
      <c r="N221" s="310">
        <v>23.3</v>
      </c>
      <c r="O221" s="309">
        <v>74</v>
      </c>
      <c r="P221" s="309">
        <v>66</v>
      </c>
      <c r="Q221" s="743">
        <v>15</v>
      </c>
      <c r="R221" s="677">
        <v>174</v>
      </c>
      <c r="S221" s="1030">
        <v>0.42</v>
      </c>
      <c r="T221" s="787">
        <v>4333</v>
      </c>
      <c r="U221" s="118"/>
      <c r="V221" s="4" t="s">
        <v>210</v>
      </c>
      <c r="W221" s="10" t="s">
        <v>371</v>
      </c>
      <c r="X221" s="383">
        <v>26</v>
      </c>
      <c r="Y221" s="309">
        <v>22</v>
      </c>
    </row>
    <row r="222" spans="1:25" x14ac:dyDescent="0.15">
      <c r="A222" s="1224"/>
      <c r="B222" s="458">
        <v>44846</v>
      </c>
      <c r="C222" s="449" t="str">
        <f t="shared" si="24"/>
        <v>(水)</v>
      </c>
      <c r="D222" s="742" t="s">
        <v>327</v>
      </c>
      <c r="E222" s="673"/>
      <c r="F222" s="674">
        <v>19.399999999999999</v>
      </c>
      <c r="G222" s="13">
        <v>18.7</v>
      </c>
      <c r="H222" s="310">
        <v>18.8</v>
      </c>
      <c r="I222" s="14">
        <v>11.8</v>
      </c>
      <c r="J222" s="308">
        <v>11.5</v>
      </c>
      <c r="K222" s="13">
        <v>7.81</v>
      </c>
      <c r="L222" s="308">
        <v>7.8</v>
      </c>
      <c r="M222" s="1131">
        <v>25.7</v>
      </c>
      <c r="N222" s="310">
        <v>25.8</v>
      </c>
      <c r="O222" s="309">
        <v>97</v>
      </c>
      <c r="P222" s="309">
        <v>72</v>
      </c>
      <c r="Q222" s="743">
        <v>12</v>
      </c>
      <c r="R222" s="677">
        <v>210</v>
      </c>
      <c r="S222" s="1030">
        <v>0.74</v>
      </c>
      <c r="T222" s="787"/>
      <c r="U222" s="118"/>
      <c r="V222" s="4" t="s">
        <v>211</v>
      </c>
      <c r="W222" s="10" t="s">
        <v>371</v>
      </c>
      <c r="X222" s="218">
        <v>12</v>
      </c>
      <c r="Y222" s="310">
        <v>12</v>
      </c>
    </row>
    <row r="223" spans="1:25" x14ac:dyDescent="0.15">
      <c r="A223" s="1224"/>
      <c r="B223" s="458">
        <v>44847</v>
      </c>
      <c r="C223" s="449" t="str">
        <f t="shared" si="24"/>
        <v>(木)</v>
      </c>
      <c r="D223" s="742" t="s">
        <v>325</v>
      </c>
      <c r="E223" s="673">
        <v>19</v>
      </c>
      <c r="F223" s="674">
        <v>15.9</v>
      </c>
      <c r="G223" s="13">
        <v>17.600000000000001</v>
      </c>
      <c r="H223" s="310">
        <v>17.7</v>
      </c>
      <c r="I223" s="14">
        <v>8.1</v>
      </c>
      <c r="J223" s="308">
        <v>8.5</v>
      </c>
      <c r="K223" s="13">
        <v>7.81</v>
      </c>
      <c r="L223" s="308">
        <v>7.85</v>
      </c>
      <c r="M223" s="1131">
        <v>25.6</v>
      </c>
      <c r="N223" s="310">
        <v>26.3</v>
      </c>
      <c r="O223" s="309">
        <v>87</v>
      </c>
      <c r="P223" s="309">
        <v>76</v>
      </c>
      <c r="Q223" s="743">
        <v>11</v>
      </c>
      <c r="R223" s="677">
        <v>208</v>
      </c>
      <c r="S223" s="1030">
        <v>0.68</v>
      </c>
      <c r="T223" s="787">
        <v>989</v>
      </c>
      <c r="U223" s="118"/>
      <c r="V223" s="4" t="s">
        <v>212</v>
      </c>
      <c r="W223" s="10" t="s">
        <v>371</v>
      </c>
      <c r="X223" s="220">
        <v>212</v>
      </c>
      <c r="Y223" s="311">
        <v>210</v>
      </c>
    </row>
    <row r="224" spans="1:25" x14ac:dyDescent="0.15">
      <c r="A224" s="1224"/>
      <c r="B224" s="458">
        <v>44848</v>
      </c>
      <c r="C224" s="449" t="str">
        <f t="shared" si="24"/>
        <v>(金)</v>
      </c>
      <c r="D224" s="742" t="s">
        <v>327</v>
      </c>
      <c r="E224" s="673">
        <v>2</v>
      </c>
      <c r="F224" s="674">
        <v>17.3</v>
      </c>
      <c r="G224" s="13">
        <v>17.399999999999999</v>
      </c>
      <c r="H224" s="310">
        <v>17.899999999999999</v>
      </c>
      <c r="I224" s="14">
        <v>19.2</v>
      </c>
      <c r="J224" s="308">
        <v>3.2</v>
      </c>
      <c r="K224" s="13">
        <v>7.69</v>
      </c>
      <c r="L224" s="308">
        <v>7.34</v>
      </c>
      <c r="M224" s="1131">
        <v>20.3</v>
      </c>
      <c r="N224" s="310">
        <v>20.399999999999999</v>
      </c>
      <c r="O224" s="309">
        <v>70</v>
      </c>
      <c r="P224" s="309">
        <v>62</v>
      </c>
      <c r="Q224" s="743">
        <v>13</v>
      </c>
      <c r="R224" s="677">
        <v>166</v>
      </c>
      <c r="S224" s="1030">
        <v>0.25</v>
      </c>
      <c r="T224" s="787">
        <v>6879</v>
      </c>
      <c r="U224" s="118"/>
      <c r="V224" s="4" t="s">
        <v>213</v>
      </c>
      <c r="W224" s="10" t="s">
        <v>371</v>
      </c>
      <c r="X224" s="219">
        <v>0.77</v>
      </c>
      <c r="Y224" s="312">
        <v>0.74</v>
      </c>
    </row>
    <row r="225" spans="1:25" x14ac:dyDescent="0.15">
      <c r="A225" s="1224"/>
      <c r="B225" s="458">
        <v>44849</v>
      </c>
      <c r="C225" s="449" t="str">
        <f t="shared" si="24"/>
        <v>(土)</v>
      </c>
      <c r="D225" s="742" t="s">
        <v>327</v>
      </c>
      <c r="E225" s="673">
        <v>1</v>
      </c>
      <c r="F225" s="674">
        <v>18.600000000000001</v>
      </c>
      <c r="G225" s="13">
        <v>18.3</v>
      </c>
      <c r="H225" s="310">
        <v>18.600000000000001</v>
      </c>
      <c r="I225" s="14">
        <v>11.9</v>
      </c>
      <c r="J225" s="308">
        <v>6.3</v>
      </c>
      <c r="K225" s="13">
        <v>7.68</v>
      </c>
      <c r="L225" s="308">
        <v>7.44</v>
      </c>
      <c r="M225" s="1131"/>
      <c r="N225" s="310"/>
      <c r="O225" s="309"/>
      <c r="P225" s="309"/>
      <c r="Q225" s="743"/>
      <c r="R225" s="677"/>
      <c r="S225" s="1030"/>
      <c r="T225" s="787">
        <v>2317</v>
      </c>
      <c r="U225" s="118"/>
      <c r="V225" s="4" t="s">
        <v>14</v>
      </c>
      <c r="W225" s="10" t="s">
        <v>371</v>
      </c>
      <c r="X225" s="217">
        <v>6.4</v>
      </c>
      <c r="Y225" s="313">
        <v>6.1</v>
      </c>
    </row>
    <row r="226" spans="1:25" x14ac:dyDescent="0.15">
      <c r="A226" s="1224"/>
      <c r="B226" s="458">
        <v>44850</v>
      </c>
      <c r="C226" s="449" t="str">
        <f t="shared" si="24"/>
        <v>(日)</v>
      </c>
      <c r="D226" s="742" t="s">
        <v>326</v>
      </c>
      <c r="E226" s="673"/>
      <c r="F226" s="674">
        <v>23.1</v>
      </c>
      <c r="G226" s="13">
        <v>18.3</v>
      </c>
      <c r="H226" s="310">
        <v>18.8</v>
      </c>
      <c r="I226" s="14">
        <v>10.7</v>
      </c>
      <c r="J226" s="308">
        <v>11.5</v>
      </c>
      <c r="K226" s="13">
        <v>7.66</v>
      </c>
      <c r="L226" s="308">
        <v>7.76</v>
      </c>
      <c r="M226" s="1131"/>
      <c r="N226" s="310"/>
      <c r="O226" s="309"/>
      <c r="P226" s="309"/>
      <c r="Q226" s="743"/>
      <c r="R226" s="677"/>
      <c r="S226" s="1030"/>
      <c r="T226" s="787"/>
      <c r="U226" s="118"/>
      <c r="V226" s="4" t="s">
        <v>15</v>
      </c>
      <c r="W226" s="10" t="s">
        <v>371</v>
      </c>
      <c r="X226" s="217">
        <v>2.2000000000000002</v>
      </c>
      <c r="Y226" s="313">
        <v>2.2999999999999998</v>
      </c>
    </row>
    <row r="227" spans="1:25" x14ac:dyDescent="0.15">
      <c r="A227" s="1224"/>
      <c r="B227" s="458">
        <v>44851</v>
      </c>
      <c r="C227" s="449" t="str">
        <f t="shared" si="24"/>
        <v>(月)</v>
      </c>
      <c r="D227" s="742" t="s">
        <v>327</v>
      </c>
      <c r="E227" s="673">
        <v>1</v>
      </c>
      <c r="F227" s="674">
        <v>23.7</v>
      </c>
      <c r="G227" s="13">
        <v>18.899999999999999</v>
      </c>
      <c r="H227" s="310">
        <v>18.8</v>
      </c>
      <c r="I227" s="14">
        <v>9.4</v>
      </c>
      <c r="J227" s="308">
        <v>8.6</v>
      </c>
      <c r="K227" s="13">
        <v>7.8</v>
      </c>
      <c r="L227" s="308">
        <v>7.81</v>
      </c>
      <c r="M227" s="1131">
        <v>27.4</v>
      </c>
      <c r="N227" s="310">
        <v>27.3</v>
      </c>
      <c r="O227" s="309">
        <v>100</v>
      </c>
      <c r="P227" s="309">
        <v>78</v>
      </c>
      <c r="Q227" s="743">
        <v>11</v>
      </c>
      <c r="R227" s="677">
        <v>232</v>
      </c>
      <c r="S227" s="1030">
        <v>0.66</v>
      </c>
      <c r="T227" s="787"/>
      <c r="U227" s="118"/>
      <c r="V227" s="4" t="s">
        <v>214</v>
      </c>
      <c r="W227" s="10" t="s">
        <v>371</v>
      </c>
      <c r="X227" s="217">
        <v>8.3000000000000007</v>
      </c>
      <c r="Y227" s="313">
        <v>8.4</v>
      </c>
    </row>
    <row r="228" spans="1:25" x14ac:dyDescent="0.15">
      <c r="A228" s="1224"/>
      <c r="B228" s="458">
        <v>44852</v>
      </c>
      <c r="C228" s="449" t="str">
        <f t="shared" si="24"/>
        <v>(火)</v>
      </c>
      <c r="D228" s="742" t="s">
        <v>327</v>
      </c>
      <c r="E228" s="673">
        <v>3</v>
      </c>
      <c r="F228" s="674">
        <v>17.100000000000001</v>
      </c>
      <c r="G228" s="13">
        <v>18.899999999999999</v>
      </c>
      <c r="H228" s="310">
        <v>19.100000000000001</v>
      </c>
      <c r="I228" s="14">
        <v>9.4</v>
      </c>
      <c r="J228" s="308">
        <v>8.5</v>
      </c>
      <c r="K228" s="13">
        <v>7.79</v>
      </c>
      <c r="L228" s="308">
        <v>7.81</v>
      </c>
      <c r="M228" s="1131">
        <v>26.5</v>
      </c>
      <c r="N228" s="310">
        <v>27.3</v>
      </c>
      <c r="O228" s="309">
        <v>100</v>
      </c>
      <c r="P228" s="309">
        <v>78</v>
      </c>
      <c r="Q228" s="743">
        <v>11</v>
      </c>
      <c r="R228" s="677">
        <v>216</v>
      </c>
      <c r="S228" s="1030">
        <v>0.79</v>
      </c>
      <c r="T228" s="787"/>
      <c r="U228" s="118"/>
      <c r="V228" s="4" t="s">
        <v>215</v>
      </c>
      <c r="W228" s="10" t="s">
        <v>371</v>
      </c>
      <c r="X228" s="219">
        <v>5.8000000000000003E-2</v>
      </c>
      <c r="Y228" s="314">
        <v>5.5E-2</v>
      </c>
    </row>
    <row r="229" spans="1:25" x14ac:dyDescent="0.15">
      <c r="A229" s="1224"/>
      <c r="B229" s="458">
        <v>44853</v>
      </c>
      <c r="C229" s="449" t="str">
        <f t="shared" si="24"/>
        <v>(水)</v>
      </c>
      <c r="D229" s="742" t="s">
        <v>327</v>
      </c>
      <c r="E229" s="673"/>
      <c r="F229" s="674">
        <v>15.6</v>
      </c>
      <c r="G229" s="13">
        <v>16.7</v>
      </c>
      <c r="H229" s="310">
        <v>17</v>
      </c>
      <c r="I229" s="14">
        <v>6.4</v>
      </c>
      <c r="J229" s="308">
        <v>7.2</v>
      </c>
      <c r="K229" s="13">
        <v>7.84</v>
      </c>
      <c r="L229" s="308">
        <v>7.85</v>
      </c>
      <c r="M229" s="1131">
        <v>27.2</v>
      </c>
      <c r="N229" s="310">
        <v>26.9</v>
      </c>
      <c r="O229" s="309">
        <v>97</v>
      </c>
      <c r="P229" s="309">
        <v>76</v>
      </c>
      <c r="Q229" s="743">
        <v>11</v>
      </c>
      <c r="R229" s="677">
        <v>202</v>
      </c>
      <c r="S229" s="1030">
        <v>0.64</v>
      </c>
      <c r="T229" s="787"/>
      <c r="U229" s="118"/>
      <c r="V229" s="4" t="s">
        <v>16</v>
      </c>
      <c r="W229" s="10" t="s">
        <v>371</v>
      </c>
      <c r="X229" s="219">
        <v>0.28000000000000003</v>
      </c>
      <c r="Y229" s="314">
        <v>0.43</v>
      </c>
    </row>
    <row r="230" spans="1:25" x14ac:dyDescent="0.15">
      <c r="A230" s="1224"/>
      <c r="B230" s="458">
        <v>44854</v>
      </c>
      <c r="C230" s="449" t="str">
        <f t="shared" si="24"/>
        <v>(木)</v>
      </c>
      <c r="D230" s="742" t="s">
        <v>326</v>
      </c>
      <c r="E230" s="673"/>
      <c r="F230" s="674">
        <v>16.899999999999999</v>
      </c>
      <c r="G230" s="13">
        <v>15.3</v>
      </c>
      <c r="H230" s="310">
        <v>15.5</v>
      </c>
      <c r="I230" s="14">
        <v>5.7</v>
      </c>
      <c r="J230" s="308">
        <v>6.6</v>
      </c>
      <c r="K230" s="13">
        <v>7.88</v>
      </c>
      <c r="L230" s="308">
        <v>7.9</v>
      </c>
      <c r="M230" s="1131">
        <v>27.5</v>
      </c>
      <c r="N230" s="310">
        <v>27.4</v>
      </c>
      <c r="O230" s="309">
        <v>110</v>
      </c>
      <c r="P230" s="309">
        <v>82</v>
      </c>
      <c r="Q230" s="743">
        <v>12</v>
      </c>
      <c r="R230" s="677">
        <v>202</v>
      </c>
      <c r="S230" s="1030">
        <v>0.6</v>
      </c>
      <c r="T230" s="787"/>
      <c r="U230" s="118"/>
      <c r="V230" s="4" t="s">
        <v>216</v>
      </c>
      <c r="W230" s="10" t="s">
        <v>371</v>
      </c>
      <c r="X230" s="219">
        <v>0.81</v>
      </c>
      <c r="Y230" s="314">
        <v>0.85</v>
      </c>
    </row>
    <row r="231" spans="1:25" x14ac:dyDescent="0.15">
      <c r="A231" s="1224"/>
      <c r="B231" s="458">
        <v>44855</v>
      </c>
      <c r="C231" s="449" t="str">
        <f t="shared" si="24"/>
        <v>(金)</v>
      </c>
      <c r="D231" s="742" t="s">
        <v>326</v>
      </c>
      <c r="E231" s="673"/>
      <c r="F231" s="674">
        <v>20</v>
      </c>
      <c r="G231" s="13">
        <v>15.1</v>
      </c>
      <c r="H231" s="310">
        <v>15.2</v>
      </c>
      <c r="I231" s="14">
        <v>6.9</v>
      </c>
      <c r="J231" s="308">
        <v>6.5</v>
      </c>
      <c r="K231" s="13">
        <v>7.84</v>
      </c>
      <c r="L231" s="308">
        <v>7.88</v>
      </c>
      <c r="M231" s="1131">
        <v>27.7</v>
      </c>
      <c r="N231" s="310">
        <v>27.6</v>
      </c>
      <c r="O231" s="309">
        <v>110</v>
      </c>
      <c r="P231" s="309">
        <v>76</v>
      </c>
      <c r="Q231" s="743">
        <v>12</v>
      </c>
      <c r="R231" s="677">
        <v>204</v>
      </c>
      <c r="S231" s="1030">
        <v>0.52</v>
      </c>
      <c r="T231" s="787"/>
      <c r="U231" s="118"/>
      <c r="V231" s="4" t="s">
        <v>217</v>
      </c>
      <c r="W231" s="10" t="s">
        <v>371</v>
      </c>
      <c r="X231" s="219">
        <v>0.13300000000000001</v>
      </c>
      <c r="Y231" s="314">
        <v>0.121</v>
      </c>
    </row>
    <row r="232" spans="1:25" x14ac:dyDescent="0.15">
      <c r="A232" s="1224"/>
      <c r="B232" s="458">
        <v>44856</v>
      </c>
      <c r="C232" s="449" t="str">
        <f t="shared" si="24"/>
        <v>(土)</v>
      </c>
      <c r="D232" s="742" t="s">
        <v>327</v>
      </c>
      <c r="E232" s="673"/>
      <c r="F232" s="674">
        <v>20.100000000000001</v>
      </c>
      <c r="G232" s="13">
        <v>17</v>
      </c>
      <c r="H232" s="310">
        <v>17.3</v>
      </c>
      <c r="I232" s="14">
        <v>28.3</v>
      </c>
      <c r="J232" s="308">
        <v>3.4</v>
      </c>
      <c r="K232" s="13">
        <v>7.74</v>
      </c>
      <c r="L232" s="308">
        <v>7.53</v>
      </c>
      <c r="M232" s="1131"/>
      <c r="N232" s="310"/>
      <c r="O232" s="309"/>
      <c r="P232" s="309"/>
      <c r="Q232" s="743"/>
      <c r="R232" s="677"/>
      <c r="S232" s="1030"/>
      <c r="T232" s="787">
        <v>3761</v>
      </c>
      <c r="U232" s="118"/>
      <c r="V232" s="4" t="s">
        <v>218</v>
      </c>
      <c r="W232" s="10" t="s">
        <v>371</v>
      </c>
      <c r="X232" s="217">
        <v>15.2</v>
      </c>
      <c r="Y232" s="313">
        <v>15.4</v>
      </c>
    </row>
    <row r="233" spans="1:25" x14ac:dyDescent="0.15">
      <c r="A233" s="1224"/>
      <c r="B233" s="458">
        <v>44857</v>
      </c>
      <c r="C233" s="449" t="str">
        <f t="shared" si="24"/>
        <v>(日)</v>
      </c>
      <c r="D233" s="742" t="s">
        <v>326</v>
      </c>
      <c r="E233" s="673"/>
      <c r="F233" s="674">
        <v>21.1</v>
      </c>
      <c r="G233" s="13">
        <v>17.3</v>
      </c>
      <c r="H233" s="310">
        <v>18</v>
      </c>
      <c r="I233" s="14">
        <v>15.9</v>
      </c>
      <c r="J233" s="308">
        <v>8.6</v>
      </c>
      <c r="K233" s="13">
        <v>7.74</v>
      </c>
      <c r="L233" s="308">
        <v>7.78</v>
      </c>
      <c r="M233" s="1131"/>
      <c r="N233" s="310"/>
      <c r="O233" s="309"/>
      <c r="P233" s="309"/>
      <c r="Q233" s="743"/>
      <c r="R233" s="677"/>
      <c r="S233" s="1030"/>
      <c r="T233" s="787">
        <v>1564</v>
      </c>
      <c r="U233" s="118"/>
      <c r="V233" s="4" t="s">
        <v>17</v>
      </c>
      <c r="W233" s="10" t="s">
        <v>371</v>
      </c>
      <c r="X233" s="217">
        <v>35</v>
      </c>
      <c r="Y233" s="313">
        <v>35.200000000000003</v>
      </c>
    </row>
    <row r="234" spans="1:25" x14ac:dyDescent="0.15">
      <c r="A234" s="1224"/>
      <c r="B234" s="458">
        <v>44858</v>
      </c>
      <c r="C234" s="449" t="str">
        <f t="shared" si="24"/>
        <v>(月)</v>
      </c>
      <c r="D234" s="742" t="s">
        <v>327</v>
      </c>
      <c r="E234" s="673"/>
      <c r="F234" s="674">
        <v>15.5</v>
      </c>
      <c r="G234" s="13">
        <v>16.7</v>
      </c>
      <c r="H234" s="310">
        <v>17</v>
      </c>
      <c r="I234" s="14">
        <v>5.9</v>
      </c>
      <c r="J234" s="308">
        <v>6.7</v>
      </c>
      <c r="K234" s="13">
        <v>7.74</v>
      </c>
      <c r="L234" s="308">
        <v>7.78</v>
      </c>
      <c r="M234" s="1131">
        <v>27.1</v>
      </c>
      <c r="N234" s="310">
        <v>25.8</v>
      </c>
      <c r="O234" s="309">
        <v>110</v>
      </c>
      <c r="P234" s="309">
        <v>78</v>
      </c>
      <c r="Q234" s="743">
        <v>12</v>
      </c>
      <c r="R234" s="677">
        <v>212</v>
      </c>
      <c r="S234" s="1030">
        <v>0.64</v>
      </c>
      <c r="T234" s="787"/>
      <c r="U234" s="118"/>
      <c r="V234" s="4" t="s">
        <v>219</v>
      </c>
      <c r="W234" s="10" t="s">
        <v>205</v>
      </c>
      <c r="X234" s="383">
        <v>20</v>
      </c>
      <c r="Y234" s="396">
        <v>19</v>
      </c>
    </row>
    <row r="235" spans="1:25" x14ac:dyDescent="0.15">
      <c r="A235" s="1224"/>
      <c r="B235" s="458">
        <v>44859</v>
      </c>
      <c r="C235" s="449" t="str">
        <f t="shared" si="24"/>
        <v>(火)</v>
      </c>
      <c r="D235" s="742" t="s">
        <v>327</v>
      </c>
      <c r="E235" s="673">
        <v>1</v>
      </c>
      <c r="F235" s="674">
        <v>13.8</v>
      </c>
      <c r="G235" s="13">
        <v>15</v>
      </c>
      <c r="H235" s="310">
        <v>15.2</v>
      </c>
      <c r="I235" s="14">
        <v>9.1999999999999993</v>
      </c>
      <c r="J235" s="308">
        <v>7.1</v>
      </c>
      <c r="K235" s="13">
        <v>7.93</v>
      </c>
      <c r="L235" s="308">
        <v>7.96</v>
      </c>
      <c r="M235" s="1131">
        <v>27.9</v>
      </c>
      <c r="N235" s="310">
        <v>28</v>
      </c>
      <c r="O235" s="309">
        <v>100</v>
      </c>
      <c r="P235" s="309">
        <v>78</v>
      </c>
      <c r="Q235" s="743">
        <v>12</v>
      </c>
      <c r="R235" s="677">
        <v>212</v>
      </c>
      <c r="S235" s="1030">
        <v>0.56000000000000005</v>
      </c>
      <c r="T235" s="787"/>
      <c r="U235" s="118"/>
      <c r="V235" s="4" t="s">
        <v>220</v>
      </c>
      <c r="W235" s="10" t="s">
        <v>371</v>
      </c>
      <c r="X235" s="383">
        <v>17</v>
      </c>
      <c r="Y235" s="396">
        <v>14</v>
      </c>
    </row>
    <row r="236" spans="1:25" x14ac:dyDescent="0.15">
      <c r="A236" s="1224"/>
      <c r="B236" s="458">
        <v>44860</v>
      </c>
      <c r="C236" s="449" t="str">
        <f t="shared" si="24"/>
        <v>(水)</v>
      </c>
      <c r="D236" s="742" t="s">
        <v>326</v>
      </c>
      <c r="E236" s="673">
        <v>1</v>
      </c>
      <c r="F236" s="674">
        <v>14.9</v>
      </c>
      <c r="G236" s="13">
        <v>14.3</v>
      </c>
      <c r="H236" s="310">
        <v>14</v>
      </c>
      <c r="I236" s="14">
        <v>5.2</v>
      </c>
      <c r="J236" s="308">
        <v>5.7</v>
      </c>
      <c r="K236" s="13">
        <v>7.99</v>
      </c>
      <c r="L236" s="308">
        <v>8</v>
      </c>
      <c r="M236" s="1131">
        <v>27.8</v>
      </c>
      <c r="N236" s="310">
        <v>27.8</v>
      </c>
      <c r="O236" s="309">
        <v>100</v>
      </c>
      <c r="P236" s="309">
        <v>76</v>
      </c>
      <c r="Q236" s="743">
        <v>13</v>
      </c>
      <c r="R236" s="677">
        <v>196</v>
      </c>
      <c r="S236" s="1030">
        <v>0.53</v>
      </c>
      <c r="T236" s="787"/>
      <c r="U236" s="118"/>
      <c r="V236" s="397"/>
      <c r="W236" s="398"/>
      <c r="X236" s="399"/>
      <c r="Y236" s="398"/>
    </row>
    <row r="237" spans="1:25" x14ac:dyDescent="0.15">
      <c r="A237" s="1224"/>
      <c r="B237" s="458">
        <v>44861</v>
      </c>
      <c r="C237" s="449" t="str">
        <f t="shared" si="24"/>
        <v>(木)</v>
      </c>
      <c r="D237" s="742" t="s">
        <v>326</v>
      </c>
      <c r="E237" s="673"/>
      <c r="F237" s="674">
        <v>14.8</v>
      </c>
      <c r="G237" s="13">
        <v>14</v>
      </c>
      <c r="H237" s="310">
        <v>14.2</v>
      </c>
      <c r="I237" s="14">
        <v>4.5999999999999996</v>
      </c>
      <c r="J237" s="308">
        <v>5.4</v>
      </c>
      <c r="K237" s="13">
        <v>7.96</v>
      </c>
      <c r="L237" s="308">
        <v>7.97</v>
      </c>
      <c r="M237" s="1131">
        <v>27.8</v>
      </c>
      <c r="N237" s="310">
        <v>27.8</v>
      </c>
      <c r="O237" s="309">
        <v>100</v>
      </c>
      <c r="P237" s="309">
        <v>76</v>
      </c>
      <c r="Q237" s="743">
        <v>12</v>
      </c>
      <c r="R237" s="677">
        <v>194</v>
      </c>
      <c r="S237" s="1030">
        <v>0.55000000000000004</v>
      </c>
      <c r="T237" s="787"/>
      <c r="U237" s="118"/>
      <c r="V237" s="397"/>
      <c r="W237" s="398"/>
      <c r="X237" s="399"/>
      <c r="Y237" s="398"/>
    </row>
    <row r="238" spans="1:25" x14ac:dyDescent="0.15">
      <c r="A238" s="1224"/>
      <c r="B238" s="458">
        <v>44862</v>
      </c>
      <c r="C238" s="449" t="str">
        <f t="shared" si="24"/>
        <v>(金)</v>
      </c>
      <c r="D238" s="742" t="s">
        <v>327</v>
      </c>
      <c r="E238" s="673"/>
      <c r="F238" s="674">
        <v>14.6</v>
      </c>
      <c r="G238" s="13">
        <v>14.6</v>
      </c>
      <c r="H238" s="310">
        <v>14.6</v>
      </c>
      <c r="I238" s="14">
        <v>5</v>
      </c>
      <c r="J238" s="308">
        <v>5.7</v>
      </c>
      <c r="K238" s="13">
        <v>7.98</v>
      </c>
      <c r="L238" s="308">
        <v>7.97</v>
      </c>
      <c r="M238" s="1131">
        <v>28</v>
      </c>
      <c r="N238" s="310">
        <v>28.1</v>
      </c>
      <c r="O238" s="309">
        <v>110</v>
      </c>
      <c r="P238" s="309">
        <v>76</v>
      </c>
      <c r="Q238" s="743">
        <v>13</v>
      </c>
      <c r="R238" s="677">
        <v>204</v>
      </c>
      <c r="S238" s="1030">
        <v>0.56999999999999995</v>
      </c>
      <c r="T238" s="787"/>
      <c r="U238" s="118"/>
      <c r="V238" s="400"/>
      <c r="W238" s="401"/>
      <c r="X238" s="402"/>
      <c r="Y238" s="401"/>
    </row>
    <row r="239" spans="1:25" x14ac:dyDescent="0.15">
      <c r="A239" s="1224"/>
      <c r="B239" s="458">
        <v>44863</v>
      </c>
      <c r="C239" s="449" t="str">
        <f t="shared" si="24"/>
        <v>(土)</v>
      </c>
      <c r="D239" s="742" t="s">
        <v>326</v>
      </c>
      <c r="E239" s="673"/>
      <c r="F239" s="674">
        <v>17.3</v>
      </c>
      <c r="G239" s="13">
        <v>14.9</v>
      </c>
      <c r="H239" s="310">
        <v>15.5</v>
      </c>
      <c r="I239" s="14">
        <v>6.9</v>
      </c>
      <c r="J239" s="308">
        <v>7.4</v>
      </c>
      <c r="K239" s="13">
        <v>7.81</v>
      </c>
      <c r="L239" s="308">
        <v>7.91</v>
      </c>
      <c r="M239" s="1131"/>
      <c r="N239" s="310"/>
      <c r="O239" s="309"/>
      <c r="P239" s="309"/>
      <c r="Q239" s="743"/>
      <c r="R239" s="677"/>
      <c r="S239" s="1030"/>
      <c r="T239" s="787"/>
      <c r="U239" s="118"/>
      <c r="V239" s="11" t="s">
        <v>23</v>
      </c>
      <c r="W239" s="117" t="s">
        <v>24</v>
      </c>
      <c r="X239" s="117" t="s">
        <v>24</v>
      </c>
      <c r="Y239" s="812" t="s">
        <v>24</v>
      </c>
    </row>
    <row r="240" spans="1:25" x14ac:dyDescent="0.15">
      <c r="A240" s="1224"/>
      <c r="B240" s="458">
        <v>44864</v>
      </c>
      <c r="C240" s="449" t="str">
        <f t="shared" si="24"/>
        <v>(日)</v>
      </c>
      <c r="D240" s="742" t="s">
        <v>326</v>
      </c>
      <c r="E240" s="673"/>
      <c r="F240" s="674">
        <v>15.8</v>
      </c>
      <c r="G240" s="13">
        <v>14.4</v>
      </c>
      <c r="H240" s="310">
        <v>15.3</v>
      </c>
      <c r="I240" s="14">
        <v>7.8</v>
      </c>
      <c r="J240" s="308">
        <v>8.3000000000000007</v>
      </c>
      <c r="K240" s="13">
        <v>7.78</v>
      </c>
      <c r="L240" s="308">
        <v>7.92</v>
      </c>
      <c r="M240" s="1131"/>
      <c r="N240" s="310"/>
      <c r="O240" s="309"/>
      <c r="P240" s="309"/>
      <c r="Q240" s="743"/>
      <c r="R240" s="677"/>
      <c r="S240" s="1030"/>
      <c r="T240" s="787"/>
      <c r="U240" s="118"/>
      <c r="V240" s="985" t="s">
        <v>361</v>
      </c>
      <c r="W240" s="986"/>
      <c r="X240" s="986"/>
      <c r="Y240" s="987"/>
    </row>
    <row r="241" spans="1:25" x14ac:dyDescent="0.15">
      <c r="A241" s="1224"/>
      <c r="B241" s="458">
        <v>44865</v>
      </c>
      <c r="C241" s="449" t="str">
        <f t="shared" si="24"/>
        <v>(月)</v>
      </c>
      <c r="D241" s="761" t="s">
        <v>326</v>
      </c>
      <c r="E241" s="700"/>
      <c r="F241" s="746">
        <v>16.100000000000001</v>
      </c>
      <c r="G241" s="498">
        <v>13.8</v>
      </c>
      <c r="H241" s="409">
        <v>14.2</v>
      </c>
      <c r="I241" s="748">
        <v>3.9</v>
      </c>
      <c r="J241" s="747">
        <v>5.5</v>
      </c>
      <c r="K241" s="498">
        <v>7.95</v>
      </c>
      <c r="L241" s="409">
        <v>7.95</v>
      </c>
      <c r="M241" s="1134">
        <v>32.4</v>
      </c>
      <c r="N241" s="747">
        <v>32.1</v>
      </c>
      <c r="O241" s="749">
        <v>120</v>
      </c>
      <c r="P241" s="749">
        <v>88</v>
      </c>
      <c r="Q241" s="750">
        <v>13</v>
      </c>
      <c r="R241" s="751">
        <v>238</v>
      </c>
      <c r="S241" s="1077">
        <v>0.5</v>
      </c>
      <c r="T241" s="726"/>
      <c r="U241" s="118"/>
      <c r="V241" s="988"/>
      <c r="W241" s="989"/>
      <c r="X241" s="989"/>
      <c r="Y241" s="990"/>
    </row>
    <row r="242" spans="1:25" s="1" customFormat="1" ht="13.5" customHeight="1" x14ac:dyDescent="0.15">
      <c r="A242" s="1224"/>
      <c r="B242" s="1155" t="s">
        <v>274</v>
      </c>
      <c r="C242" s="1155"/>
      <c r="D242" s="679"/>
      <c r="E242" s="663">
        <f>MAX(E211:E241)</f>
        <v>53</v>
      </c>
      <c r="F242" s="680">
        <f t="shared" ref="F242:T242" si="25">IF(COUNT(F211:F241)=0,"",MAX(F211:F241))</f>
        <v>26.1</v>
      </c>
      <c r="G242" s="12">
        <f t="shared" si="25"/>
        <v>21.6</v>
      </c>
      <c r="H242" s="307">
        <f t="shared" si="25"/>
        <v>21.7</v>
      </c>
      <c r="I242" s="665">
        <f t="shared" si="25"/>
        <v>66</v>
      </c>
      <c r="J242" s="666">
        <f t="shared" si="25"/>
        <v>11.5</v>
      </c>
      <c r="K242" s="12">
        <f t="shared" si="25"/>
        <v>7.99</v>
      </c>
      <c r="L242" s="307">
        <f t="shared" si="25"/>
        <v>8</v>
      </c>
      <c r="M242" s="1130">
        <f t="shared" si="25"/>
        <v>32.4</v>
      </c>
      <c r="N242" s="666">
        <f t="shared" si="25"/>
        <v>32.1</v>
      </c>
      <c r="O242" s="667">
        <f t="shared" si="25"/>
        <v>120</v>
      </c>
      <c r="P242" s="667">
        <f t="shared" si="25"/>
        <v>96</v>
      </c>
      <c r="Q242" s="728">
        <f t="shared" si="25"/>
        <v>15</v>
      </c>
      <c r="R242" s="684">
        <f t="shared" si="25"/>
        <v>238</v>
      </c>
      <c r="S242" s="1038">
        <f t="shared" si="25"/>
        <v>0.79</v>
      </c>
      <c r="T242" s="686">
        <f t="shared" si="25"/>
        <v>11888</v>
      </c>
      <c r="U242" s="159"/>
      <c r="V242" s="988"/>
      <c r="W242" s="989"/>
      <c r="X242" s="989"/>
      <c r="Y242" s="990"/>
    </row>
    <row r="243" spans="1:25" s="1" customFormat="1" ht="13.5" customHeight="1" x14ac:dyDescent="0.15">
      <c r="A243" s="1224"/>
      <c r="B243" s="1156" t="s">
        <v>275</v>
      </c>
      <c r="C243" s="1156"/>
      <c r="D243" s="687"/>
      <c r="E243" s="688"/>
      <c r="F243" s="689">
        <f t="shared" ref="F243:S243" si="26">IF(COUNT(F211:F241)=0,"",MIN(F211:F241))</f>
        <v>13.6</v>
      </c>
      <c r="G243" s="13">
        <f t="shared" si="26"/>
        <v>13.8</v>
      </c>
      <c r="H243" s="308">
        <f t="shared" si="26"/>
        <v>14</v>
      </c>
      <c r="I243" s="14">
        <f t="shared" si="26"/>
        <v>3.9</v>
      </c>
      <c r="J243" s="310">
        <f t="shared" si="26"/>
        <v>3.2</v>
      </c>
      <c r="K243" s="13">
        <f t="shared" si="26"/>
        <v>7.41</v>
      </c>
      <c r="L243" s="308">
        <f t="shared" si="26"/>
        <v>6.86</v>
      </c>
      <c r="M243" s="1131">
        <f t="shared" si="26"/>
        <v>20.3</v>
      </c>
      <c r="N243" s="310">
        <f t="shared" si="26"/>
        <v>20.399999999999999</v>
      </c>
      <c r="O243" s="309">
        <f t="shared" si="26"/>
        <v>70</v>
      </c>
      <c r="P243" s="309">
        <f t="shared" si="26"/>
        <v>62</v>
      </c>
      <c r="Q243" s="692">
        <f t="shared" si="26"/>
        <v>11</v>
      </c>
      <c r="R243" s="693">
        <f t="shared" si="26"/>
        <v>166</v>
      </c>
      <c r="S243" s="1044">
        <f t="shared" si="26"/>
        <v>0.25</v>
      </c>
      <c r="T243" s="695"/>
      <c r="U243" s="159"/>
      <c r="V243" s="988"/>
      <c r="W243" s="989"/>
      <c r="X243" s="989"/>
      <c r="Y243" s="990"/>
    </row>
    <row r="244" spans="1:25" s="1" customFormat="1" ht="13.5" customHeight="1" x14ac:dyDescent="0.15">
      <c r="A244" s="1224"/>
      <c r="B244" s="1156" t="s">
        <v>276</v>
      </c>
      <c r="C244" s="1156"/>
      <c r="D244" s="687"/>
      <c r="E244" s="696"/>
      <c r="F244" s="697">
        <f t="shared" ref="F244:S244" si="27">IF(COUNT(F211:F241)=0,"",AVERAGE(F211:F241))</f>
        <v>18.661290322580644</v>
      </c>
      <c r="G244" s="418">
        <f t="shared" si="27"/>
        <v>17.348387096774193</v>
      </c>
      <c r="H244" s="719">
        <f t="shared" si="27"/>
        <v>17.658064516129034</v>
      </c>
      <c r="I244" s="720">
        <f t="shared" si="27"/>
        <v>12.493548387096768</v>
      </c>
      <c r="J244" s="721">
        <f t="shared" si="27"/>
        <v>7.3096774193548377</v>
      </c>
      <c r="K244" s="418">
        <f t="shared" si="27"/>
        <v>7.7861290322580654</v>
      </c>
      <c r="L244" s="719">
        <f t="shared" si="27"/>
        <v>7.7464516129032246</v>
      </c>
      <c r="M244" s="1133">
        <f t="shared" si="27"/>
        <v>26.835000000000001</v>
      </c>
      <c r="N244" s="721">
        <f t="shared" si="27"/>
        <v>26.975000000000005</v>
      </c>
      <c r="O244" s="722">
        <f t="shared" si="27"/>
        <v>100.25</v>
      </c>
      <c r="P244" s="722">
        <f t="shared" si="27"/>
        <v>76.95</v>
      </c>
      <c r="Q244" s="730">
        <f t="shared" si="27"/>
        <v>12.4</v>
      </c>
      <c r="R244" s="731">
        <f t="shared" si="27"/>
        <v>207.6</v>
      </c>
      <c r="S244" s="1073">
        <f t="shared" si="27"/>
        <v>0.58150000000000002</v>
      </c>
      <c r="T244" s="733"/>
      <c r="U244" s="159"/>
      <c r="V244" s="988"/>
      <c r="W244" s="989"/>
      <c r="X244" s="989"/>
      <c r="Y244" s="990"/>
    </row>
    <row r="245" spans="1:25" s="1" customFormat="1" ht="13.5" customHeight="1" x14ac:dyDescent="0.15">
      <c r="A245" s="1225"/>
      <c r="B245" s="1157" t="s">
        <v>277</v>
      </c>
      <c r="C245" s="1157"/>
      <c r="D245" s="699"/>
      <c r="E245" s="700">
        <f>SUM(E211:E241)</f>
        <v>115</v>
      </c>
      <c r="F245" s="701"/>
      <c r="G245" s="701"/>
      <c r="H245" s="734"/>
      <c r="I245" s="701"/>
      <c r="J245" s="734"/>
      <c r="K245" s="704"/>
      <c r="L245" s="705"/>
      <c r="M245" s="735"/>
      <c r="N245" s="736"/>
      <c r="O245" s="737"/>
      <c r="P245" s="737"/>
      <c r="Q245" s="738"/>
      <c r="R245" s="711"/>
      <c r="S245" s="1070"/>
      <c r="T245" s="1008">
        <f>SUM(T211:T241)</f>
        <v>48407</v>
      </c>
      <c r="U245" s="159"/>
      <c r="V245" s="827"/>
      <c r="W245" s="828"/>
      <c r="X245" s="828"/>
      <c r="Y245" s="829"/>
    </row>
    <row r="246" spans="1:25" ht="13.5" customHeight="1" x14ac:dyDescent="0.15">
      <c r="A246" s="1223" t="s">
        <v>268</v>
      </c>
      <c r="B246" s="540">
        <v>44866</v>
      </c>
      <c r="C246" s="448" t="str">
        <f>IF(B246="","",IF(WEEKDAY(B246)=1,"(日)",IF(WEEKDAY(B246)=2,"(月)",IF(WEEKDAY(B246)=3,"(火)",IF(WEEKDAY(B246)=4,"(水)",IF(WEEKDAY(B246)=5,"(木)",IF(WEEKDAY(B246)=6,"(金)","(土)")))))))</f>
        <v>(火)</v>
      </c>
      <c r="D246" s="740" t="s">
        <v>327</v>
      </c>
      <c r="E246" s="663"/>
      <c r="F246" s="664">
        <v>15.1</v>
      </c>
      <c r="G246" s="12">
        <v>14</v>
      </c>
      <c r="H246" s="666">
        <v>14.2</v>
      </c>
      <c r="I246" s="665">
        <v>5.3</v>
      </c>
      <c r="J246" s="307">
        <v>4.2</v>
      </c>
      <c r="K246" s="12">
        <v>7.92</v>
      </c>
      <c r="L246" s="307">
        <v>7.95</v>
      </c>
      <c r="M246" s="1130">
        <v>32.6</v>
      </c>
      <c r="N246" s="666">
        <v>32.5</v>
      </c>
      <c r="O246" s="667">
        <v>130</v>
      </c>
      <c r="P246" s="667">
        <v>90</v>
      </c>
      <c r="Q246" s="728">
        <v>13</v>
      </c>
      <c r="R246" s="671">
        <v>228</v>
      </c>
      <c r="S246" s="1026">
        <v>0.5</v>
      </c>
      <c r="T246" s="1005"/>
      <c r="U246" s="122" t="s">
        <v>24</v>
      </c>
      <c r="V246" s="517" t="s">
        <v>344</v>
      </c>
      <c r="W246" s="484"/>
      <c r="X246" s="486">
        <v>44874</v>
      </c>
      <c r="Y246" s="482"/>
    </row>
    <row r="247" spans="1:25" x14ac:dyDescent="0.15">
      <c r="A247" s="1224"/>
      <c r="B247" s="458">
        <v>44867</v>
      </c>
      <c r="C247" s="449" t="str">
        <f t="shared" ref="C247:C275" si="28">IF(B247="","",IF(WEEKDAY(B247)=1,"(日)",IF(WEEKDAY(B247)=2,"(月)",IF(WEEKDAY(B247)=3,"(火)",IF(WEEKDAY(B247)=4,"(水)",IF(WEEKDAY(B247)=5,"(木)",IF(WEEKDAY(B247)=6,"(金)","(土)")))))))</f>
        <v>(水)</v>
      </c>
      <c r="D247" s="742" t="s">
        <v>326</v>
      </c>
      <c r="E247" s="673"/>
      <c r="F247" s="674">
        <v>18.100000000000001</v>
      </c>
      <c r="G247" s="13">
        <v>15</v>
      </c>
      <c r="H247" s="310">
        <v>15</v>
      </c>
      <c r="I247" s="14">
        <v>3.6</v>
      </c>
      <c r="J247" s="308">
        <v>3.4</v>
      </c>
      <c r="K247" s="13">
        <v>7.94</v>
      </c>
      <c r="L247" s="308">
        <v>7.91</v>
      </c>
      <c r="M247" s="1131">
        <v>33</v>
      </c>
      <c r="N247" s="310">
        <v>32.799999999999997</v>
      </c>
      <c r="O247" s="309">
        <v>130</v>
      </c>
      <c r="P247" s="309">
        <v>90</v>
      </c>
      <c r="Q247" s="743">
        <v>13</v>
      </c>
      <c r="R247" s="677">
        <v>246</v>
      </c>
      <c r="S247" s="1030">
        <v>0.47</v>
      </c>
      <c r="T247" s="787"/>
      <c r="U247" s="122" t="s">
        <v>24</v>
      </c>
      <c r="V247" s="518" t="s">
        <v>2</v>
      </c>
      <c r="W247" s="485" t="s">
        <v>363</v>
      </c>
      <c r="X247" s="487">
        <v>15.9</v>
      </c>
      <c r="Y247" s="483"/>
    </row>
    <row r="248" spans="1:25" x14ac:dyDescent="0.15">
      <c r="A248" s="1224"/>
      <c r="B248" s="458">
        <v>44868</v>
      </c>
      <c r="C248" s="449" t="str">
        <f t="shared" si="28"/>
        <v>(木)</v>
      </c>
      <c r="D248" s="742" t="s">
        <v>326</v>
      </c>
      <c r="E248" s="673"/>
      <c r="F248" s="674">
        <v>22</v>
      </c>
      <c r="G248" s="13">
        <v>15.3</v>
      </c>
      <c r="H248" s="310">
        <v>16.100000000000001</v>
      </c>
      <c r="I248" s="14">
        <v>3.8</v>
      </c>
      <c r="J248" s="308">
        <v>4.4000000000000004</v>
      </c>
      <c r="K248" s="13">
        <v>7.9</v>
      </c>
      <c r="L248" s="308">
        <v>7.98</v>
      </c>
      <c r="M248" s="1131"/>
      <c r="N248" s="310"/>
      <c r="O248" s="309"/>
      <c r="P248" s="309"/>
      <c r="Q248" s="743"/>
      <c r="R248" s="677"/>
      <c r="S248" s="1030"/>
      <c r="T248" s="787"/>
      <c r="U248" s="122" t="s">
        <v>24</v>
      </c>
      <c r="V248" s="6" t="s">
        <v>19</v>
      </c>
      <c r="W248" s="7" t="s">
        <v>20</v>
      </c>
      <c r="X248" s="8" t="s">
        <v>21</v>
      </c>
      <c r="Y248" s="7" t="s">
        <v>22</v>
      </c>
    </row>
    <row r="249" spans="1:25" x14ac:dyDescent="0.15">
      <c r="A249" s="1224"/>
      <c r="B249" s="458">
        <v>44869</v>
      </c>
      <c r="C249" s="449" t="str">
        <f t="shared" si="28"/>
        <v>(金)</v>
      </c>
      <c r="D249" s="742" t="s">
        <v>326</v>
      </c>
      <c r="E249" s="673"/>
      <c r="F249" s="674">
        <v>21.5</v>
      </c>
      <c r="G249" s="13">
        <v>16.3</v>
      </c>
      <c r="H249" s="310">
        <v>16.5</v>
      </c>
      <c r="I249" s="14">
        <v>3.3</v>
      </c>
      <c r="J249" s="308">
        <v>4.2</v>
      </c>
      <c r="K249" s="13">
        <v>8.01</v>
      </c>
      <c r="L249" s="308">
        <v>8.0399999999999991</v>
      </c>
      <c r="M249" s="1131">
        <v>34</v>
      </c>
      <c r="N249" s="310">
        <v>33.700000000000003</v>
      </c>
      <c r="O249" s="309">
        <v>130</v>
      </c>
      <c r="P249" s="309">
        <v>94</v>
      </c>
      <c r="Q249" s="743">
        <v>13</v>
      </c>
      <c r="R249" s="677">
        <v>246</v>
      </c>
      <c r="S249" s="1030">
        <v>0.45</v>
      </c>
      <c r="T249" s="787"/>
      <c r="U249" s="122" t="s">
        <v>24</v>
      </c>
      <c r="V249" s="3" t="s">
        <v>203</v>
      </c>
      <c r="W249" s="9" t="s">
        <v>11</v>
      </c>
      <c r="X249" s="12">
        <v>14</v>
      </c>
      <c r="Y249" s="307">
        <v>14.5</v>
      </c>
    </row>
    <row r="250" spans="1:25" x14ac:dyDescent="0.15">
      <c r="A250" s="1224"/>
      <c r="B250" s="458">
        <v>44870</v>
      </c>
      <c r="C250" s="449" t="str">
        <f t="shared" si="28"/>
        <v>(土)</v>
      </c>
      <c r="D250" s="742" t="s">
        <v>327</v>
      </c>
      <c r="E250" s="673"/>
      <c r="F250" s="674">
        <v>14.7</v>
      </c>
      <c r="G250" s="13">
        <v>15.2</v>
      </c>
      <c r="H250" s="310">
        <v>16.3</v>
      </c>
      <c r="I250" s="14">
        <v>4.8</v>
      </c>
      <c r="J250" s="308">
        <v>4.4000000000000004</v>
      </c>
      <c r="K250" s="13">
        <v>7.88</v>
      </c>
      <c r="L250" s="308">
        <v>8.0299999999999994</v>
      </c>
      <c r="M250" s="1131"/>
      <c r="N250" s="310"/>
      <c r="O250" s="309"/>
      <c r="P250" s="309"/>
      <c r="Q250" s="743"/>
      <c r="R250" s="677"/>
      <c r="S250" s="1030"/>
      <c r="T250" s="787"/>
      <c r="U250" s="122" t="s">
        <v>24</v>
      </c>
      <c r="V250" s="4" t="s">
        <v>204</v>
      </c>
      <c r="W250" s="10" t="s">
        <v>205</v>
      </c>
      <c r="X250" s="13">
        <v>2.7</v>
      </c>
      <c r="Y250" s="308">
        <v>3.8</v>
      </c>
    </row>
    <row r="251" spans="1:25" x14ac:dyDescent="0.15">
      <c r="A251" s="1224"/>
      <c r="B251" s="458">
        <v>44871</v>
      </c>
      <c r="C251" s="449" t="str">
        <f t="shared" si="28"/>
        <v>(日)</v>
      </c>
      <c r="D251" s="742" t="s">
        <v>326</v>
      </c>
      <c r="E251" s="673"/>
      <c r="F251" s="674">
        <v>13.6</v>
      </c>
      <c r="G251" s="13">
        <v>13.9</v>
      </c>
      <c r="H251" s="310">
        <v>15</v>
      </c>
      <c r="I251" s="14">
        <v>4.4000000000000004</v>
      </c>
      <c r="J251" s="308">
        <v>5.2</v>
      </c>
      <c r="K251" s="13">
        <v>7.94</v>
      </c>
      <c r="L251" s="308">
        <v>8.07</v>
      </c>
      <c r="M251" s="1131"/>
      <c r="N251" s="310"/>
      <c r="O251" s="309"/>
      <c r="P251" s="309"/>
      <c r="Q251" s="743"/>
      <c r="R251" s="677"/>
      <c r="S251" s="1030"/>
      <c r="T251" s="787"/>
      <c r="U251" s="122" t="s">
        <v>24</v>
      </c>
      <c r="V251" s="4" t="s">
        <v>12</v>
      </c>
      <c r="W251" s="10"/>
      <c r="X251" s="13">
        <v>7.96</v>
      </c>
      <c r="Y251" s="308">
        <v>7.99</v>
      </c>
    </row>
    <row r="252" spans="1:25" x14ac:dyDescent="0.15">
      <c r="A252" s="1224"/>
      <c r="B252" s="458">
        <v>44872</v>
      </c>
      <c r="C252" s="449" t="str">
        <f t="shared" si="28"/>
        <v>(月)</v>
      </c>
      <c r="D252" s="742" t="s">
        <v>327</v>
      </c>
      <c r="E252" s="673"/>
      <c r="F252" s="674">
        <v>14</v>
      </c>
      <c r="G252" s="13">
        <v>13.6</v>
      </c>
      <c r="H252" s="310">
        <v>14</v>
      </c>
      <c r="I252" s="14">
        <v>3</v>
      </c>
      <c r="J252" s="308">
        <v>3.7</v>
      </c>
      <c r="K252" s="13">
        <v>7.98</v>
      </c>
      <c r="L252" s="308">
        <v>8.01</v>
      </c>
      <c r="M252" s="1131">
        <v>35.6</v>
      </c>
      <c r="N252" s="310">
        <v>35.6</v>
      </c>
      <c r="O252" s="309">
        <v>140</v>
      </c>
      <c r="P252" s="309">
        <v>98</v>
      </c>
      <c r="Q252" s="743">
        <v>14</v>
      </c>
      <c r="R252" s="677">
        <v>252</v>
      </c>
      <c r="S252" s="1030">
        <v>0.38</v>
      </c>
      <c r="T252" s="787"/>
      <c r="U252" s="122" t="s">
        <v>24</v>
      </c>
      <c r="V252" s="4" t="s">
        <v>206</v>
      </c>
      <c r="W252" s="10" t="s">
        <v>13</v>
      </c>
      <c r="X252" s="13">
        <v>35.5</v>
      </c>
      <c r="Y252" s="308">
        <v>35.5</v>
      </c>
    </row>
    <row r="253" spans="1:25" x14ac:dyDescent="0.15">
      <c r="A253" s="1224"/>
      <c r="B253" s="458">
        <v>44873</v>
      </c>
      <c r="C253" s="449" t="str">
        <f t="shared" si="28"/>
        <v>(火)</v>
      </c>
      <c r="D253" s="742" t="s">
        <v>326</v>
      </c>
      <c r="E253" s="673"/>
      <c r="F253" s="674">
        <v>17.600000000000001</v>
      </c>
      <c r="G253" s="13">
        <v>14.3</v>
      </c>
      <c r="H253" s="310">
        <v>14.2</v>
      </c>
      <c r="I253" s="14">
        <v>2.8</v>
      </c>
      <c r="J253" s="308">
        <v>3.1</v>
      </c>
      <c r="K253" s="13">
        <v>7.96</v>
      </c>
      <c r="L253" s="308">
        <v>8</v>
      </c>
      <c r="M253" s="1131">
        <v>35.4</v>
      </c>
      <c r="N253" s="310">
        <v>35.200000000000003</v>
      </c>
      <c r="O253" s="309">
        <v>140</v>
      </c>
      <c r="P253" s="309">
        <v>100</v>
      </c>
      <c r="Q253" s="743">
        <v>13</v>
      </c>
      <c r="R253" s="677">
        <v>264</v>
      </c>
      <c r="S253" s="1030">
        <v>0.4</v>
      </c>
      <c r="T253" s="787"/>
      <c r="U253" s="122" t="s">
        <v>24</v>
      </c>
      <c r="V253" s="4" t="s">
        <v>207</v>
      </c>
      <c r="W253" s="10" t="s">
        <v>371</v>
      </c>
      <c r="X253" s="383">
        <v>140</v>
      </c>
      <c r="Y253" s="309">
        <v>140</v>
      </c>
    </row>
    <row r="254" spans="1:25" x14ac:dyDescent="0.15">
      <c r="A254" s="1224"/>
      <c r="B254" s="458">
        <v>44874</v>
      </c>
      <c r="C254" s="449" t="str">
        <f t="shared" si="28"/>
        <v>(水)</v>
      </c>
      <c r="D254" s="742" t="s">
        <v>326</v>
      </c>
      <c r="E254" s="673"/>
      <c r="F254" s="674">
        <v>15.9</v>
      </c>
      <c r="G254" s="13">
        <v>14</v>
      </c>
      <c r="H254" s="310">
        <v>14.5</v>
      </c>
      <c r="I254" s="14">
        <v>2.7</v>
      </c>
      <c r="J254" s="308">
        <v>3.8</v>
      </c>
      <c r="K254" s="13">
        <v>7.96</v>
      </c>
      <c r="L254" s="308">
        <v>7.99</v>
      </c>
      <c r="M254" s="1131">
        <v>35.5</v>
      </c>
      <c r="N254" s="310">
        <v>35.5</v>
      </c>
      <c r="O254" s="309">
        <v>140</v>
      </c>
      <c r="P254" s="309">
        <v>98</v>
      </c>
      <c r="Q254" s="743">
        <v>13</v>
      </c>
      <c r="R254" s="677">
        <v>264</v>
      </c>
      <c r="S254" s="1030">
        <v>0.43</v>
      </c>
      <c r="T254" s="787"/>
      <c r="U254" s="122" t="s">
        <v>24</v>
      </c>
      <c r="V254" s="4" t="s">
        <v>208</v>
      </c>
      <c r="W254" s="10" t="s">
        <v>371</v>
      </c>
      <c r="X254" s="383">
        <v>98</v>
      </c>
      <c r="Y254" s="309">
        <v>98</v>
      </c>
    </row>
    <row r="255" spans="1:25" x14ac:dyDescent="0.15">
      <c r="A255" s="1224"/>
      <c r="B255" s="458">
        <v>44875</v>
      </c>
      <c r="C255" s="449" t="str">
        <f t="shared" si="28"/>
        <v>(木)</v>
      </c>
      <c r="D255" s="742" t="s">
        <v>326</v>
      </c>
      <c r="E255" s="673"/>
      <c r="F255" s="674">
        <v>18.3</v>
      </c>
      <c r="G255" s="13">
        <v>14.1</v>
      </c>
      <c r="H255" s="310">
        <v>14.3</v>
      </c>
      <c r="I255" s="14">
        <v>3.1</v>
      </c>
      <c r="J255" s="308">
        <v>3.2</v>
      </c>
      <c r="K255" s="13">
        <v>7.92</v>
      </c>
      <c r="L255" s="308">
        <v>7.99</v>
      </c>
      <c r="M255" s="1131">
        <v>35.799999999999997</v>
      </c>
      <c r="N255" s="310">
        <v>35.6</v>
      </c>
      <c r="O255" s="309">
        <v>140</v>
      </c>
      <c r="P255" s="309">
        <v>98</v>
      </c>
      <c r="Q255" s="743">
        <v>13</v>
      </c>
      <c r="R255" s="677">
        <v>246</v>
      </c>
      <c r="S255" s="1030">
        <v>0.41</v>
      </c>
      <c r="T255" s="787"/>
      <c r="U255" s="122" t="s">
        <v>24</v>
      </c>
      <c r="V255" s="4" t="s">
        <v>209</v>
      </c>
      <c r="W255" s="10" t="s">
        <v>371</v>
      </c>
      <c r="X255" s="383">
        <v>72</v>
      </c>
      <c r="Y255" s="309">
        <v>68</v>
      </c>
    </row>
    <row r="256" spans="1:25" x14ac:dyDescent="0.15">
      <c r="A256" s="1224"/>
      <c r="B256" s="458">
        <v>44876</v>
      </c>
      <c r="C256" s="449" t="str">
        <f t="shared" si="28"/>
        <v>(金)</v>
      </c>
      <c r="D256" s="742" t="s">
        <v>326</v>
      </c>
      <c r="E256" s="673"/>
      <c r="F256" s="674">
        <v>17.8</v>
      </c>
      <c r="G256" s="13">
        <v>14.7</v>
      </c>
      <c r="H256" s="310">
        <v>14.9</v>
      </c>
      <c r="I256" s="14">
        <v>3.8</v>
      </c>
      <c r="J256" s="308">
        <v>4.8</v>
      </c>
      <c r="K256" s="13">
        <v>7.96</v>
      </c>
      <c r="L256" s="308">
        <v>8</v>
      </c>
      <c r="M256" s="1131">
        <v>35.9</v>
      </c>
      <c r="N256" s="310">
        <v>35.9</v>
      </c>
      <c r="O256" s="309">
        <v>150</v>
      </c>
      <c r="P256" s="309">
        <v>98</v>
      </c>
      <c r="Q256" s="743">
        <v>13</v>
      </c>
      <c r="R256" s="677">
        <v>258</v>
      </c>
      <c r="S256" s="1030">
        <v>0.47</v>
      </c>
      <c r="T256" s="787"/>
      <c r="U256" s="122" t="s">
        <v>24</v>
      </c>
      <c r="V256" s="4" t="s">
        <v>210</v>
      </c>
      <c r="W256" s="10" t="s">
        <v>371</v>
      </c>
      <c r="X256" s="383">
        <v>26</v>
      </c>
      <c r="Y256" s="309">
        <v>30</v>
      </c>
    </row>
    <row r="257" spans="1:25" x14ac:dyDescent="0.15">
      <c r="A257" s="1224"/>
      <c r="B257" s="458">
        <v>44877</v>
      </c>
      <c r="C257" s="449" t="str">
        <f t="shared" si="28"/>
        <v>(土)</v>
      </c>
      <c r="D257" s="742" t="s">
        <v>326</v>
      </c>
      <c r="E257" s="673"/>
      <c r="F257" s="674">
        <v>17.899999999999999</v>
      </c>
      <c r="G257" s="13">
        <v>15</v>
      </c>
      <c r="H257" s="310">
        <v>15.7</v>
      </c>
      <c r="I257" s="14">
        <v>6.8</v>
      </c>
      <c r="J257" s="308">
        <v>8.3000000000000007</v>
      </c>
      <c r="K257" s="13">
        <v>7.9</v>
      </c>
      <c r="L257" s="308">
        <v>8.0399999999999991</v>
      </c>
      <c r="M257" s="1131"/>
      <c r="N257" s="310"/>
      <c r="O257" s="309"/>
      <c r="P257" s="309"/>
      <c r="Q257" s="743"/>
      <c r="R257" s="677"/>
      <c r="S257" s="1030"/>
      <c r="T257" s="787"/>
      <c r="U257" s="122" t="s">
        <v>24</v>
      </c>
      <c r="V257" s="4" t="s">
        <v>211</v>
      </c>
      <c r="W257" s="10" t="s">
        <v>371</v>
      </c>
      <c r="X257" s="218">
        <v>13</v>
      </c>
      <c r="Y257" s="310">
        <v>13</v>
      </c>
    </row>
    <row r="258" spans="1:25" x14ac:dyDescent="0.15">
      <c r="A258" s="1224"/>
      <c r="B258" s="458">
        <v>44878</v>
      </c>
      <c r="C258" s="449" t="str">
        <f t="shared" si="28"/>
        <v>(日)</v>
      </c>
      <c r="D258" s="742" t="s">
        <v>326</v>
      </c>
      <c r="E258" s="673"/>
      <c r="F258" s="674">
        <v>23</v>
      </c>
      <c r="G258" s="13">
        <v>15.4</v>
      </c>
      <c r="H258" s="310">
        <v>16.2</v>
      </c>
      <c r="I258" s="14">
        <v>4.8</v>
      </c>
      <c r="J258" s="308">
        <v>5.6</v>
      </c>
      <c r="K258" s="13">
        <v>7.89</v>
      </c>
      <c r="L258" s="308">
        <v>8.02</v>
      </c>
      <c r="M258" s="1131"/>
      <c r="N258" s="310"/>
      <c r="O258" s="309"/>
      <c r="P258" s="309"/>
      <c r="Q258" s="743"/>
      <c r="R258" s="677"/>
      <c r="S258" s="1030"/>
      <c r="T258" s="787"/>
      <c r="U258" s="122" t="s">
        <v>24</v>
      </c>
      <c r="V258" s="4" t="s">
        <v>212</v>
      </c>
      <c r="W258" s="10" t="s">
        <v>371</v>
      </c>
      <c r="X258" s="220">
        <v>264</v>
      </c>
      <c r="Y258" s="311">
        <v>264</v>
      </c>
    </row>
    <row r="259" spans="1:25" x14ac:dyDescent="0.15">
      <c r="A259" s="1224"/>
      <c r="B259" s="458">
        <v>44879</v>
      </c>
      <c r="C259" s="449" t="str">
        <f t="shared" si="28"/>
        <v>(月)</v>
      </c>
      <c r="D259" s="742" t="s">
        <v>327</v>
      </c>
      <c r="E259" s="673"/>
      <c r="F259" s="674">
        <v>16.2</v>
      </c>
      <c r="G259" s="13">
        <v>16.100000000000001</v>
      </c>
      <c r="H259" s="310">
        <v>16.600000000000001</v>
      </c>
      <c r="I259" s="14">
        <v>4.5</v>
      </c>
      <c r="J259" s="308">
        <v>4.5999999999999996</v>
      </c>
      <c r="K259" s="13">
        <v>7.94</v>
      </c>
      <c r="L259" s="308">
        <v>7.98</v>
      </c>
      <c r="M259" s="1131">
        <v>36</v>
      </c>
      <c r="N259" s="310">
        <v>36.4</v>
      </c>
      <c r="O259" s="309">
        <v>150</v>
      </c>
      <c r="P259" s="309">
        <v>98</v>
      </c>
      <c r="Q259" s="743">
        <v>13</v>
      </c>
      <c r="R259" s="677">
        <v>260</v>
      </c>
      <c r="S259" s="1030">
        <v>0.38</v>
      </c>
      <c r="T259" s="787"/>
      <c r="U259" s="122" t="s">
        <v>24</v>
      </c>
      <c r="V259" s="4" t="s">
        <v>213</v>
      </c>
      <c r="W259" s="10" t="s">
        <v>371</v>
      </c>
      <c r="X259" s="219">
        <v>0.43</v>
      </c>
      <c r="Y259" s="312">
        <v>0.43</v>
      </c>
    </row>
    <row r="260" spans="1:25" x14ac:dyDescent="0.15">
      <c r="A260" s="1224"/>
      <c r="B260" s="458">
        <v>44880</v>
      </c>
      <c r="C260" s="449" t="str">
        <f t="shared" si="28"/>
        <v>(火)</v>
      </c>
      <c r="D260" s="742" t="s">
        <v>325</v>
      </c>
      <c r="E260" s="673">
        <v>3</v>
      </c>
      <c r="F260" s="674">
        <v>11.9</v>
      </c>
      <c r="G260" s="13">
        <v>14.7</v>
      </c>
      <c r="H260" s="310">
        <v>15.1</v>
      </c>
      <c r="I260" s="14">
        <v>3.9</v>
      </c>
      <c r="J260" s="308">
        <v>3.9</v>
      </c>
      <c r="K260" s="13">
        <v>7.97</v>
      </c>
      <c r="L260" s="308">
        <v>7.99</v>
      </c>
      <c r="M260" s="1131">
        <v>36.5</v>
      </c>
      <c r="N260" s="310">
        <v>36.5</v>
      </c>
      <c r="O260" s="309">
        <v>150</v>
      </c>
      <c r="P260" s="309">
        <v>100</v>
      </c>
      <c r="Q260" s="743">
        <v>14</v>
      </c>
      <c r="R260" s="677">
        <v>264</v>
      </c>
      <c r="S260" s="1030">
        <v>0.41</v>
      </c>
      <c r="T260" s="787"/>
      <c r="U260" s="122" t="s">
        <v>24</v>
      </c>
      <c r="V260" s="4" t="s">
        <v>14</v>
      </c>
      <c r="W260" s="10" t="s">
        <v>371</v>
      </c>
      <c r="X260" s="217">
        <v>3.7</v>
      </c>
      <c r="Y260" s="313">
        <v>3.7</v>
      </c>
    </row>
    <row r="261" spans="1:25" x14ac:dyDescent="0.15">
      <c r="A261" s="1224"/>
      <c r="B261" s="458">
        <v>44881</v>
      </c>
      <c r="C261" s="449" t="str">
        <f t="shared" si="28"/>
        <v>(水)</v>
      </c>
      <c r="D261" s="742" t="s">
        <v>326</v>
      </c>
      <c r="E261" s="673"/>
      <c r="F261" s="674">
        <v>13.8</v>
      </c>
      <c r="G261" s="13">
        <v>13.9</v>
      </c>
      <c r="H261" s="310">
        <v>13.9</v>
      </c>
      <c r="I261" s="14">
        <v>4.9000000000000004</v>
      </c>
      <c r="J261" s="308">
        <v>6.4</v>
      </c>
      <c r="K261" s="13">
        <v>7.94</v>
      </c>
      <c r="L261" s="308">
        <v>7.95</v>
      </c>
      <c r="M261" s="1131">
        <v>31</v>
      </c>
      <c r="N261" s="310">
        <v>31.3</v>
      </c>
      <c r="O261" s="309">
        <v>110</v>
      </c>
      <c r="P261" s="309">
        <v>82</v>
      </c>
      <c r="Q261" s="743">
        <v>16</v>
      </c>
      <c r="R261" s="677">
        <v>226</v>
      </c>
      <c r="S261" s="1030">
        <v>0.67</v>
      </c>
      <c r="T261" s="787"/>
      <c r="U261" s="122" t="s">
        <v>24</v>
      </c>
      <c r="V261" s="4" t="s">
        <v>15</v>
      </c>
      <c r="W261" s="10" t="s">
        <v>371</v>
      </c>
      <c r="X261" s="217">
        <v>1.2</v>
      </c>
      <c r="Y261" s="313">
        <v>1.2</v>
      </c>
    </row>
    <row r="262" spans="1:25" x14ac:dyDescent="0.15">
      <c r="A262" s="1224"/>
      <c r="B262" s="458">
        <v>44882</v>
      </c>
      <c r="C262" s="449" t="str">
        <f t="shared" si="28"/>
        <v>(木)</v>
      </c>
      <c r="D262" s="742" t="s">
        <v>326</v>
      </c>
      <c r="E262" s="673"/>
      <c r="F262" s="674">
        <v>13.6</v>
      </c>
      <c r="G262" s="13">
        <v>12.9</v>
      </c>
      <c r="H262" s="310">
        <v>13.1</v>
      </c>
      <c r="I262" s="14">
        <v>4.3</v>
      </c>
      <c r="J262" s="308">
        <v>6.5</v>
      </c>
      <c r="K262" s="13">
        <v>7.91</v>
      </c>
      <c r="L262" s="308">
        <v>7.93</v>
      </c>
      <c r="M262" s="1131">
        <v>30</v>
      </c>
      <c r="N262" s="310">
        <v>30.1</v>
      </c>
      <c r="O262" s="309">
        <v>110</v>
      </c>
      <c r="P262" s="309">
        <v>82</v>
      </c>
      <c r="Q262" s="743">
        <v>16</v>
      </c>
      <c r="R262" s="677">
        <v>222</v>
      </c>
      <c r="S262" s="1030">
        <v>0.85</v>
      </c>
      <c r="T262" s="787"/>
      <c r="U262" s="122" t="s">
        <v>24</v>
      </c>
      <c r="V262" s="4" t="s">
        <v>214</v>
      </c>
      <c r="W262" s="10" t="s">
        <v>371</v>
      </c>
      <c r="X262" s="217">
        <v>8.6</v>
      </c>
      <c r="Y262" s="313">
        <v>8.6999999999999993</v>
      </c>
    </row>
    <row r="263" spans="1:25" x14ac:dyDescent="0.15">
      <c r="A263" s="1224"/>
      <c r="B263" s="458">
        <v>44883</v>
      </c>
      <c r="C263" s="449" t="str">
        <f t="shared" si="28"/>
        <v>(金)</v>
      </c>
      <c r="D263" s="742" t="s">
        <v>326</v>
      </c>
      <c r="E263" s="673"/>
      <c r="F263" s="674">
        <v>13.8</v>
      </c>
      <c r="G263" s="13">
        <v>13.3</v>
      </c>
      <c r="H263" s="310">
        <v>13.2</v>
      </c>
      <c r="I263" s="14">
        <v>5.6</v>
      </c>
      <c r="J263" s="308">
        <v>8</v>
      </c>
      <c r="K263" s="13">
        <v>7.99</v>
      </c>
      <c r="L263" s="308">
        <v>7.93</v>
      </c>
      <c r="M263" s="1131">
        <v>32.799999999999997</v>
      </c>
      <c r="N263" s="310">
        <v>32.6</v>
      </c>
      <c r="O263" s="309">
        <v>120</v>
      </c>
      <c r="P263" s="309">
        <v>88</v>
      </c>
      <c r="Q263" s="743">
        <v>16</v>
      </c>
      <c r="R263" s="677">
        <v>236</v>
      </c>
      <c r="S263" s="1030">
        <v>0.56999999999999995</v>
      </c>
      <c r="T263" s="787">
        <v>710</v>
      </c>
      <c r="U263" s="122" t="s">
        <v>24</v>
      </c>
      <c r="V263" s="4" t="s">
        <v>215</v>
      </c>
      <c r="W263" s="10" t="s">
        <v>371</v>
      </c>
      <c r="X263" s="219">
        <v>3.9E-2</v>
      </c>
      <c r="Y263" s="314">
        <v>5.2999999999999999E-2</v>
      </c>
    </row>
    <row r="264" spans="1:25" x14ac:dyDescent="0.15">
      <c r="A264" s="1224"/>
      <c r="B264" s="458">
        <v>44884</v>
      </c>
      <c r="C264" s="449" t="str">
        <f t="shared" si="28"/>
        <v>(土)</v>
      </c>
      <c r="D264" s="742" t="s">
        <v>326</v>
      </c>
      <c r="E264" s="673"/>
      <c r="F264" s="674">
        <v>15.3</v>
      </c>
      <c r="G264" s="13">
        <v>13.2</v>
      </c>
      <c r="H264" s="310">
        <v>14.1</v>
      </c>
      <c r="I264" s="14">
        <v>14.2</v>
      </c>
      <c r="J264" s="308">
        <v>8.6999999999999993</v>
      </c>
      <c r="K264" s="13">
        <v>7.9</v>
      </c>
      <c r="L264" s="308">
        <v>8</v>
      </c>
      <c r="M264" s="1131"/>
      <c r="N264" s="310"/>
      <c r="O264" s="309"/>
      <c r="P264" s="309"/>
      <c r="Q264" s="743"/>
      <c r="R264" s="677"/>
      <c r="S264" s="1030"/>
      <c r="T264" s="787">
        <v>1160</v>
      </c>
      <c r="U264" s="122" t="s">
        <v>24</v>
      </c>
      <c r="V264" s="4" t="s">
        <v>16</v>
      </c>
      <c r="W264" s="10" t="s">
        <v>371</v>
      </c>
      <c r="X264" s="219">
        <v>0.79</v>
      </c>
      <c r="Y264" s="314">
        <v>0.96</v>
      </c>
    </row>
    <row r="265" spans="1:25" x14ac:dyDescent="0.15">
      <c r="A265" s="1224"/>
      <c r="B265" s="458">
        <v>44885</v>
      </c>
      <c r="C265" s="449" t="str">
        <f t="shared" si="28"/>
        <v>(日)</v>
      </c>
      <c r="D265" s="742" t="s">
        <v>327</v>
      </c>
      <c r="E265" s="673">
        <v>9</v>
      </c>
      <c r="F265" s="674">
        <v>13.6</v>
      </c>
      <c r="G265" s="13">
        <v>13</v>
      </c>
      <c r="H265" s="310">
        <v>14</v>
      </c>
      <c r="I265" s="14">
        <v>5.4</v>
      </c>
      <c r="J265" s="308">
        <v>7.1</v>
      </c>
      <c r="K265" s="13">
        <v>7.95</v>
      </c>
      <c r="L265" s="308">
        <v>8.06</v>
      </c>
      <c r="M265" s="1131"/>
      <c r="N265" s="310"/>
      <c r="O265" s="309"/>
      <c r="P265" s="309"/>
      <c r="Q265" s="743"/>
      <c r="R265" s="677"/>
      <c r="S265" s="1030"/>
      <c r="T265" s="787"/>
      <c r="U265" s="122" t="s">
        <v>24</v>
      </c>
      <c r="V265" s="4" t="s">
        <v>216</v>
      </c>
      <c r="W265" s="10" t="s">
        <v>371</v>
      </c>
      <c r="X265" s="219">
        <v>0.98</v>
      </c>
      <c r="Y265" s="314">
        <v>0.97</v>
      </c>
    </row>
    <row r="266" spans="1:25" x14ac:dyDescent="0.15">
      <c r="A266" s="1224"/>
      <c r="B266" s="458">
        <v>44886</v>
      </c>
      <c r="C266" s="449" t="str">
        <f t="shared" si="28"/>
        <v>(月)</v>
      </c>
      <c r="D266" s="742" t="s">
        <v>325</v>
      </c>
      <c r="E266" s="673">
        <v>10</v>
      </c>
      <c r="F266" s="674">
        <v>13.2</v>
      </c>
      <c r="G266" s="13">
        <v>14</v>
      </c>
      <c r="H266" s="310">
        <v>14.1</v>
      </c>
      <c r="I266" s="14">
        <v>7</v>
      </c>
      <c r="J266" s="308">
        <v>7.5</v>
      </c>
      <c r="K266" s="13">
        <v>7.9</v>
      </c>
      <c r="L266" s="308">
        <v>7.9</v>
      </c>
      <c r="M266" s="1131">
        <v>30.8</v>
      </c>
      <c r="N266" s="310">
        <v>30.7</v>
      </c>
      <c r="O266" s="309">
        <v>120</v>
      </c>
      <c r="P266" s="309">
        <v>86</v>
      </c>
      <c r="Q266" s="743">
        <v>12</v>
      </c>
      <c r="R266" s="677">
        <v>224</v>
      </c>
      <c r="S266" s="1030">
        <v>0.51</v>
      </c>
      <c r="T266" s="787">
        <v>353</v>
      </c>
      <c r="U266" s="122" t="s">
        <v>24</v>
      </c>
      <c r="V266" s="4" t="s">
        <v>217</v>
      </c>
      <c r="W266" s="10" t="s">
        <v>371</v>
      </c>
      <c r="X266" s="219">
        <v>0.19</v>
      </c>
      <c r="Y266" s="314">
        <v>0.19400000000000001</v>
      </c>
    </row>
    <row r="267" spans="1:25" x14ac:dyDescent="0.15">
      <c r="A267" s="1224"/>
      <c r="B267" s="458">
        <v>44887</v>
      </c>
      <c r="C267" s="449" t="str">
        <f t="shared" si="28"/>
        <v>(火)</v>
      </c>
      <c r="D267" s="742" t="s">
        <v>326</v>
      </c>
      <c r="E267" s="673"/>
      <c r="F267" s="674">
        <v>16.3</v>
      </c>
      <c r="G267" s="13">
        <v>13.9</v>
      </c>
      <c r="H267" s="310">
        <v>14</v>
      </c>
      <c r="I267" s="14">
        <v>8</v>
      </c>
      <c r="J267" s="308">
        <v>9</v>
      </c>
      <c r="K267" s="13">
        <v>7.96</v>
      </c>
      <c r="L267" s="308">
        <v>7.84</v>
      </c>
      <c r="M267" s="1131">
        <v>33.799999999999997</v>
      </c>
      <c r="N267" s="310">
        <v>32.799999999999997</v>
      </c>
      <c r="O267" s="309">
        <v>120</v>
      </c>
      <c r="P267" s="309">
        <v>88</v>
      </c>
      <c r="Q267" s="743">
        <v>16</v>
      </c>
      <c r="R267" s="677">
        <v>242</v>
      </c>
      <c r="S267" s="1030">
        <v>0.46</v>
      </c>
      <c r="T267" s="787">
        <v>1425</v>
      </c>
      <c r="U267" s="122" t="s">
        <v>24</v>
      </c>
      <c r="V267" s="4" t="s">
        <v>218</v>
      </c>
      <c r="W267" s="10" t="s">
        <v>371</v>
      </c>
      <c r="X267" s="217">
        <v>16.8</v>
      </c>
      <c r="Y267" s="313">
        <v>17.399999999999999</v>
      </c>
    </row>
    <row r="268" spans="1:25" x14ac:dyDescent="0.15">
      <c r="A268" s="1224"/>
      <c r="B268" s="458">
        <v>44888</v>
      </c>
      <c r="C268" s="449" t="str">
        <f t="shared" si="28"/>
        <v>(水)</v>
      </c>
      <c r="D268" s="742" t="s">
        <v>325</v>
      </c>
      <c r="E268" s="673">
        <v>48</v>
      </c>
      <c r="F268" s="674">
        <v>13</v>
      </c>
      <c r="G268" s="13">
        <v>14.5</v>
      </c>
      <c r="H268" s="310">
        <v>15.5</v>
      </c>
      <c r="I268" s="14">
        <v>5.0999999999999996</v>
      </c>
      <c r="J268" s="308">
        <v>6.4</v>
      </c>
      <c r="K268" s="13">
        <v>7.92</v>
      </c>
      <c r="L268" s="308">
        <v>7.99</v>
      </c>
      <c r="M268" s="1131"/>
      <c r="N268" s="310"/>
      <c r="O268" s="309"/>
      <c r="P268" s="309"/>
      <c r="Q268" s="743"/>
      <c r="R268" s="677"/>
      <c r="S268" s="1030"/>
      <c r="T268" s="787">
        <v>2443</v>
      </c>
      <c r="U268" s="122" t="s">
        <v>24</v>
      </c>
      <c r="V268" s="4" t="s">
        <v>17</v>
      </c>
      <c r="W268" s="10" t="s">
        <v>371</v>
      </c>
      <c r="X268" s="217">
        <v>42.9</v>
      </c>
      <c r="Y268" s="313">
        <v>42.5</v>
      </c>
    </row>
    <row r="269" spans="1:25" x14ac:dyDescent="0.15">
      <c r="A269" s="1224"/>
      <c r="B269" s="458">
        <v>44889</v>
      </c>
      <c r="C269" s="449" t="str">
        <f t="shared" si="28"/>
        <v>(木)</v>
      </c>
      <c r="D269" s="742" t="s">
        <v>326</v>
      </c>
      <c r="E269" s="673"/>
      <c r="F269" s="674">
        <v>18.600000000000001</v>
      </c>
      <c r="G269" s="13">
        <v>14</v>
      </c>
      <c r="H269" s="310">
        <v>14</v>
      </c>
      <c r="I269" s="14">
        <v>35.299999999999997</v>
      </c>
      <c r="J269" s="308">
        <v>5.0999999999999996</v>
      </c>
      <c r="K269" s="13">
        <v>7.72</v>
      </c>
      <c r="L269" s="308">
        <v>7.34</v>
      </c>
      <c r="M269" s="1131">
        <v>21.5</v>
      </c>
      <c r="N269" s="310">
        <v>22.3</v>
      </c>
      <c r="O269" s="309">
        <v>60</v>
      </c>
      <c r="P269" s="309">
        <v>60</v>
      </c>
      <c r="Q269" s="743">
        <v>17</v>
      </c>
      <c r="R269" s="677">
        <v>140</v>
      </c>
      <c r="S269" s="1030">
        <v>0.22</v>
      </c>
      <c r="T269" s="787">
        <v>8666</v>
      </c>
      <c r="U269" s="122" t="s">
        <v>24</v>
      </c>
      <c r="V269" s="4" t="s">
        <v>219</v>
      </c>
      <c r="W269" s="10" t="s">
        <v>205</v>
      </c>
      <c r="X269" s="383">
        <v>15</v>
      </c>
      <c r="Y269" s="396">
        <v>14</v>
      </c>
    </row>
    <row r="270" spans="1:25" x14ac:dyDescent="0.15">
      <c r="A270" s="1224"/>
      <c r="B270" s="458">
        <v>44890</v>
      </c>
      <c r="C270" s="449" t="str">
        <f t="shared" si="28"/>
        <v>(金)</v>
      </c>
      <c r="D270" s="742" t="s">
        <v>326</v>
      </c>
      <c r="E270" s="673"/>
      <c r="F270" s="674">
        <v>16.3</v>
      </c>
      <c r="G270" s="13">
        <v>14.1</v>
      </c>
      <c r="H270" s="310">
        <v>14.4</v>
      </c>
      <c r="I270" s="14">
        <v>9.6</v>
      </c>
      <c r="J270" s="308">
        <v>3.5</v>
      </c>
      <c r="K270" s="13">
        <v>7.87</v>
      </c>
      <c r="L270" s="308">
        <v>7.54</v>
      </c>
      <c r="M270" s="1131">
        <v>29.1</v>
      </c>
      <c r="N270" s="310">
        <v>28.3</v>
      </c>
      <c r="O270" s="309">
        <v>87</v>
      </c>
      <c r="P270" s="309">
        <v>80</v>
      </c>
      <c r="Q270" s="743">
        <v>17</v>
      </c>
      <c r="R270" s="677">
        <v>194</v>
      </c>
      <c r="S270" s="1030">
        <v>0.35</v>
      </c>
      <c r="T270" s="787">
        <v>5255</v>
      </c>
      <c r="U270" s="122" t="s">
        <v>24</v>
      </c>
      <c r="V270" s="4" t="s">
        <v>220</v>
      </c>
      <c r="W270" s="10" t="s">
        <v>371</v>
      </c>
      <c r="X270" s="383">
        <v>8</v>
      </c>
      <c r="Y270" s="396">
        <v>6</v>
      </c>
    </row>
    <row r="271" spans="1:25" x14ac:dyDescent="0.15">
      <c r="A271" s="1224"/>
      <c r="B271" s="458">
        <v>44891</v>
      </c>
      <c r="C271" s="449" t="str">
        <f t="shared" si="28"/>
        <v>(土)</v>
      </c>
      <c r="D271" s="742" t="s">
        <v>325</v>
      </c>
      <c r="E271" s="673">
        <v>12</v>
      </c>
      <c r="F271" s="674">
        <v>12.8</v>
      </c>
      <c r="G271" s="13">
        <v>13.3</v>
      </c>
      <c r="H271" s="310">
        <v>14.1</v>
      </c>
      <c r="I271" s="14">
        <v>113</v>
      </c>
      <c r="J271" s="308">
        <v>11.1</v>
      </c>
      <c r="K271" s="13">
        <v>7.71</v>
      </c>
      <c r="L271" s="308">
        <v>7.34</v>
      </c>
      <c r="M271" s="1131"/>
      <c r="N271" s="310"/>
      <c r="O271" s="309"/>
      <c r="P271" s="309"/>
      <c r="Q271" s="743"/>
      <c r="R271" s="677"/>
      <c r="S271" s="1030"/>
      <c r="T271" s="787">
        <v>15430</v>
      </c>
      <c r="U271" s="122" t="s">
        <v>24</v>
      </c>
      <c r="V271" s="397"/>
      <c r="W271" s="398"/>
      <c r="X271" s="399"/>
      <c r="Y271" s="398"/>
    </row>
    <row r="272" spans="1:25" x14ac:dyDescent="0.15">
      <c r="A272" s="1224"/>
      <c r="B272" s="458">
        <v>44892</v>
      </c>
      <c r="C272" s="449" t="str">
        <f t="shared" si="28"/>
        <v>(日)</v>
      </c>
      <c r="D272" s="742" t="s">
        <v>326</v>
      </c>
      <c r="E272" s="673">
        <v>1</v>
      </c>
      <c r="F272" s="674">
        <v>16.100000000000001</v>
      </c>
      <c r="G272" s="13">
        <v>13.8</v>
      </c>
      <c r="H272" s="310">
        <v>14.7</v>
      </c>
      <c r="I272" s="14">
        <v>39.299999999999997</v>
      </c>
      <c r="J272" s="308">
        <v>4</v>
      </c>
      <c r="K272" s="13">
        <v>7.76</v>
      </c>
      <c r="L272" s="308">
        <v>7.44</v>
      </c>
      <c r="M272" s="1131"/>
      <c r="N272" s="310"/>
      <c r="O272" s="309"/>
      <c r="P272" s="309"/>
      <c r="Q272" s="743"/>
      <c r="R272" s="677"/>
      <c r="S272" s="1030"/>
      <c r="T272" s="787">
        <v>7225</v>
      </c>
      <c r="U272" s="122" t="s">
        <v>24</v>
      </c>
      <c r="V272" s="397"/>
      <c r="W272" s="398"/>
      <c r="X272" s="399"/>
      <c r="Y272" s="398"/>
    </row>
    <row r="273" spans="1:25" x14ac:dyDescent="0.15">
      <c r="A273" s="1224"/>
      <c r="B273" s="458">
        <v>44893</v>
      </c>
      <c r="C273" s="449" t="str">
        <f t="shared" si="28"/>
        <v>(月)</v>
      </c>
      <c r="D273" s="742" t="s">
        <v>327</v>
      </c>
      <c r="E273" s="673"/>
      <c r="F273" s="674">
        <v>12</v>
      </c>
      <c r="G273" s="13">
        <v>12.9</v>
      </c>
      <c r="H273" s="310">
        <v>13.3</v>
      </c>
      <c r="I273" s="14">
        <v>8.1999999999999993</v>
      </c>
      <c r="J273" s="308">
        <v>5.4</v>
      </c>
      <c r="K273" s="13">
        <v>7.88</v>
      </c>
      <c r="L273" s="308">
        <v>7.65</v>
      </c>
      <c r="M273" s="1131">
        <v>29.3</v>
      </c>
      <c r="N273" s="310">
        <v>29.4</v>
      </c>
      <c r="O273" s="309">
        <v>100</v>
      </c>
      <c r="P273" s="309">
        <v>82</v>
      </c>
      <c r="Q273" s="743">
        <v>18</v>
      </c>
      <c r="R273" s="677">
        <v>212</v>
      </c>
      <c r="S273" s="1030">
        <v>0.55000000000000004</v>
      </c>
      <c r="T273" s="787">
        <v>3222</v>
      </c>
      <c r="U273" s="122" t="s">
        <v>24</v>
      </c>
      <c r="V273" s="400"/>
      <c r="W273" s="401"/>
      <c r="X273" s="402"/>
      <c r="Y273" s="401"/>
    </row>
    <row r="274" spans="1:25" x14ac:dyDescent="0.15">
      <c r="A274" s="1224"/>
      <c r="B274" s="458">
        <v>44894</v>
      </c>
      <c r="C274" s="449" t="str">
        <f t="shared" si="28"/>
        <v>(火)</v>
      </c>
      <c r="D274" s="742" t="s">
        <v>327</v>
      </c>
      <c r="E274" s="673">
        <v>11</v>
      </c>
      <c r="F274" s="674">
        <v>20.8</v>
      </c>
      <c r="G274" s="13">
        <v>13.9</v>
      </c>
      <c r="H274" s="310">
        <v>13.9</v>
      </c>
      <c r="I274" s="14">
        <v>7.6</v>
      </c>
      <c r="J274" s="308">
        <v>7.1</v>
      </c>
      <c r="K274" s="13">
        <v>7.87</v>
      </c>
      <c r="L274" s="308">
        <v>7.73</v>
      </c>
      <c r="M274" s="1131">
        <v>30.3</v>
      </c>
      <c r="N274" s="310">
        <v>30.3</v>
      </c>
      <c r="O274" s="309">
        <v>100</v>
      </c>
      <c r="P274" s="309">
        <v>82</v>
      </c>
      <c r="Q274" s="743">
        <v>17</v>
      </c>
      <c r="R274" s="677">
        <v>222</v>
      </c>
      <c r="S274" s="1030">
        <v>0.66</v>
      </c>
      <c r="T274" s="787">
        <v>838</v>
      </c>
      <c r="U274" s="122" t="s">
        <v>24</v>
      </c>
      <c r="V274" s="11" t="s">
        <v>23</v>
      </c>
      <c r="W274" s="117" t="s">
        <v>24</v>
      </c>
      <c r="X274" s="117" t="s">
        <v>24</v>
      </c>
      <c r="Y274" s="812" t="s">
        <v>24</v>
      </c>
    </row>
    <row r="275" spans="1:25" x14ac:dyDescent="0.15">
      <c r="A275" s="1224"/>
      <c r="B275" s="458">
        <v>44895</v>
      </c>
      <c r="C275" s="449" t="str">
        <f t="shared" si="28"/>
        <v>(水)</v>
      </c>
      <c r="D275" s="745" t="s">
        <v>326</v>
      </c>
      <c r="E275" s="700">
        <v>24</v>
      </c>
      <c r="F275" s="746">
        <v>20.100000000000001</v>
      </c>
      <c r="G275" s="498">
        <v>17.5</v>
      </c>
      <c r="H275" s="747">
        <v>17.8</v>
      </c>
      <c r="I275" s="748">
        <v>43.8</v>
      </c>
      <c r="J275" s="409">
        <v>2.4</v>
      </c>
      <c r="K275" s="498">
        <v>7.71</v>
      </c>
      <c r="L275" s="409">
        <v>7.45</v>
      </c>
      <c r="M275" s="1134">
        <v>18.2</v>
      </c>
      <c r="N275" s="747">
        <v>20.6</v>
      </c>
      <c r="O275" s="749">
        <v>80</v>
      </c>
      <c r="P275" s="749">
        <v>70</v>
      </c>
      <c r="Q275" s="750">
        <v>15</v>
      </c>
      <c r="R275" s="751">
        <v>168</v>
      </c>
      <c r="S275" s="1077">
        <v>0.23</v>
      </c>
      <c r="T275" s="1010">
        <v>6022</v>
      </c>
      <c r="U275" s="122" t="s">
        <v>24</v>
      </c>
      <c r="V275" s="985" t="s">
        <v>361</v>
      </c>
      <c r="W275" s="986"/>
      <c r="X275" s="986"/>
      <c r="Y275" s="987"/>
    </row>
    <row r="276" spans="1:25" s="1" customFormat="1" ht="13.5" customHeight="1" x14ac:dyDescent="0.15">
      <c r="A276" s="1224"/>
      <c r="B276" s="1155" t="s">
        <v>274</v>
      </c>
      <c r="C276" s="1155"/>
      <c r="D276" s="679"/>
      <c r="E276" s="663">
        <f>MAX(E246:E275)</f>
        <v>48</v>
      </c>
      <c r="F276" s="680">
        <f t="shared" ref="F276:T276" si="29">IF(COUNT(F246:F275)=0,"",MAX(F246:F275))</f>
        <v>23</v>
      </c>
      <c r="G276" s="12">
        <f t="shared" si="29"/>
        <v>17.5</v>
      </c>
      <c r="H276" s="307">
        <f t="shared" si="29"/>
        <v>17.8</v>
      </c>
      <c r="I276" s="665">
        <f t="shared" si="29"/>
        <v>113</v>
      </c>
      <c r="J276" s="666">
        <f t="shared" si="29"/>
        <v>11.1</v>
      </c>
      <c r="K276" s="12">
        <f t="shared" si="29"/>
        <v>8.01</v>
      </c>
      <c r="L276" s="307">
        <f t="shared" si="29"/>
        <v>8.07</v>
      </c>
      <c r="M276" s="1130">
        <f t="shared" si="29"/>
        <v>36.5</v>
      </c>
      <c r="N276" s="666">
        <f t="shared" si="29"/>
        <v>36.5</v>
      </c>
      <c r="O276" s="764">
        <f t="shared" si="29"/>
        <v>150</v>
      </c>
      <c r="P276" s="764">
        <f t="shared" si="29"/>
        <v>100</v>
      </c>
      <c r="Q276" s="728">
        <f t="shared" si="29"/>
        <v>18</v>
      </c>
      <c r="R276" s="684">
        <f t="shared" si="29"/>
        <v>264</v>
      </c>
      <c r="S276" s="1038">
        <f t="shared" si="29"/>
        <v>0.85</v>
      </c>
      <c r="T276" s="686">
        <f t="shared" si="29"/>
        <v>15430</v>
      </c>
      <c r="U276" s="159"/>
      <c r="V276" s="988"/>
      <c r="W276" s="989"/>
      <c r="X276" s="989"/>
      <c r="Y276" s="990"/>
    </row>
    <row r="277" spans="1:25" s="1" customFormat="1" ht="13.5" customHeight="1" x14ac:dyDescent="0.15">
      <c r="A277" s="1224"/>
      <c r="B277" s="1156" t="s">
        <v>275</v>
      </c>
      <c r="C277" s="1156"/>
      <c r="D277" s="687"/>
      <c r="E277" s="688"/>
      <c r="F277" s="689">
        <f t="shared" ref="F277:S277" si="30">IF(COUNT(F246:F275)=0,"",MIN(F246:F275))</f>
        <v>11.9</v>
      </c>
      <c r="G277" s="13">
        <f t="shared" si="30"/>
        <v>12.9</v>
      </c>
      <c r="H277" s="308">
        <f t="shared" si="30"/>
        <v>13.1</v>
      </c>
      <c r="I277" s="14">
        <f t="shared" si="30"/>
        <v>2.7</v>
      </c>
      <c r="J277" s="334">
        <f t="shared" si="30"/>
        <v>2.4</v>
      </c>
      <c r="K277" s="13">
        <f t="shared" si="30"/>
        <v>7.71</v>
      </c>
      <c r="L277" s="689">
        <f t="shared" si="30"/>
        <v>7.34</v>
      </c>
      <c r="M277" s="1131">
        <f t="shared" si="30"/>
        <v>18.2</v>
      </c>
      <c r="N277" s="310">
        <f t="shared" si="30"/>
        <v>20.6</v>
      </c>
      <c r="O277" s="333">
        <f t="shared" si="30"/>
        <v>60</v>
      </c>
      <c r="P277" s="333">
        <f t="shared" si="30"/>
        <v>60</v>
      </c>
      <c r="Q277" s="692">
        <f t="shared" si="30"/>
        <v>12</v>
      </c>
      <c r="R277" s="693">
        <f t="shared" si="30"/>
        <v>140</v>
      </c>
      <c r="S277" s="1044">
        <f t="shared" si="30"/>
        <v>0.22</v>
      </c>
      <c r="T277" s="695"/>
      <c r="U277" s="159"/>
      <c r="V277" s="988"/>
      <c r="W277" s="989"/>
      <c r="X277" s="989"/>
      <c r="Y277" s="990"/>
    </row>
    <row r="278" spans="1:25" s="1" customFormat="1" ht="13.5" customHeight="1" x14ac:dyDescent="0.15">
      <c r="A278" s="1224"/>
      <c r="B278" s="1156" t="s">
        <v>276</v>
      </c>
      <c r="C278" s="1156"/>
      <c r="D278" s="687"/>
      <c r="E278" s="696"/>
      <c r="F278" s="697">
        <f t="shared" ref="F278:S278" si="31">IF(COUNT(F246:F275)=0,"",AVERAGE(F246:F275))</f>
        <v>16.230000000000008</v>
      </c>
      <c r="G278" s="13">
        <f t="shared" si="31"/>
        <v>14.326666666666664</v>
      </c>
      <c r="H278" s="689">
        <f t="shared" si="31"/>
        <v>14.756666666666668</v>
      </c>
      <c r="I278" s="14">
        <f t="shared" si="31"/>
        <v>12.396666666666668</v>
      </c>
      <c r="J278" s="334">
        <f t="shared" si="31"/>
        <v>5.5000000000000009</v>
      </c>
      <c r="K278" s="13">
        <f t="shared" si="31"/>
        <v>7.9020000000000001</v>
      </c>
      <c r="L278" s="689">
        <f t="shared" si="31"/>
        <v>7.8696666666666664</v>
      </c>
      <c r="M278" s="1131">
        <f t="shared" si="31"/>
        <v>31.855</v>
      </c>
      <c r="N278" s="310">
        <f t="shared" si="31"/>
        <v>31.904999999999994</v>
      </c>
      <c r="O278" s="333">
        <f t="shared" si="31"/>
        <v>120.35</v>
      </c>
      <c r="P278" s="333">
        <f t="shared" si="31"/>
        <v>88.2</v>
      </c>
      <c r="Q278" s="692">
        <f t="shared" si="31"/>
        <v>14.6</v>
      </c>
      <c r="R278" s="698">
        <f t="shared" si="31"/>
        <v>230.7</v>
      </c>
      <c r="S278" s="1044">
        <f t="shared" si="31"/>
        <v>0.46849999999999997</v>
      </c>
      <c r="T278" s="695"/>
      <c r="U278" s="159"/>
      <c r="V278" s="988"/>
      <c r="W278" s="989"/>
      <c r="X278" s="989"/>
      <c r="Y278" s="990"/>
    </row>
    <row r="279" spans="1:25" s="1" customFormat="1" ht="13.5" customHeight="1" x14ac:dyDescent="0.15">
      <c r="A279" s="1225"/>
      <c r="B279" s="1157" t="s">
        <v>277</v>
      </c>
      <c r="C279" s="1157"/>
      <c r="D279" s="699"/>
      <c r="E279" s="700">
        <f>SUM(E246:E275)</f>
        <v>118</v>
      </c>
      <c r="F279" s="701"/>
      <c r="G279" s="702"/>
      <c r="H279" s="703"/>
      <c r="I279" s="702"/>
      <c r="J279" s="703"/>
      <c r="K279" s="704"/>
      <c r="L279" s="705"/>
      <c r="M279" s="735"/>
      <c r="N279" s="736"/>
      <c r="O279" s="708"/>
      <c r="P279" s="709"/>
      <c r="Q279" s="710"/>
      <c r="R279" s="711"/>
      <c r="S279" s="1070"/>
      <c r="T279" s="1006">
        <f>SUM(T246:T275)</f>
        <v>52749</v>
      </c>
      <c r="U279" s="159"/>
      <c r="V279" s="991"/>
      <c r="W279" s="992"/>
      <c r="X279" s="992"/>
      <c r="Y279" s="993"/>
    </row>
    <row r="280" spans="1:25" ht="13.5" customHeight="1" x14ac:dyDescent="0.15">
      <c r="A280" s="1223" t="s">
        <v>269</v>
      </c>
      <c r="B280" s="540">
        <v>44896</v>
      </c>
      <c r="C280" s="448" t="str">
        <f>IF(B280="","",IF(WEEKDAY(B280)=1,"(日)",IF(WEEKDAY(B280)=2,"(月)",IF(WEEKDAY(B280)=3,"(火)",IF(WEEKDAY(B280)=4,"(水)",IF(WEEKDAY(B280)=5,"(木)",IF(WEEKDAY(B280)=6,"(金)","(土)")))))))</f>
        <v>(木)</v>
      </c>
      <c r="D280" s="740" t="s">
        <v>330</v>
      </c>
      <c r="E280" s="663"/>
      <c r="F280" s="664">
        <v>11.8</v>
      </c>
      <c r="G280" s="12">
        <v>15.4</v>
      </c>
      <c r="H280" s="666">
        <v>15.8</v>
      </c>
      <c r="I280" s="665">
        <v>12.3</v>
      </c>
      <c r="J280" s="307">
        <v>5.0999999999999996</v>
      </c>
      <c r="K280" s="12">
        <v>7.81</v>
      </c>
      <c r="L280" s="307">
        <v>7.45</v>
      </c>
      <c r="M280" s="1130">
        <v>27.3</v>
      </c>
      <c r="N280" s="666">
        <v>27</v>
      </c>
      <c r="O280" s="667">
        <v>87</v>
      </c>
      <c r="P280" s="667">
        <v>78</v>
      </c>
      <c r="Q280" s="728">
        <v>18</v>
      </c>
      <c r="R280" s="671">
        <v>190</v>
      </c>
      <c r="S280" s="1026">
        <v>0.41</v>
      </c>
      <c r="T280" s="1005">
        <v>6690</v>
      </c>
      <c r="U280" s="122"/>
      <c r="V280" s="517" t="s">
        <v>344</v>
      </c>
      <c r="W280" s="484"/>
      <c r="X280" s="486">
        <v>44909</v>
      </c>
      <c r="Y280" s="482"/>
    </row>
    <row r="281" spans="1:25" x14ac:dyDescent="0.15">
      <c r="A281" s="1224"/>
      <c r="B281" s="539">
        <v>44897</v>
      </c>
      <c r="C281" s="449" t="str">
        <f t="shared" ref="C281:C310" si="32">IF(B281="","",IF(WEEKDAY(B281)=1,"(日)",IF(WEEKDAY(B281)=2,"(月)",IF(WEEKDAY(B281)=3,"(火)",IF(WEEKDAY(B281)=4,"(水)",IF(WEEKDAY(B281)=5,"(木)",IF(WEEKDAY(B281)=6,"(金)","(土)")))))))</f>
        <v>(金)</v>
      </c>
      <c r="D281" s="742" t="s">
        <v>330</v>
      </c>
      <c r="E281" s="673"/>
      <c r="F281" s="674">
        <v>10.8</v>
      </c>
      <c r="G281" s="13">
        <v>13.2</v>
      </c>
      <c r="H281" s="310">
        <v>13.4</v>
      </c>
      <c r="I281" s="14">
        <v>12</v>
      </c>
      <c r="J281" s="308">
        <v>9.5</v>
      </c>
      <c r="K281" s="13">
        <v>7.8</v>
      </c>
      <c r="L281" s="308">
        <v>7.85</v>
      </c>
      <c r="M281" s="1131">
        <v>29.5</v>
      </c>
      <c r="N281" s="310">
        <v>29.3</v>
      </c>
      <c r="O281" s="309">
        <v>100</v>
      </c>
      <c r="P281" s="309">
        <v>82</v>
      </c>
      <c r="Q281" s="743">
        <v>16</v>
      </c>
      <c r="R281" s="677">
        <v>216</v>
      </c>
      <c r="S281" s="1030">
        <v>0.79</v>
      </c>
      <c r="T281" s="1012">
        <v>504</v>
      </c>
      <c r="U281" s="122"/>
      <c r="V281" s="518" t="s">
        <v>2</v>
      </c>
      <c r="W281" s="485" t="s">
        <v>363</v>
      </c>
      <c r="X281" s="487">
        <v>13.7</v>
      </c>
      <c r="Y281" s="483"/>
    </row>
    <row r="282" spans="1:25" x14ac:dyDescent="0.15">
      <c r="A282" s="1224"/>
      <c r="B282" s="539">
        <v>44898</v>
      </c>
      <c r="C282" s="449" t="str">
        <f t="shared" si="32"/>
        <v>(土)</v>
      </c>
      <c r="D282" s="742" t="s">
        <v>330</v>
      </c>
      <c r="E282" s="673"/>
      <c r="F282" s="674">
        <v>9.3000000000000007</v>
      </c>
      <c r="G282" s="13">
        <v>12</v>
      </c>
      <c r="H282" s="310">
        <v>12.9</v>
      </c>
      <c r="I282" s="14">
        <v>7.9</v>
      </c>
      <c r="J282" s="308">
        <v>8.6</v>
      </c>
      <c r="K282" s="13">
        <v>7.92</v>
      </c>
      <c r="L282" s="308">
        <v>7.95</v>
      </c>
      <c r="M282" s="1131"/>
      <c r="N282" s="310"/>
      <c r="O282" s="309"/>
      <c r="P282" s="309"/>
      <c r="Q282" s="743"/>
      <c r="R282" s="677"/>
      <c r="S282" s="1030"/>
      <c r="T282" s="787"/>
      <c r="U282" s="122"/>
      <c r="V282" s="6" t="s">
        <v>19</v>
      </c>
      <c r="W282" s="7" t="s">
        <v>20</v>
      </c>
      <c r="X282" s="8" t="s">
        <v>21</v>
      </c>
      <c r="Y282" s="7" t="s">
        <v>22</v>
      </c>
    </row>
    <row r="283" spans="1:25" x14ac:dyDescent="0.15">
      <c r="A283" s="1224"/>
      <c r="B283" s="539">
        <v>44899</v>
      </c>
      <c r="C283" s="449" t="str">
        <f t="shared" si="32"/>
        <v>(日)</v>
      </c>
      <c r="D283" s="742" t="s">
        <v>331</v>
      </c>
      <c r="E283" s="673"/>
      <c r="F283" s="674">
        <v>12.3</v>
      </c>
      <c r="G283" s="13">
        <v>11.8</v>
      </c>
      <c r="H283" s="310">
        <v>12.8</v>
      </c>
      <c r="I283" s="14">
        <v>6</v>
      </c>
      <c r="J283" s="308">
        <v>6.4</v>
      </c>
      <c r="K283" s="13">
        <v>7.93</v>
      </c>
      <c r="L283" s="308">
        <v>7.91</v>
      </c>
      <c r="M283" s="1131"/>
      <c r="N283" s="310"/>
      <c r="O283" s="309"/>
      <c r="P283" s="309"/>
      <c r="Q283" s="743"/>
      <c r="R283" s="677"/>
      <c r="S283" s="1030"/>
      <c r="T283" s="787"/>
      <c r="U283" s="122"/>
      <c r="V283" s="3" t="s">
        <v>203</v>
      </c>
      <c r="W283" s="9" t="s">
        <v>11</v>
      </c>
      <c r="X283" s="12">
        <v>10.7</v>
      </c>
      <c r="Y283" s="307">
        <v>11</v>
      </c>
    </row>
    <row r="284" spans="1:25" x14ac:dyDescent="0.15">
      <c r="A284" s="1224"/>
      <c r="B284" s="539">
        <v>44900</v>
      </c>
      <c r="C284" s="449" t="str">
        <f t="shared" si="32"/>
        <v>(月)</v>
      </c>
      <c r="D284" s="742" t="s">
        <v>330</v>
      </c>
      <c r="E284" s="673">
        <v>22</v>
      </c>
      <c r="F284" s="674">
        <v>9.8000000000000007</v>
      </c>
      <c r="G284" s="13">
        <v>12.6</v>
      </c>
      <c r="H284" s="310">
        <v>12.8</v>
      </c>
      <c r="I284" s="14">
        <v>5.2</v>
      </c>
      <c r="J284" s="308">
        <v>6</v>
      </c>
      <c r="K284" s="13">
        <v>7.96</v>
      </c>
      <c r="L284" s="308">
        <v>7.94</v>
      </c>
      <c r="M284" s="1131">
        <v>34.799999999999997</v>
      </c>
      <c r="N284" s="310">
        <v>34.5</v>
      </c>
      <c r="O284" s="309">
        <v>140</v>
      </c>
      <c r="P284" s="309">
        <v>100</v>
      </c>
      <c r="Q284" s="743">
        <v>13</v>
      </c>
      <c r="R284" s="677">
        <v>248</v>
      </c>
      <c r="S284" s="1030">
        <v>0.62</v>
      </c>
      <c r="T284" s="787"/>
      <c r="U284" s="122"/>
      <c r="V284" s="4" t="s">
        <v>204</v>
      </c>
      <c r="W284" s="10" t="s">
        <v>205</v>
      </c>
      <c r="X284" s="13">
        <v>7.4</v>
      </c>
      <c r="Y284" s="308">
        <v>5.8</v>
      </c>
    </row>
    <row r="285" spans="1:25" x14ac:dyDescent="0.15">
      <c r="A285" s="1224"/>
      <c r="B285" s="539">
        <v>44901</v>
      </c>
      <c r="C285" s="449" t="str">
        <f t="shared" si="32"/>
        <v>(火)</v>
      </c>
      <c r="D285" s="742" t="s">
        <v>332</v>
      </c>
      <c r="E285" s="673">
        <v>20</v>
      </c>
      <c r="F285" s="674">
        <v>6.9</v>
      </c>
      <c r="G285" s="13">
        <v>10.6</v>
      </c>
      <c r="H285" s="310">
        <v>10.7</v>
      </c>
      <c r="I285" s="14">
        <v>45.6</v>
      </c>
      <c r="J285" s="308">
        <v>2</v>
      </c>
      <c r="K285" s="13">
        <v>7.7</v>
      </c>
      <c r="L285" s="308">
        <v>7.35</v>
      </c>
      <c r="M285" s="1131">
        <v>17.2</v>
      </c>
      <c r="N285" s="310">
        <v>18.100000000000001</v>
      </c>
      <c r="O285" s="309">
        <v>67</v>
      </c>
      <c r="P285" s="309">
        <v>54</v>
      </c>
      <c r="Q285" s="743">
        <v>12</v>
      </c>
      <c r="R285" s="677">
        <v>138</v>
      </c>
      <c r="S285" s="1030">
        <v>0.13</v>
      </c>
      <c r="T285" s="787">
        <v>7273</v>
      </c>
      <c r="U285" s="122"/>
      <c r="V285" s="4" t="s">
        <v>12</v>
      </c>
      <c r="W285" s="10"/>
      <c r="X285" s="13">
        <v>8</v>
      </c>
      <c r="Y285" s="308">
        <v>8</v>
      </c>
    </row>
    <row r="286" spans="1:25" x14ac:dyDescent="0.15">
      <c r="A286" s="1224"/>
      <c r="B286" s="539">
        <v>44902</v>
      </c>
      <c r="C286" s="449" t="str">
        <f t="shared" si="32"/>
        <v>(水)</v>
      </c>
      <c r="D286" s="742" t="s">
        <v>331</v>
      </c>
      <c r="E286" s="673"/>
      <c r="F286" s="674">
        <v>8.6999999999999993</v>
      </c>
      <c r="G286" s="13">
        <v>10.7</v>
      </c>
      <c r="H286" s="310">
        <v>10.9</v>
      </c>
      <c r="I286" s="14">
        <v>12</v>
      </c>
      <c r="J286" s="308">
        <v>4.5</v>
      </c>
      <c r="K286" s="13">
        <v>7.83</v>
      </c>
      <c r="L286" s="308">
        <v>7.49</v>
      </c>
      <c r="M286" s="1131">
        <v>24.5</v>
      </c>
      <c r="N286" s="310">
        <v>24.3</v>
      </c>
      <c r="O286" s="309">
        <v>84</v>
      </c>
      <c r="P286" s="309">
        <v>74</v>
      </c>
      <c r="Q286" s="743">
        <v>15</v>
      </c>
      <c r="R286" s="677">
        <v>184</v>
      </c>
      <c r="S286" s="1030">
        <v>0.4</v>
      </c>
      <c r="T286" s="787">
        <v>5999</v>
      </c>
      <c r="U286" s="122"/>
      <c r="V286" s="4" t="s">
        <v>206</v>
      </c>
      <c r="W286" s="10" t="s">
        <v>13</v>
      </c>
      <c r="X286" s="13">
        <v>35.4</v>
      </c>
      <c r="Y286" s="308">
        <v>35</v>
      </c>
    </row>
    <row r="287" spans="1:25" x14ac:dyDescent="0.15">
      <c r="A287" s="1224"/>
      <c r="B287" s="539">
        <v>44903</v>
      </c>
      <c r="C287" s="449" t="str">
        <f t="shared" si="32"/>
        <v>(木)</v>
      </c>
      <c r="D287" s="742" t="s">
        <v>331</v>
      </c>
      <c r="E287" s="673"/>
      <c r="F287" s="674">
        <v>9.9</v>
      </c>
      <c r="G287" s="13">
        <v>10.5</v>
      </c>
      <c r="H287" s="310">
        <v>10.8</v>
      </c>
      <c r="I287" s="14">
        <v>8.6</v>
      </c>
      <c r="J287" s="308">
        <v>5.0999999999999996</v>
      </c>
      <c r="K287" s="13">
        <v>7.88</v>
      </c>
      <c r="L287" s="308">
        <v>7.66</v>
      </c>
      <c r="M287" s="1131">
        <v>28.1</v>
      </c>
      <c r="N287" s="310">
        <v>28.2</v>
      </c>
      <c r="O287" s="309">
        <v>94</v>
      </c>
      <c r="P287" s="309">
        <v>80</v>
      </c>
      <c r="Q287" s="743">
        <v>16</v>
      </c>
      <c r="R287" s="677">
        <v>204</v>
      </c>
      <c r="S287" s="1030">
        <v>0.71</v>
      </c>
      <c r="T287" s="787">
        <v>3263</v>
      </c>
      <c r="U287" s="122"/>
      <c r="V287" s="4" t="s">
        <v>207</v>
      </c>
      <c r="W287" s="10" t="s">
        <v>371</v>
      </c>
      <c r="X287" s="383">
        <v>140</v>
      </c>
      <c r="Y287" s="309">
        <v>140</v>
      </c>
    </row>
    <row r="288" spans="1:25" x14ac:dyDescent="0.15">
      <c r="A288" s="1224"/>
      <c r="B288" s="539">
        <v>44904</v>
      </c>
      <c r="C288" s="449" t="str">
        <f t="shared" si="32"/>
        <v>(金)</v>
      </c>
      <c r="D288" s="742" t="s">
        <v>330</v>
      </c>
      <c r="E288" s="673"/>
      <c r="F288" s="674">
        <v>11.3</v>
      </c>
      <c r="G288" s="13">
        <v>10.7</v>
      </c>
      <c r="H288" s="310">
        <v>10.8</v>
      </c>
      <c r="I288" s="14">
        <v>8.6</v>
      </c>
      <c r="J288" s="308">
        <v>9.4</v>
      </c>
      <c r="K288" s="13">
        <v>7.89</v>
      </c>
      <c r="L288" s="308">
        <v>7.84</v>
      </c>
      <c r="M288" s="1131">
        <v>28.6</v>
      </c>
      <c r="N288" s="310">
        <v>28.6</v>
      </c>
      <c r="O288" s="309">
        <v>100</v>
      </c>
      <c r="P288" s="309">
        <v>82</v>
      </c>
      <c r="Q288" s="743">
        <v>16</v>
      </c>
      <c r="R288" s="677">
        <v>222</v>
      </c>
      <c r="S288" s="1030">
        <v>0.7</v>
      </c>
      <c r="T288" s="787">
        <v>2889</v>
      </c>
      <c r="U288" s="122"/>
      <c r="V288" s="4" t="s">
        <v>208</v>
      </c>
      <c r="W288" s="10" t="s">
        <v>371</v>
      </c>
      <c r="X288" s="383">
        <v>98</v>
      </c>
      <c r="Y288" s="309">
        <v>98</v>
      </c>
    </row>
    <row r="289" spans="1:25" x14ac:dyDescent="0.15">
      <c r="A289" s="1224"/>
      <c r="B289" s="539">
        <v>44905</v>
      </c>
      <c r="C289" s="449" t="str">
        <f t="shared" si="32"/>
        <v>(土)</v>
      </c>
      <c r="D289" s="742" t="s">
        <v>331</v>
      </c>
      <c r="E289" s="673"/>
      <c r="F289" s="674">
        <v>10.7</v>
      </c>
      <c r="G289" s="13">
        <v>10.8</v>
      </c>
      <c r="H289" s="310">
        <v>11.8</v>
      </c>
      <c r="I289" s="14">
        <v>10.199999999999999</v>
      </c>
      <c r="J289" s="308">
        <v>7.9</v>
      </c>
      <c r="K289" s="13">
        <v>7.6</v>
      </c>
      <c r="L289" s="308">
        <v>7.7</v>
      </c>
      <c r="M289" s="1131"/>
      <c r="N289" s="310"/>
      <c r="O289" s="309"/>
      <c r="P289" s="309"/>
      <c r="Q289" s="743"/>
      <c r="R289" s="677"/>
      <c r="S289" s="1030"/>
      <c r="T289" s="787">
        <v>1111</v>
      </c>
      <c r="U289" s="122"/>
      <c r="V289" s="4" t="s">
        <v>209</v>
      </c>
      <c r="W289" s="10" t="s">
        <v>371</v>
      </c>
      <c r="X289" s="383">
        <v>66</v>
      </c>
      <c r="Y289" s="309">
        <v>66</v>
      </c>
    </row>
    <row r="290" spans="1:25" x14ac:dyDescent="0.15">
      <c r="A290" s="1224"/>
      <c r="B290" s="539">
        <v>44906</v>
      </c>
      <c r="C290" s="449" t="str">
        <f t="shared" si="32"/>
        <v>(日)</v>
      </c>
      <c r="D290" s="742" t="s">
        <v>331</v>
      </c>
      <c r="E290" s="673"/>
      <c r="F290" s="674">
        <v>10.7</v>
      </c>
      <c r="G290" s="13">
        <v>10.9</v>
      </c>
      <c r="H290" s="310">
        <v>12</v>
      </c>
      <c r="I290" s="14">
        <v>7</v>
      </c>
      <c r="J290" s="308">
        <v>8.6999999999999993</v>
      </c>
      <c r="K290" s="13">
        <v>7.89</v>
      </c>
      <c r="L290" s="308">
        <v>7.89</v>
      </c>
      <c r="M290" s="1131"/>
      <c r="N290" s="310"/>
      <c r="O290" s="309"/>
      <c r="P290" s="309"/>
      <c r="Q290" s="743"/>
      <c r="R290" s="677"/>
      <c r="S290" s="1030"/>
      <c r="T290" s="787"/>
      <c r="U290" s="122"/>
      <c r="V290" s="4" t="s">
        <v>210</v>
      </c>
      <c r="W290" s="10" t="s">
        <v>371</v>
      </c>
      <c r="X290" s="383">
        <v>32</v>
      </c>
      <c r="Y290" s="309">
        <v>32</v>
      </c>
    </row>
    <row r="291" spans="1:25" x14ac:dyDescent="0.15">
      <c r="A291" s="1224"/>
      <c r="B291" s="539">
        <v>44907</v>
      </c>
      <c r="C291" s="449" t="str">
        <f t="shared" si="32"/>
        <v>(月)</v>
      </c>
      <c r="D291" s="742" t="s">
        <v>331</v>
      </c>
      <c r="E291" s="673"/>
      <c r="F291" s="674">
        <v>9.8000000000000007</v>
      </c>
      <c r="G291" s="13">
        <v>11.5</v>
      </c>
      <c r="H291" s="310">
        <v>11.7</v>
      </c>
      <c r="I291" s="14">
        <v>4.3</v>
      </c>
      <c r="J291" s="308">
        <v>5.5</v>
      </c>
      <c r="K291" s="13">
        <v>7.96</v>
      </c>
      <c r="L291" s="308">
        <v>7.96</v>
      </c>
      <c r="M291" s="1131">
        <v>34.299999999999997</v>
      </c>
      <c r="N291" s="310">
        <v>34</v>
      </c>
      <c r="O291" s="309">
        <v>130</v>
      </c>
      <c r="P291" s="309">
        <v>90</v>
      </c>
      <c r="Q291" s="743">
        <v>13</v>
      </c>
      <c r="R291" s="677">
        <v>246</v>
      </c>
      <c r="S291" s="1030">
        <v>0.55000000000000004</v>
      </c>
      <c r="T291" s="787">
        <v>239</v>
      </c>
      <c r="U291" s="122"/>
      <c r="V291" s="4" t="s">
        <v>211</v>
      </c>
      <c r="W291" s="10" t="s">
        <v>371</v>
      </c>
      <c r="X291" s="218">
        <v>16</v>
      </c>
      <c r="Y291" s="310">
        <v>13</v>
      </c>
    </row>
    <row r="292" spans="1:25" x14ac:dyDescent="0.15">
      <c r="A292" s="1224"/>
      <c r="B292" s="539">
        <v>44908</v>
      </c>
      <c r="C292" s="449" t="str">
        <f t="shared" si="32"/>
        <v>(火)</v>
      </c>
      <c r="D292" s="742" t="s">
        <v>332</v>
      </c>
      <c r="E292" s="673">
        <v>2</v>
      </c>
      <c r="F292" s="674">
        <v>7.4</v>
      </c>
      <c r="G292" s="13">
        <v>10.5</v>
      </c>
      <c r="H292" s="310">
        <v>10.9</v>
      </c>
      <c r="I292" s="14">
        <v>4.5</v>
      </c>
      <c r="J292" s="308">
        <v>5.4</v>
      </c>
      <c r="K292" s="13">
        <v>7.91</v>
      </c>
      <c r="L292" s="308">
        <v>7.91</v>
      </c>
      <c r="M292" s="1131">
        <v>35.200000000000003</v>
      </c>
      <c r="N292" s="310">
        <v>35.200000000000003</v>
      </c>
      <c r="O292" s="309">
        <v>140</v>
      </c>
      <c r="P292" s="309">
        <v>94</v>
      </c>
      <c r="Q292" s="743">
        <v>13</v>
      </c>
      <c r="R292" s="677">
        <v>258</v>
      </c>
      <c r="S292" s="1030">
        <v>0.56000000000000005</v>
      </c>
      <c r="T292" s="787"/>
      <c r="U292" s="122"/>
      <c r="V292" s="4" t="s">
        <v>212</v>
      </c>
      <c r="W292" s="10" t="s">
        <v>371</v>
      </c>
      <c r="X292" s="220">
        <v>268</v>
      </c>
      <c r="Y292" s="311">
        <v>260</v>
      </c>
    </row>
    <row r="293" spans="1:25" x14ac:dyDescent="0.15">
      <c r="A293" s="1224"/>
      <c r="B293" s="539">
        <v>44909</v>
      </c>
      <c r="C293" s="449" t="str">
        <f t="shared" si="32"/>
        <v>(水)</v>
      </c>
      <c r="D293" s="742" t="s">
        <v>331</v>
      </c>
      <c r="E293" s="673"/>
      <c r="F293" s="674">
        <v>13.7</v>
      </c>
      <c r="G293" s="13">
        <v>10.7</v>
      </c>
      <c r="H293" s="310">
        <v>11</v>
      </c>
      <c r="I293" s="14">
        <v>7.4</v>
      </c>
      <c r="J293" s="308">
        <v>5.8</v>
      </c>
      <c r="K293" s="13">
        <v>8</v>
      </c>
      <c r="L293" s="308">
        <v>8</v>
      </c>
      <c r="M293" s="1131">
        <v>35.4</v>
      </c>
      <c r="N293" s="310">
        <v>35</v>
      </c>
      <c r="O293" s="309">
        <v>140</v>
      </c>
      <c r="P293" s="309">
        <v>98</v>
      </c>
      <c r="Q293" s="743">
        <v>13</v>
      </c>
      <c r="R293" s="677">
        <v>260</v>
      </c>
      <c r="S293" s="1030">
        <v>0.51</v>
      </c>
      <c r="T293" s="787"/>
      <c r="U293" s="122"/>
      <c r="V293" s="4" t="s">
        <v>213</v>
      </c>
      <c r="W293" s="10" t="s">
        <v>371</v>
      </c>
      <c r="X293" s="219">
        <v>0.69</v>
      </c>
      <c r="Y293" s="312">
        <v>0.51</v>
      </c>
    </row>
    <row r="294" spans="1:25" x14ac:dyDescent="0.15">
      <c r="A294" s="1224"/>
      <c r="B294" s="539">
        <v>44910</v>
      </c>
      <c r="C294" s="449" t="str">
        <f t="shared" si="32"/>
        <v>(木)</v>
      </c>
      <c r="D294" s="742" t="s">
        <v>330</v>
      </c>
      <c r="E294" s="673"/>
      <c r="F294" s="674">
        <v>9.5</v>
      </c>
      <c r="G294" s="13">
        <v>10.6</v>
      </c>
      <c r="H294" s="310">
        <v>10.8</v>
      </c>
      <c r="I294" s="14">
        <v>3.5</v>
      </c>
      <c r="J294" s="308">
        <v>4.8</v>
      </c>
      <c r="K294" s="13">
        <v>7.97</v>
      </c>
      <c r="L294" s="308">
        <v>8</v>
      </c>
      <c r="M294" s="1131">
        <v>35.9</v>
      </c>
      <c r="N294" s="310">
        <v>35.799999999999997</v>
      </c>
      <c r="O294" s="309">
        <v>140</v>
      </c>
      <c r="P294" s="309">
        <v>96</v>
      </c>
      <c r="Q294" s="743">
        <v>13</v>
      </c>
      <c r="R294" s="677">
        <v>260</v>
      </c>
      <c r="S294" s="1030">
        <v>0.52</v>
      </c>
      <c r="T294" s="787"/>
      <c r="U294" s="122"/>
      <c r="V294" s="4" t="s">
        <v>14</v>
      </c>
      <c r="W294" s="10" t="s">
        <v>371</v>
      </c>
      <c r="X294" s="217">
        <v>3.8</v>
      </c>
      <c r="Y294" s="313">
        <v>3.6</v>
      </c>
    </row>
    <row r="295" spans="1:25" x14ac:dyDescent="0.15">
      <c r="A295" s="1224"/>
      <c r="B295" s="539">
        <v>44911</v>
      </c>
      <c r="C295" s="449" t="str">
        <f t="shared" si="32"/>
        <v>(金)</v>
      </c>
      <c r="D295" s="742" t="s">
        <v>331</v>
      </c>
      <c r="E295" s="673"/>
      <c r="F295" s="674">
        <v>9.6999999999999993</v>
      </c>
      <c r="G295" s="13">
        <v>9.6</v>
      </c>
      <c r="H295" s="310">
        <v>10.3</v>
      </c>
      <c r="I295" s="14">
        <v>1.9</v>
      </c>
      <c r="J295" s="308">
        <v>3.6</v>
      </c>
      <c r="K295" s="13">
        <v>7.96</v>
      </c>
      <c r="L295" s="308">
        <v>8</v>
      </c>
      <c r="M295" s="1131">
        <v>36.4</v>
      </c>
      <c r="N295" s="310">
        <v>36.200000000000003</v>
      </c>
      <c r="O295" s="309">
        <v>140</v>
      </c>
      <c r="P295" s="309">
        <v>98</v>
      </c>
      <c r="Q295" s="743">
        <v>13</v>
      </c>
      <c r="R295" s="677">
        <v>264</v>
      </c>
      <c r="S295" s="1030">
        <v>0.42</v>
      </c>
      <c r="T295" s="787"/>
      <c r="U295" s="122"/>
      <c r="V295" s="4" t="s">
        <v>15</v>
      </c>
      <c r="W295" s="10" t="s">
        <v>371</v>
      </c>
      <c r="X295" s="217">
        <v>1.8</v>
      </c>
      <c r="Y295" s="313">
        <v>1.7</v>
      </c>
    </row>
    <row r="296" spans="1:25" x14ac:dyDescent="0.15">
      <c r="A296" s="1224"/>
      <c r="B296" s="539">
        <v>44912</v>
      </c>
      <c r="C296" s="449" t="str">
        <f t="shared" si="32"/>
        <v>(土)</v>
      </c>
      <c r="D296" s="742" t="s">
        <v>330</v>
      </c>
      <c r="E296" s="673">
        <v>5</v>
      </c>
      <c r="F296" s="674">
        <v>8.3000000000000007</v>
      </c>
      <c r="G296" s="13">
        <v>10.199999999999999</v>
      </c>
      <c r="H296" s="310">
        <v>11.2</v>
      </c>
      <c r="I296" s="14">
        <v>7.4</v>
      </c>
      <c r="J296" s="308">
        <v>6.2</v>
      </c>
      <c r="K296" s="13">
        <v>7.97</v>
      </c>
      <c r="L296" s="308">
        <v>7.86</v>
      </c>
      <c r="M296" s="1131"/>
      <c r="N296" s="310"/>
      <c r="O296" s="309"/>
      <c r="P296" s="309"/>
      <c r="Q296" s="743"/>
      <c r="R296" s="677"/>
      <c r="S296" s="1030"/>
      <c r="T296" s="787">
        <v>1496</v>
      </c>
      <c r="U296" s="122"/>
      <c r="V296" s="4" t="s">
        <v>214</v>
      </c>
      <c r="W296" s="10" t="s">
        <v>371</v>
      </c>
      <c r="X296" s="217">
        <v>8.6</v>
      </c>
      <c r="Y296" s="313">
        <v>8.1</v>
      </c>
    </row>
    <row r="297" spans="1:25" x14ac:dyDescent="0.15">
      <c r="A297" s="1224"/>
      <c r="B297" s="539">
        <v>44913</v>
      </c>
      <c r="C297" s="449" t="str">
        <f t="shared" si="32"/>
        <v>(日)</v>
      </c>
      <c r="D297" s="742" t="s">
        <v>330</v>
      </c>
      <c r="E297" s="673">
        <v>2</v>
      </c>
      <c r="F297" s="674">
        <v>5.4</v>
      </c>
      <c r="G297" s="13">
        <v>11.1</v>
      </c>
      <c r="H297" s="310">
        <v>12.1</v>
      </c>
      <c r="I297" s="14">
        <v>6.5</v>
      </c>
      <c r="J297" s="308">
        <v>6.7</v>
      </c>
      <c r="K297" s="13">
        <v>7.92</v>
      </c>
      <c r="L297" s="308">
        <v>7.98</v>
      </c>
      <c r="M297" s="1131"/>
      <c r="N297" s="310"/>
      <c r="O297" s="309"/>
      <c r="P297" s="309"/>
      <c r="Q297" s="743"/>
      <c r="R297" s="677"/>
      <c r="S297" s="1030"/>
      <c r="T297" s="787">
        <v>31</v>
      </c>
      <c r="U297" s="122"/>
      <c r="V297" s="4" t="s">
        <v>215</v>
      </c>
      <c r="W297" s="10" t="s">
        <v>371</v>
      </c>
      <c r="X297" s="219">
        <v>6.7000000000000004E-2</v>
      </c>
      <c r="Y297" s="314">
        <v>5.0999999999999997E-2</v>
      </c>
    </row>
    <row r="298" spans="1:25" x14ac:dyDescent="0.15">
      <c r="A298" s="1224"/>
      <c r="B298" s="539">
        <v>44914</v>
      </c>
      <c r="C298" s="449" t="str">
        <f t="shared" si="32"/>
        <v>(月)</v>
      </c>
      <c r="D298" s="742" t="s">
        <v>331</v>
      </c>
      <c r="E298" s="673"/>
      <c r="F298" s="674">
        <v>8</v>
      </c>
      <c r="G298" s="13">
        <v>9</v>
      </c>
      <c r="H298" s="310">
        <v>9.4</v>
      </c>
      <c r="I298" s="14">
        <v>4.5</v>
      </c>
      <c r="J298" s="308">
        <v>6.1</v>
      </c>
      <c r="K298" s="13">
        <v>7.98</v>
      </c>
      <c r="L298" s="308">
        <v>8.02</v>
      </c>
      <c r="M298" s="1131">
        <v>35.700000000000003</v>
      </c>
      <c r="N298" s="310">
        <v>35.299999999999997</v>
      </c>
      <c r="O298" s="309">
        <v>140</v>
      </c>
      <c r="P298" s="309">
        <v>94</v>
      </c>
      <c r="Q298" s="743">
        <v>13</v>
      </c>
      <c r="R298" s="677">
        <v>252</v>
      </c>
      <c r="S298" s="1030">
        <v>0.53</v>
      </c>
      <c r="T298" s="787"/>
      <c r="U298" s="122"/>
      <c r="V298" s="4" t="s">
        <v>16</v>
      </c>
      <c r="W298" s="10" t="s">
        <v>371</v>
      </c>
      <c r="X298" s="219">
        <v>0.73</v>
      </c>
      <c r="Y298" s="314">
        <v>0.73</v>
      </c>
    </row>
    <row r="299" spans="1:25" x14ac:dyDescent="0.15">
      <c r="A299" s="1224"/>
      <c r="B299" s="539">
        <v>44915</v>
      </c>
      <c r="C299" s="449" t="str">
        <f t="shared" si="32"/>
        <v>(火)</v>
      </c>
      <c r="D299" s="742" t="s">
        <v>331</v>
      </c>
      <c r="E299" s="673"/>
      <c r="F299" s="674">
        <v>5.9</v>
      </c>
      <c r="G299" s="13">
        <v>8.1999999999999993</v>
      </c>
      <c r="H299" s="310">
        <v>8.8000000000000007</v>
      </c>
      <c r="I299" s="14">
        <v>2.7</v>
      </c>
      <c r="J299" s="308">
        <v>4</v>
      </c>
      <c r="K299" s="13">
        <v>7.98</v>
      </c>
      <c r="L299" s="308">
        <v>8.02</v>
      </c>
      <c r="M299" s="1131">
        <v>36.4</v>
      </c>
      <c r="N299" s="310">
        <v>36.299999999999997</v>
      </c>
      <c r="O299" s="309">
        <v>140</v>
      </c>
      <c r="P299" s="309">
        <v>100</v>
      </c>
      <c r="Q299" s="743">
        <v>13</v>
      </c>
      <c r="R299" s="677">
        <v>252</v>
      </c>
      <c r="S299" s="1030">
        <v>0.48</v>
      </c>
      <c r="T299" s="787"/>
      <c r="U299" s="122"/>
      <c r="V299" s="4" t="s">
        <v>216</v>
      </c>
      <c r="W299" s="10" t="s">
        <v>371</v>
      </c>
      <c r="X299" s="219">
        <v>1.24</v>
      </c>
      <c r="Y299" s="314">
        <v>1.23</v>
      </c>
    </row>
    <row r="300" spans="1:25" x14ac:dyDescent="0.15">
      <c r="A300" s="1224"/>
      <c r="B300" s="539">
        <v>44916</v>
      </c>
      <c r="C300" s="449" t="str">
        <f t="shared" si="32"/>
        <v>(水)</v>
      </c>
      <c r="D300" s="742" t="s">
        <v>330</v>
      </c>
      <c r="E300" s="673"/>
      <c r="F300" s="674">
        <v>7.3</v>
      </c>
      <c r="G300" s="13">
        <v>8.6999999999999993</v>
      </c>
      <c r="H300" s="310">
        <v>8.8000000000000007</v>
      </c>
      <c r="I300" s="14">
        <v>2</v>
      </c>
      <c r="J300" s="308">
        <v>3.1</v>
      </c>
      <c r="K300" s="13">
        <v>7.97</v>
      </c>
      <c r="L300" s="308">
        <v>8.01</v>
      </c>
      <c r="M300" s="1131">
        <v>33.5</v>
      </c>
      <c r="N300" s="310">
        <v>33.200000000000003</v>
      </c>
      <c r="O300" s="309">
        <v>140</v>
      </c>
      <c r="P300" s="309">
        <v>100</v>
      </c>
      <c r="Q300" s="743">
        <v>13</v>
      </c>
      <c r="R300" s="677">
        <v>260</v>
      </c>
      <c r="S300" s="1030">
        <v>0.39</v>
      </c>
      <c r="T300" s="787"/>
      <c r="U300" s="122"/>
      <c r="V300" s="4" t="s">
        <v>217</v>
      </c>
      <c r="W300" s="10" t="s">
        <v>371</v>
      </c>
      <c r="X300" s="219">
        <v>0.20200000000000001</v>
      </c>
      <c r="Y300" s="314">
        <v>0.20300000000000001</v>
      </c>
    </row>
    <row r="301" spans="1:25" x14ac:dyDescent="0.15">
      <c r="A301" s="1224"/>
      <c r="B301" s="539">
        <v>44917</v>
      </c>
      <c r="C301" s="449" t="str">
        <f t="shared" si="32"/>
        <v>(木)</v>
      </c>
      <c r="D301" s="742" t="s">
        <v>332</v>
      </c>
      <c r="E301" s="673">
        <v>15</v>
      </c>
      <c r="F301" s="674">
        <v>7.4</v>
      </c>
      <c r="G301" s="13">
        <v>10.199999999999999</v>
      </c>
      <c r="H301" s="310">
        <v>10.199999999999999</v>
      </c>
      <c r="I301" s="14">
        <v>3.5</v>
      </c>
      <c r="J301" s="308">
        <v>3</v>
      </c>
      <c r="K301" s="13">
        <v>7.86</v>
      </c>
      <c r="L301" s="308">
        <v>8</v>
      </c>
      <c r="M301" s="1131">
        <v>29.6</v>
      </c>
      <c r="N301" s="310">
        <v>32.6</v>
      </c>
      <c r="O301" s="309">
        <v>140</v>
      </c>
      <c r="P301" s="309">
        <v>102</v>
      </c>
      <c r="Q301" s="743">
        <v>13</v>
      </c>
      <c r="R301" s="677">
        <v>262</v>
      </c>
      <c r="S301" s="1030">
        <v>0.4</v>
      </c>
      <c r="T301" s="787">
        <v>3968</v>
      </c>
      <c r="U301" s="122"/>
      <c r="V301" s="4" t="s">
        <v>218</v>
      </c>
      <c r="W301" s="10" t="s">
        <v>371</v>
      </c>
      <c r="X301" s="217">
        <v>16.8</v>
      </c>
      <c r="Y301" s="313">
        <v>16.8</v>
      </c>
    </row>
    <row r="302" spans="1:25" x14ac:dyDescent="0.15">
      <c r="A302" s="1224"/>
      <c r="B302" s="539">
        <v>44918</v>
      </c>
      <c r="C302" s="449" t="str">
        <f t="shared" si="32"/>
        <v>(金)</v>
      </c>
      <c r="D302" s="742" t="s">
        <v>331</v>
      </c>
      <c r="E302" s="673">
        <v>1</v>
      </c>
      <c r="F302" s="674">
        <v>6.5</v>
      </c>
      <c r="G302" s="13">
        <v>8.1999999999999993</v>
      </c>
      <c r="H302" s="310">
        <v>8.6999999999999993</v>
      </c>
      <c r="I302" s="14">
        <v>19.7</v>
      </c>
      <c r="J302" s="308">
        <v>2.6</v>
      </c>
      <c r="K302" s="13">
        <v>7.57</v>
      </c>
      <c r="L302" s="308">
        <v>7.71</v>
      </c>
      <c r="M302" s="1131">
        <v>32.5</v>
      </c>
      <c r="N302" s="310">
        <v>33</v>
      </c>
      <c r="O302" s="309">
        <v>110</v>
      </c>
      <c r="P302" s="309">
        <v>82</v>
      </c>
      <c r="Q302" s="743">
        <v>18</v>
      </c>
      <c r="R302" s="677">
        <v>194</v>
      </c>
      <c r="S302" s="1030">
        <v>0.2</v>
      </c>
      <c r="T302" s="787">
        <v>4833</v>
      </c>
      <c r="U302" s="122"/>
      <c r="V302" s="4" t="s">
        <v>17</v>
      </c>
      <c r="W302" s="10" t="s">
        <v>371</v>
      </c>
      <c r="X302" s="217">
        <v>43.2</v>
      </c>
      <c r="Y302" s="313">
        <v>42.5</v>
      </c>
    </row>
    <row r="303" spans="1:25" x14ac:dyDescent="0.15">
      <c r="A303" s="1224"/>
      <c r="B303" s="539">
        <v>44919</v>
      </c>
      <c r="C303" s="449" t="str">
        <f t="shared" si="32"/>
        <v>(土)</v>
      </c>
      <c r="D303" s="742" t="s">
        <v>331</v>
      </c>
      <c r="E303" s="673"/>
      <c r="F303" s="674">
        <v>7.7</v>
      </c>
      <c r="G303" s="13">
        <v>6.8</v>
      </c>
      <c r="H303" s="310">
        <v>7.5</v>
      </c>
      <c r="I303" s="14">
        <v>7.1</v>
      </c>
      <c r="J303" s="308">
        <v>7.7</v>
      </c>
      <c r="K303" s="13">
        <v>7.97</v>
      </c>
      <c r="L303" s="308">
        <v>8.0299999999999994</v>
      </c>
      <c r="M303" s="1131"/>
      <c r="N303" s="310"/>
      <c r="O303" s="309"/>
      <c r="P303" s="309"/>
      <c r="Q303" s="743"/>
      <c r="R303" s="677"/>
      <c r="S303" s="1030"/>
      <c r="T303" s="787"/>
      <c r="U303" s="122"/>
      <c r="V303" s="4" t="s">
        <v>219</v>
      </c>
      <c r="W303" s="10" t="s">
        <v>205</v>
      </c>
      <c r="X303" s="383">
        <v>15</v>
      </c>
      <c r="Y303" s="396">
        <v>15</v>
      </c>
    </row>
    <row r="304" spans="1:25" x14ac:dyDescent="0.15">
      <c r="A304" s="1224"/>
      <c r="B304" s="539">
        <v>44920</v>
      </c>
      <c r="C304" s="449" t="str">
        <f t="shared" si="32"/>
        <v>(日)</v>
      </c>
      <c r="D304" s="742" t="s">
        <v>331</v>
      </c>
      <c r="E304" s="673"/>
      <c r="F304" s="674">
        <v>9.8000000000000007</v>
      </c>
      <c r="G304" s="13">
        <v>7.8</v>
      </c>
      <c r="H304" s="310">
        <v>9.1</v>
      </c>
      <c r="I304" s="14">
        <v>5</v>
      </c>
      <c r="J304" s="308">
        <v>5.6</v>
      </c>
      <c r="K304" s="13">
        <v>7.98</v>
      </c>
      <c r="L304" s="308">
        <v>8</v>
      </c>
      <c r="M304" s="1131"/>
      <c r="N304" s="310"/>
      <c r="O304" s="309"/>
      <c r="P304" s="309"/>
      <c r="Q304" s="743"/>
      <c r="R304" s="677"/>
      <c r="S304" s="1030"/>
      <c r="T304" s="787"/>
      <c r="U304" s="122"/>
      <c r="V304" s="4" t="s">
        <v>220</v>
      </c>
      <c r="W304" s="10" t="s">
        <v>371</v>
      </c>
      <c r="X304" s="383">
        <v>12</v>
      </c>
      <c r="Y304" s="396">
        <v>7</v>
      </c>
    </row>
    <row r="305" spans="1:25" x14ac:dyDescent="0.15">
      <c r="A305" s="1224"/>
      <c r="B305" s="539">
        <v>44921</v>
      </c>
      <c r="C305" s="449" t="str">
        <f t="shared" si="32"/>
        <v>(月)</v>
      </c>
      <c r="D305" s="742" t="s">
        <v>331</v>
      </c>
      <c r="E305" s="673"/>
      <c r="F305" s="674">
        <v>8.6</v>
      </c>
      <c r="G305" s="13">
        <v>8</v>
      </c>
      <c r="H305" s="310">
        <v>8.4</v>
      </c>
      <c r="I305" s="14">
        <v>3.9</v>
      </c>
      <c r="J305" s="308">
        <v>4.5999999999999996</v>
      </c>
      <c r="K305" s="13">
        <v>7.97</v>
      </c>
      <c r="L305" s="308">
        <v>7.99</v>
      </c>
      <c r="M305" s="1131">
        <v>33.9</v>
      </c>
      <c r="N305" s="310">
        <v>33.9</v>
      </c>
      <c r="O305" s="309">
        <v>120</v>
      </c>
      <c r="P305" s="309">
        <v>92</v>
      </c>
      <c r="Q305" s="743">
        <v>16</v>
      </c>
      <c r="R305" s="677">
        <v>232</v>
      </c>
      <c r="S305" s="1030">
        <v>0.5</v>
      </c>
      <c r="T305" s="787"/>
      <c r="U305" s="122"/>
      <c r="V305" s="397"/>
      <c r="W305" s="398"/>
      <c r="X305" s="399"/>
      <c r="Y305" s="398"/>
    </row>
    <row r="306" spans="1:25" x14ac:dyDescent="0.15">
      <c r="A306" s="1224"/>
      <c r="B306" s="539">
        <v>44922</v>
      </c>
      <c r="C306" s="449" t="str">
        <f t="shared" si="32"/>
        <v>(火)</v>
      </c>
      <c r="D306" s="742" t="s">
        <v>331</v>
      </c>
      <c r="E306" s="673"/>
      <c r="F306" s="674">
        <v>8.8000000000000007</v>
      </c>
      <c r="G306" s="13">
        <v>8.1</v>
      </c>
      <c r="H306" s="310">
        <v>8.1999999999999993</v>
      </c>
      <c r="I306" s="14">
        <v>3.6</v>
      </c>
      <c r="J306" s="308">
        <v>3.8</v>
      </c>
      <c r="K306" s="13">
        <v>7.99</v>
      </c>
      <c r="L306" s="308">
        <v>7.99</v>
      </c>
      <c r="M306" s="1131">
        <v>33.4</v>
      </c>
      <c r="N306" s="310">
        <v>33.5</v>
      </c>
      <c r="O306" s="309">
        <v>130</v>
      </c>
      <c r="P306" s="309">
        <v>92</v>
      </c>
      <c r="Q306" s="743">
        <v>16</v>
      </c>
      <c r="R306" s="677">
        <v>230</v>
      </c>
      <c r="S306" s="1030">
        <v>0.54</v>
      </c>
      <c r="T306" s="787"/>
      <c r="U306" s="122"/>
      <c r="V306" s="397"/>
      <c r="W306" s="398"/>
      <c r="X306" s="399"/>
      <c r="Y306" s="398"/>
    </row>
    <row r="307" spans="1:25" x14ac:dyDescent="0.15">
      <c r="A307" s="1224"/>
      <c r="B307" s="539">
        <v>44923</v>
      </c>
      <c r="C307" s="449" t="str">
        <f t="shared" si="32"/>
        <v>(水)</v>
      </c>
      <c r="D307" s="742" t="s">
        <v>331</v>
      </c>
      <c r="E307" s="673"/>
      <c r="F307" s="674">
        <v>7.5</v>
      </c>
      <c r="G307" s="13">
        <v>7.9</v>
      </c>
      <c r="H307" s="310">
        <v>8.3000000000000007</v>
      </c>
      <c r="I307" s="14">
        <v>3.8</v>
      </c>
      <c r="J307" s="308">
        <v>4.2</v>
      </c>
      <c r="K307" s="13">
        <v>7.95</v>
      </c>
      <c r="L307" s="308">
        <v>7.98</v>
      </c>
      <c r="M307" s="1131">
        <v>32.5</v>
      </c>
      <c r="N307" s="310">
        <v>33.299999999999997</v>
      </c>
      <c r="O307" s="309">
        <v>120</v>
      </c>
      <c r="P307" s="309">
        <v>93</v>
      </c>
      <c r="Q307" s="743">
        <v>15</v>
      </c>
      <c r="R307" s="677">
        <v>225</v>
      </c>
      <c r="S307" s="1030">
        <v>0.53</v>
      </c>
      <c r="T307" s="1012"/>
      <c r="U307" s="122"/>
      <c r="V307" s="400"/>
      <c r="W307" s="401"/>
      <c r="X307" s="402"/>
      <c r="Y307" s="401"/>
    </row>
    <row r="308" spans="1:25" x14ac:dyDescent="0.15">
      <c r="A308" s="1224"/>
      <c r="B308" s="539">
        <v>44924</v>
      </c>
      <c r="C308" s="449" t="str">
        <f t="shared" si="32"/>
        <v>(木)</v>
      </c>
      <c r="D308" s="742" t="s">
        <v>331</v>
      </c>
      <c r="E308" s="673"/>
      <c r="F308" s="674">
        <v>10.199999999999999</v>
      </c>
      <c r="G308" s="13">
        <v>9</v>
      </c>
      <c r="H308" s="310">
        <v>10</v>
      </c>
      <c r="I308" s="14">
        <v>4.8</v>
      </c>
      <c r="J308" s="308">
        <v>4.8</v>
      </c>
      <c r="K308" s="13">
        <v>7.94</v>
      </c>
      <c r="L308" s="308">
        <v>7.96</v>
      </c>
      <c r="M308" s="1131"/>
      <c r="N308" s="310"/>
      <c r="O308" s="309"/>
      <c r="P308" s="309"/>
      <c r="Q308" s="743"/>
      <c r="R308" s="677"/>
      <c r="S308" s="1030"/>
      <c r="T308" s="787"/>
      <c r="U308" s="122"/>
      <c r="V308" s="11" t="s">
        <v>23</v>
      </c>
      <c r="W308" s="117" t="s">
        <v>24</v>
      </c>
      <c r="X308" s="117" t="s">
        <v>24</v>
      </c>
      <c r="Y308" s="812" t="s">
        <v>24</v>
      </c>
    </row>
    <row r="309" spans="1:25" x14ac:dyDescent="0.15">
      <c r="A309" s="1224"/>
      <c r="B309" s="539">
        <v>44925</v>
      </c>
      <c r="C309" s="449" t="str">
        <f t="shared" si="32"/>
        <v>(金)</v>
      </c>
      <c r="D309" s="742" t="s">
        <v>330</v>
      </c>
      <c r="E309" s="673"/>
      <c r="F309" s="674">
        <v>6.9</v>
      </c>
      <c r="G309" s="13">
        <v>9.1</v>
      </c>
      <c r="H309" s="310">
        <v>10.3</v>
      </c>
      <c r="I309" s="14">
        <v>4.3</v>
      </c>
      <c r="J309" s="308">
        <v>4.5999999999999996</v>
      </c>
      <c r="K309" s="13">
        <v>7.91</v>
      </c>
      <c r="L309" s="308">
        <v>7.98</v>
      </c>
      <c r="M309" s="1131"/>
      <c r="N309" s="310"/>
      <c r="O309" s="309"/>
      <c r="P309" s="309"/>
      <c r="Q309" s="743"/>
      <c r="R309" s="677"/>
      <c r="S309" s="1030"/>
      <c r="T309" s="787"/>
      <c r="U309" s="122"/>
      <c r="V309" s="985" t="s">
        <v>361</v>
      </c>
      <c r="W309" s="986"/>
      <c r="X309" s="986"/>
      <c r="Y309" s="987"/>
    </row>
    <row r="310" spans="1:25" x14ac:dyDescent="0.15">
      <c r="A310" s="1224"/>
      <c r="B310" s="539">
        <v>44926</v>
      </c>
      <c r="C310" s="449" t="str">
        <f t="shared" si="32"/>
        <v>(土)</v>
      </c>
      <c r="D310" s="672" t="s">
        <v>330</v>
      </c>
      <c r="E310" s="700"/>
      <c r="F310" s="746">
        <v>7.4</v>
      </c>
      <c r="G310" s="498">
        <v>8.6</v>
      </c>
      <c r="H310" s="409">
        <v>10</v>
      </c>
      <c r="I310" s="748">
        <v>3.8</v>
      </c>
      <c r="J310" s="747">
        <v>4.3</v>
      </c>
      <c r="K310" s="498">
        <v>7.93</v>
      </c>
      <c r="L310" s="409">
        <v>8.01</v>
      </c>
      <c r="M310" s="1134"/>
      <c r="N310" s="747"/>
      <c r="O310" s="749"/>
      <c r="P310" s="749"/>
      <c r="Q310" s="750"/>
      <c r="R310" s="751"/>
      <c r="S310" s="1077"/>
      <c r="T310" s="1013"/>
      <c r="U310" s="122"/>
      <c r="V310" s="988"/>
      <c r="W310" s="989"/>
      <c r="X310" s="989"/>
      <c r="Y310" s="990"/>
    </row>
    <row r="311" spans="1:25" ht="13.5" customHeight="1" x14ac:dyDescent="0.15">
      <c r="A311" s="1229"/>
      <c r="B311" s="1155" t="s">
        <v>274</v>
      </c>
      <c r="C311" s="1155"/>
      <c r="D311" s="679"/>
      <c r="E311" s="663">
        <f>MAX(E280:E310)</f>
        <v>22</v>
      </c>
      <c r="F311" s="680">
        <f t="shared" ref="F311:T311" si="33">IF(COUNT(F280:F310)=0,"",MAX(F280:F310))</f>
        <v>13.7</v>
      </c>
      <c r="G311" s="12">
        <f t="shared" si="33"/>
        <v>15.4</v>
      </c>
      <c r="H311" s="307">
        <f t="shared" si="33"/>
        <v>15.8</v>
      </c>
      <c r="I311" s="665">
        <f t="shared" si="33"/>
        <v>45.6</v>
      </c>
      <c r="J311" s="666">
        <f t="shared" si="33"/>
        <v>9.5</v>
      </c>
      <c r="K311" s="12">
        <f t="shared" si="33"/>
        <v>8</v>
      </c>
      <c r="L311" s="307">
        <f t="shared" si="33"/>
        <v>8.0299999999999994</v>
      </c>
      <c r="M311" s="1130">
        <f t="shared" si="33"/>
        <v>36.4</v>
      </c>
      <c r="N311" s="666">
        <f t="shared" si="33"/>
        <v>36.299999999999997</v>
      </c>
      <c r="O311" s="667">
        <f t="shared" si="33"/>
        <v>140</v>
      </c>
      <c r="P311" s="667">
        <f t="shared" si="33"/>
        <v>102</v>
      </c>
      <c r="Q311" s="728">
        <f t="shared" si="33"/>
        <v>18</v>
      </c>
      <c r="R311" s="684">
        <f t="shared" si="33"/>
        <v>264</v>
      </c>
      <c r="S311" s="1038">
        <f t="shared" si="33"/>
        <v>0.79</v>
      </c>
      <c r="T311" s="686">
        <f t="shared" si="33"/>
        <v>7273</v>
      </c>
      <c r="U311" s="122"/>
      <c r="V311" s="988"/>
      <c r="W311" s="989"/>
      <c r="X311" s="989"/>
      <c r="Y311" s="990"/>
    </row>
    <row r="312" spans="1:25" x14ac:dyDescent="0.15">
      <c r="A312" s="1229"/>
      <c r="B312" s="1156" t="s">
        <v>275</v>
      </c>
      <c r="C312" s="1156"/>
      <c r="D312" s="687"/>
      <c r="E312" s="688"/>
      <c r="F312" s="689">
        <f t="shared" ref="F312:S312" si="34">IF(COUNT(F280:F310)=0,"",MIN(F280:F310))</f>
        <v>5.4</v>
      </c>
      <c r="G312" s="13">
        <f t="shared" si="34"/>
        <v>6.8</v>
      </c>
      <c r="H312" s="308">
        <f t="shared" si="34"/>
        <v>7.5</v>
      </c>
      <c r="I312" s="14">
        <f t="shared" si="34"/>
        <v>1.9</v>
      </c>
      <c r="J312" s="310">
        <f t="shared" si="34"/>
        <v>2</v>
      </c>
      <c r="K312" s="13">
        <f t="shared" si="34"/>
        <v>7.57</v>
      </c>
      <c r="L312" s="308">
        <f t="shared" si="34"/>
        <v>7.35</v>
      </c>
      <c r="M312" s="1131">
        <f t="shared" si="34"/>
        <v>17.2</v>
      </c>
      <c r="N312" s="310">
        <f t="shared" si="34"/>
        <v>18.100000000000001</v>
      </c>
      <c r="O312" s="309">
        <f t="shared" si="34"/>
        <v>67</v>
      </c>
      <c r="P312" s="309">
        <f t="shared" si="34"/>
        <v>54</v>
      </c>
      <c r="Q312" s="692">
        <f t="shared" si="34"/>
        <v>12</v>
      </c>
      <c r="R312" s="693">
        <f t="shared" si="34"/>
        <v>138</v>
      </c>
      <c r="S312" s="1044">
        <f t="shared" si="34"/>
        <v>0.13</v>
      </c>
      <c r="T312" s="695"/>
      <c r="U312" s="122"/>
      <c r="V312" s="988"/>
      <c r="W312" s="989"/>
      <c r="X312" s="989"/>
      <c r="Y312" s="990"/>
    </row>
    <row r="313" spans="1:25" x14ac:dyDescent="0.15">
      <c r="A313" s="1229"/>
      <c r="B313" s="1156" t="s">
        <v>276</v>
      </c>
      <c r="C313" s="1156"/>
      <c r="D313" s="687"/>
      <c r="E313" s="696"/>
      <c r="F313" s="697">
        <f t="shared" ref="F313:S313" si="35">IF(COUNT(F280:F310)=0,"",AVERAGE(F280:F310))</f>
        <v>8.9677419354838701</v>
      </c>
      <c r="G313" s="418">
        <f t="shared" si="35"/>
        <v>10.096774193548386</v>
      </c>
      <c r="H313" s="719">
        <f t="shared" si="35"/>
        <v>10.658064516129034</v>
      </c>
      <c r="I313" s="720">
        <f t="shared" si="35"/>
        <v>7.7290322580645165</v>
      </c>
      <c r="J313" s="721">
        <f t="shared" si="35"/>
        <v>5.4709677419354836</v>
      </c>
      <c r="K313" s="418">
        <f t="shared" si="35"/>
        <v>7.8999999999999986</v>
      </c>
      <c r="L313" s="719">
        <f t="shared" si="35"/>
        <v>7.8851612903225812</v>
      </c>
      <c r="M313" s="1133">
        <f t="shared" si="35"/>
        <v>31.734999999999992</v>
      </c>
      <c r="N313" s="721">
        <f t="shared" si="35"/>
        <v>31.864999999999998</v>
      </c>
      <c r="O313" s="722">
        <f t="shared" si="35"/>
        <v>120.1</v>
      </c>
      <c r="P313" s="722">
        <f t="shared" si="35"/>
        <v>89.05</v>
      </c>
      <c r="Q313" s="730">
        <f t="shared" si="35"/>
        <v>14.4</v>
      </c>
      <c r="R313" s="731">
        <f t="shared" si="35"/>
        <v>229.85</v>
      </c>
      <c r="S313" s="1073">
        <f t="shared" si="35"/>
        <v>0.49449999999999977</v>
      </c>
      <c r="T313" s="733"/>
      <c r="U313" s="122"/>
      <c r="V313" s="988"/>
      <c r="W313" s="989"/>
      <c r="X313" s="989"/>
      <c r="Y313" s="990"/>
    </row>
    <row r="314" spans="1:25" ht="13.5" customHeight="1" x14ac:dyDescent="0.15">
      <c r="A314" s="1230"/>
      <c r="B314" s="1157" t="s">
        <v>277</v>
      </c>
      <c r="C314" s="1157"/>
      <c r="D314" s="699"/>
      <c r="E314" s="700">
        <f>SUM(E280:E310)</f>
        <v>67</v>
      </c>
      <c r="F314" s="701"/>
      <c r="G314" s="701"/>
      <c r="H314" s="734"/>
      <c r="I314" s="701"/>
      <c r="J314" s="734"/>
      <c r="K314" s="704"/>
      <c r="L314" s="705"/>
      <c r="M314" s="735"/>
      <c r="N314" s="736"/>
      <c r="O314" s="737"/>
      <c r="P314" s="737"/>
      <c r="Q314" s="738"/>
      <c r="R314" s="711"/>
      <c r="S314" s="1070"/>
      <c r="T314" s="1008">
        <f>SUM(T280:T310)</f>
        <v>38296</v>
      </c>
      <c r="U314" s="122"/>
      <c r="V314" s="827"/>
      <c r="W314" s="830"/>
      <c r="X314" s="831"/>
      <c r="Y314" s="832"/>
    </row>
    <row r="315" spans="1:25" x14ac:dyDescent="0.15">
      <c r="A315" s="1223" t="s">
        <v>270</v>
      </c>
      <c r="B315" s="539">
        <v>44927</v>
      </c>
      <c r="C315" s="449" t="str">
        <f>IF(B315="","",IF(WEEKDAY(B315)=1,"(日)",IF(WEEKDAY(B315)=2,"(月)",IF(WEEKDAY(B315)=3,"(火)",IF(WEEKDAY(B315)=4,"(水)",IF(WEEKDAY(B315)=5,"(木)",IF(WEEKDAY(B315)=6,"(金)","(土)")))))))</f>
        <v>(日)</v>
      </c>
      <c r="D315" s="740" t="s">
        <v>483</v>
      </c>
      <c r="E315" s="663"/>
      <c r="F315" s="664">
        <v>6.3</v>
      </c>
      <c r="G315" s="12">
        <v>8.1999999999999993</v>
      </c>
      <c r="H315" s="666">
        <v>9.6</v>
      </c>
      <c r="I315" s="665">
        <v>3.7</v>
      </c>
      <c r="J315" s="307">
        <v>4.2</v>
      </c>
      <c r="K315" s="12">
        <v>7.94</v>
      </c>
      <c r="L315" s="307">
        <v>8.01</v>
      </c>
      <c r="M315" s="1130"/>
      <c r="N315" s="666"/>
      <c r="O315" s="667"/>
      <c r="P315" s="667"/>
      <c r="Q315" s="728"/>
      <c r="R315" s="671"/>
      <c r="S315" s="1026"/>
      <c r="T315" s="1005"/>
      <c r="U315" s="122"/>
      <c r="V315" s="517" t="s">
        <v>344</v>
      </c>
      <c r="W315" s="484"/>
      <c r="X315" s="486">
        <v>44937</v>
      </c>
      <c r="Y315" s="482"/>
    </row>
    <row r="316" spans="1:25" x14ac:dyDescent="0.15">
      <c r="A316" s="1229"/>
      <c r="B316" s="458">
        <v>44928</v>
      </c>
      <c r="C316" s="449" t="str">
        <f t="shared" ref="C316:C345" si="36">IF(B316="","",IF(WEEKDAY(B316)=1,"(日)",IF(WEEKDAY(B316)=2,"(月)",IF(WEEKDAY(B316)=3,"(火)",IF(WEEKDAY(B316)=4,"(水)",IF(WEEKDAY(B316)=5,"(木)",IF(WEEKDAY(B316)=6,"(金)","(土)")))))))</f>
        <v>(月)</v>
      </c>
      <c r="D316" s="768" t="s">
        <v>483</v>
      </c>
      <c r="E316" s="769"/>
      <c r="F316" s="770">
        <v>7.2</v>
      </c>
      <c r="G316" s="771">
        <v>8.3000000000000007</v>
      </c>
      <c r="H316" s="772">
        <v>9.6999999999999993</v>
      </c>
      <c r="I316" s="773">
        <v>3.6</v>
      </c>
      <c r="J316" s="774">
        <v>4</v>
      </c>
      <c r="K316" s="771">
        <v>7.96</v>
      </c>
      <c r="L316" s="774">
        <v>8.0299999999999994</v>
      </c>
      <c r="M316" s="1135"/>
      <c r="N316" s="772"/>
      <c r="O316" s="776"/>
      <c r="P316" s="777"/>
      <c r="Q316" s="778"/>
      <c r="R316" s="779"/>
      <c r="S316" s="1087"/>
      <c r="T316" s="1012"/>
      <c r="U316" s="122"/>
      <c r="V316" s="518" t="s">
        <v>2</v>
      </c>
      <c r="W316" s="485" t="s">
        <v>363</v>
      </c>
      <c r="X316" s="487">
        <v>3.8</v>
      </c>
      <c r="Y316" s="483"/>
    </row>
    <row r="317" spans="1:25" x14ac:dyDescent="0.15">
      <c r="A317" s="1229"/>
      <c r="B317" s="458">
        <v>44929</v>
      </c>
      <c r="C317" s="449" t="str">
        <f t="shared" si="36"/>
        <v>(火)</v>
      </c>
      <c r="D317" s="742" t="s">
        <v>483</v>
      </c>
      <c r="E317" s="673"/>
      <c r="F317" s="674">
        <v>8.1999999999999993</v>
      </c>
      <c r="G317" s="13">
        <v>8.1999999999999993</v>
      </c>
      <c r="H317" s="310">
        <v>9.5</v>
      </c>
      <c r="I317" s="14">
        <v>3.6</v>
      </c>
      <c r="J317" s="308">
        <v>3.8</v>
      </c>
      <c r="K317" s="13">
        <v>7.99</v>
      </c>
      <c r="L317" s="308">
        <v>8.0399999999999991</v>
      </c>
      <c r="M317" s="1131"/>
      <c r="N317" s="310"/>
      <c r="O317" s="309"/>
      <c r="P317" s="309"/>
      <c r="Q317" s="743"/>
      <c r="R317" s="677"/>
      <c r="S317" s="1030"/>
      <c r="T317" s="787"/>
      <c r="U317" s="122"/>
      <c r="V317" s="6" t="s">
        <v>19</v>
      </c>
      <c r="W317" s="7" t="s">
        <v>20</v>
      </c>
      <c r="X317" s="8" t="s">
        <v>21</v>
      </c>
      <c r="Y317" s="7" t="s">
        <v>22</v>
      </c>
    </row>
    <row r="318" spans="1:25" x14ac:dyDescent="0.15">
      <c r="A318" s="1229"/>
      <c r="B318" s="458">
        <v>44930</v>
      </c>
      <c r="C318" s="449" t="str">
        <f t="shared" si="36"/>
        <v>(水)</v>
      </c>
      <c r="D318" s="742" t="s">
        <v>483</v>
      </c>
      <c r="E318" s="673"/>
      <c r="F318" s="674">
        <v>5.6</v>
      </c>
      <c r="G318" s="13">
        <v>7.9</v>
      </c>
      <c r="H318" s="310">
        <v>8.9</v>
      </c>
      <c r="I318" s="14">
        <v>2.8</v>
      </c>
      <c r="J318" s="308">
        <v>3</v>
      </c>
      <c r="K318" s="13">
        <v>8.02</v>
      </c>
      <c r="L318" s="308">
        <v>8.02</v>
      </c>
      <c r="M318" s="1131">
        <v>36.299999999999997</v>
      </c>
      <c r="N318" s="310">
        <v>36.200000000000003</v>
      </c>
      <c r="O318" s="309">
        <v>140</v>
      </c>
      <c r="P318" s="309">
        <v>98</v>
      </c>
      <c r="Q318" s="743">
        <v>14</v>
      </c>
      <c r="R318" s="677">
        <v>248</v>
      </c>
      <c r="S318" s="1030">
        <v>0.38</v>
      </c>
      <c r="T318" s="787"/>
      <c r="U318" s="122"/>
      <c r="V318" s="3" t="s">
        <v>203</v>
      </c>
      <c r="W318" s="9" t="s">
        <v>11</v>
      </c>
      <c r="X318" s="12">
        <v>7.6</v>
      </c>
      <c r="Y318" s="307">
        <v>8.1</v>
      </c>
    </row>
    <row r="319" spans="1:25" x14ac:dyDescent="0.15">
      <c r="A319" s="1229"/>
      <c r="B319" s="458">
        <v>44931</v>
      </c>
      <c r="C319" s="449" t="str">
        <f t="shared" si="36"/>
        <v>(木)</v>
      </c>
      <c r="D319" s="742" t="s">
        <v>483</v>
      </c>
      <c r="E319" s="673"/>
      <c r="F319" s="674">
        <v>7.7</v>
      </c>
      <c r="G319" s="13">
        <v>7.7</v>
      </c>
      <c r="H319" s="310">
        <v>8</v>
      </c>
      <c r="I319" s="14">
        <v>2.6</v>
      </c>
      <c r="J319" s="308">
        <v>3.1</v>
      </c>
      <c r="K319" s="13">
        <v>8.02</v>
      </c>
      <c r="L319" s="308">
        <v>8.0500000000000007</v>
      </c>
      <c r="M319" s="1131">
        <v>36.5</v>
      </c>
      <c r="N319" s="310">
        <v>36.4</v>
      </c>
      <c r="O319" s="309">
        <v>140</v>
      </c>
      <c r="P319" s="309">
        <v>98</v>
      </c>
      <c r="Q319" s="743">
        <v>14</v>
      </c>
      <c r="R319" s="677">
        <v>246</v>
      </c>
      <c r="S319" s="1030">
        <v>0.39</v>
      </c>
      <c r="T319" s="787"/>
      <c r="U319" s="122"/>
      <c r="V319" s="4" t="s">
        <v>204</v>
      </c>
      <c r="W319" s="10" t="s">
        <v>205</v>
      </c>
      <c r="X319" s="13">
        <v>3.5</v>
      </c>
      <c r="Y319" s="308">
        <v>3.5</v>
      </c>
    </row>
    <row r="320" spans="1:25" x14ac:dyDescent="0.15">
      <c r="A320" s="1229"/>
      <c r="B320" s="458">
        <v>44932</v>
      </c>
      <c r="C320" s="449" t="str">
        <f t="shared" si="36"/>
        <v>(金)</v>
      </c>
      <c r="D320" s="742" t="s">
        <v>483</v>
      </c>
      <c r="E320" s="673"/>
      <c r="F320" s="674">
        <v>3.9</v>
      </c>
      <c r="G320" s="13">
        <v>7.2</v>
      </c>
      <c r="H320" s="310">
        <v>7.8</v>
      </c>
      <c r="I320" s="14">
        <v>2.1</v>
      </c>
      <c r="J320" s="308">
        <v>2.8</v>
      </c>
      <c r="K320" s="13">
        <v>8.01</v>
      </c>
      <c r="L320" s="308">
        <v>8.07</v>
      </c>
      <c r="M320" s="1131">
        <v>36.4</v>
      </c>
      <c r="N320" s="310">
        <v>36.299999999999997</v>
      </c>
      <c r="O320" s="309">
        <v>140</v>
      </c>
      <c r="P320" s="309">
        <v>98</v>
      </c>
      <c r="Q320" s="743">
        <v>14</v>
      </c>
      <c r="R320" s="677">
        <v>234</v>
      </c>
      <c r="S320" s="1030">
        <v>0.37</v>
      </c>
      <c r="T320" s="787"/>
      <c r="U320" s="122"/>
      <c r="V320" s="4" t="s">
        <v>12</v>
      </c>
      <c r="W320" s="10"/>
      <c r="X320" s="13">
        <v>7.98</v>
      </c>
      <c r="Y320" s="308">
        <v>8.0299999999999994</v>
      </c>
    </row>
    <row r="321" spans="1:25" x14ac:dyDescent="0.15">
      <c r="A321" s="1229"/>
      <c r="B321" s="458">
        <v>44933</v>
      </c>
      <c r="C321" s="449" t="str">
        <f t="shared" si="36"/>
        <v>(土)</v>
      </c>
      <c r="D321" s="742" t="s">
        <v>483</v>
      </c>
      <c r="E321" s="673"/>
      <c r="F321" s="674">
        <v>8.9</v>
      </c>
      <c r="G321" s="13">
        <v>8.8000000000000007</v>
      </c>
      <c r="H321" s="310">
        <v>9.6999999999999993</v>
      </c>
      <c r="I321" s="14">
        <v>5.2</v>
      </c>
      <c r="J321" s="308">
        <v>5.9</v>
      </c>
      <c r="K321" s="13">
        <v>7.98</v>
      </c>
      <c r="L321" s="308">
        <v>8.0299999999999994</v>
      </c>
      <c r="M321" s="1131"/>
      <c r="N321" s="310"/>
      <c r="O321" s="309"/>
      <c r="P321" s="309"/>
      <c r="Q321" s="743"/>
      <c r="R321" s="677"/>
      <c r="S321" s="1030"/>
      <c r="T321" s="787">
        <v>253</v>
      </c>
      <c r="U321" s="122"/>
      <c r="V321" s="4" t="s">
        <v>206</v>
      </c>
      <c r="W321" s="10" t="s">
        <v>13</v>
      </c>
      <c r="X321" s="13">
        <v>36.799999999999997</v>
      </c>
      <c r="Y321" s="308">
        <v>36.6</v>
      </c>
    </row>
    <row r="322" spans="1:25" x14ac:dyDescent="0.15">
      <c r="A322" s="1229"/>
      <c r="B322" s="458">
        <v>44934</v>
      </c>
      <c r="C322" s="449" t="str">
        <f t="shared" si="36"/>
        <v>(日)</v>
      </c>
      <c r="D322" s="742" t="s">
        <v>483</v>
      </c>
      <c r="E322" s="673"/>
      <c r="F322" s="674">
        <v>6.2</v>
      </c>
      <c r="G322" s="13">
        <v>8.3000000000000007</v>
      </c>
      <c r="H322" s="310">
        <v>9.8000000000000007</v>
      </c>
      <c r="I322" s="14">
        <v>4.4000000000000004</v>
      </c>
      <c r="J322" s="308">
        <v>4.7</v>
      </c>
      <c r="K322" s="13">
        <v>7.95</v>
      </c>
      <c r="L322" s="308">
        <v>8.0399999999999991</v>
      </c>
      <c r="M322" s="1131"/>
      <c r="N322" s="310"/>
      <c r="O322" s="309"/>
      <c r="P322" s="309"/>
      <c r="Q322" s="743"/>
      <c r="R322" s="677"/>
      <c r="S322" s="1030"/>
      <c r="T322" s="787"/>
      <c r="U322" s="122"/>
      <c r="V322" s="4" t="s">
        <v>207</v>
      </c>
      <c r="W322" s="10" t="s">
        <v>371</v>
      </c>
      <c r="X322" s="383">
        <v>140</v>
      </c>
      <c r="Y322" s="309">
        <v>140</v>
      </c>
    </row>
    <row r="323" spans="1:25" x14ac:dyDescent="0.15">
      <c r="A323" s="1229"/>
      <c r="B323" s="458">
        <v>44935</v>
      </c>
      <c r="C323" s="449" t="str">
        <f t="shared" si="36"/>
        <v>(月)</v>
      </c>
      <c r="D323" s="742" t="s">
        <v>483</v>
      </c>
      <c r="E323" s="673"/>
      <c r="F323" s="674">
        <v>8.1999999999999993</v>
      </c>
      <c r="G323" s="13">
        <v>9.3000000000000007</v>
      </c>
      <c r="H323" s="310">
        <v>10.3</v>
      </c>
      <c r="I323" s="14">
        <v>4.4000000000000004</v>
      </c>
      <c r="J323" s="308">
        <v>4.5999999999999996</v>
      </c>
      <c r="K323" s="13">
        <v>7.93</v>
      </c>
      <c r="L323" s="308">
        <v>8.0399999999999991</v>
      </c>
      <c r="M323" s="1131"/>
      <c r="N323" s="310"/>
      <c r="O323" s="309"/>
      <c r="P323" s="309"/>
      <c r="Q323" s="743"/>
      <c r="R323" s="677"/>
      <c r="S323" s="1030"/>
      <c r="T323" s="787"/>
      <c r="U323" s="122"/>
      <c r="V323" s="4" t="s">
        <v>208</v>
      </c>
      <c r="W323" s="10" t="s">
        <v>371</v>
      </c>
      <c r="X323" s="383">
        <v>98</v>
      </c>
      <c r="Y323" s="309">
        <v>100</v>
      </c>
    </row>
    <row r="324" spans="1:25" x14ac:dyDescent="0.15">
      <c r="A324" s="1229"/>
      <c r="B324" s="458">
        <v>44936</v>
      </c>
      <c r="C324" s="449" t="str">
        <f t="shared" si="36"/>
        <v>(火)</v>
      </c>
      <c r="D324" s="742" t="s">
        <v>483</v>
      </c>
      <c r="E324" s="673"/>
      <c r="F324" s="674">
        <v>7.9</v>
      </c>
      <c r="G324" s="13">
        <v>9.3000000000000007</v>
      </c>
      <c r="H324" s="310">
        <v>9.8000000000000007</v>
      </c>
      <c r="I324" s="14">
        <v>8.1999999999999993</v>
      </c>
      <c r="J324" s="308">
        <v>5.0999999999999996</v>
      </c>
      <c r="K324" s="13">
        <v>7.98</v>
      </c>
      <c r="L324" s="308">
        <v>8.06</v>
      </c>
      <c r="M324" s="1131">
        <v>36.4</v>
      </c>
      <c r="N324" s="310">
        <v>36.200000000000003</v>
      </c>
      <c r="O324" s="309">
        <v>140</v>
      </c>
      <c r="P324" s="309">
        <v>100</v>
      </c>
      <c r="Q324" s="743">
        <v>13</v>
      </c>
      <c r="R324" s="677">
        <v>252</v>
      </c>
      <c r="S324" s="1030">
        <v>0.47</v>
      </c>
      <c r="T324" s="787">
        <v>549</v>
      </c>
      <c r="U324" s="122"/>
      <c r="V324" s="4" t="s">
        <v>209</v>
      </c>
      <c r="W324" s="10" t="s">
        <v>371</v>
      </c>
      <c r="X324" s="383">
        <v>70</v>
      </c>
      <c r="Y324" s="309">
        <v>66</v>
      </c>
    </row>
    <row r="325" spans="1:25" x14ac:dyDescent="0.15">
      <c r="A325" s="1229"/>
      <c r="B325" s="458">
        <v>44937</v>
      </c>
      <c r="C325" s="449" t="str">
        <f t="shared" si="36"/>
        <v>(水)</v>
      </c>
      <c r="D325" s="742" t="s">
        <v>484</v>
      </c>
      <c r="E325" s="673"/>
      <c r="F325" s="674">
        <v>3.8</v>
      </c>
      <c r="G325" s="13">
        <v>7.6</v>
      </c>
      <c r="H325" s="310">
        <v>8.1</v>
      </c>
      <c r="I325" s="14">
        <v>3.5</v>
      </c>
      <c r="J325" s="308">
        <v>3.5</v>
      </c>
      <c r="K325" s="13">
        <v>7.98</v>
      </c>
      <c r="L325" s="308">
        <v>8.0299999999999994</v>
      </c>
      <c r="M325" s="1131">
        <v>36.799999999999997</v>
      </c>
      <c r="N325" s="310">
        <v>36.6</v>
      </c>
      <c r="O325" s="309">
        <v>140</v>
      </c>
      <c r="P325" s="309">
        <v>100</v>
      </c>
      <c r="Q325" s="743">
        <v>13</v>
      </c>
      <c r="R325" s="677">
        <v>258</v>
      </c>
      <c r="S325" s="1030">
        <v>0.38</v>
      </c>
      <c r="T325" s="787">
        <v>445</v>
      </c>
      <c r="U325" s="122"/>
      <c r="V325" s="4" t="s">
        <v>210</v>
      </c>
      <c r="W325" s="10" t="s">
        <v>371</v>
      </c>
      <c r="X325" s="383">
        <v>28</v>
      </c>
      <c r="Y325" s="309">
        <v>34</v>
      </c>
    </row>
    <row r="326" spans="1:25" x14ac:dyDescent="0.15">
      <c r="A326" s="1229"/>
      <c r="B326" s="458">
        <v>44938</v>
      </c>
      <c r="C326" s="449" t="str">
        <f t="shared" si="36"/>
        <v>(木)</v>
      </c>
      <c r="D326" s="742" t="s">
        <v>483</v>
      </c>
      <c r="E326" s="673"/>
      <c r="F326" s="674">
        <v>6.9</v>
      </c>
      <c r="G326" s="13">
        <v>8.1999999999999993</v>
      </c>
      <c r="H326" s="310">
        <v>8.5</v>
      </c>
      <c r="I326" s="14">
        <v>2.1</v>
      </c>
      <c r="J326" s="308">
        <v>3</v>
      </c>
      <c r="K326" s="13">
        <v>7.99</v>
      </c>
      <c r="L326" s="308">
        <v>8.0299999999999994</v>
      </c>
      <c r="M326" s="1131">
        <v>36.799999999999997</v>
      </c>
      <c r="N326" s="310">
        <v>36.6</v>
      </c>
      <c r="O326" s="309">
        <v>150</v>
      </c>
      <c r="P326" s="309">
        <v>100</v>
      </c>
      <c r="Q326" s="743">
        <v>14</v>
      </c>
      <c r="R326" s="677">
        <v>250</v>
      </c>
      <c r="S326" s="1030">
        <v>0.32</v>
      </c>
      <c r="T326" s="787">
        <v>952</v>
      </c>
      <c r="U326" s="122"/>
      <c r="V326" s="4" t="s">
        <v>211</v>
      </c>
      <c r="W326" s="10" t="s">
        <v>371</v>
      </c>
      <c r="X326" s="218">
        <v>13</v>
      </c>
      <c r="Y326" s="310">
        <v>13</v>
      </c>
    </row>
    <row r="327" spans="1:25" x14ac:dyDescent="0.15">
      <c r="A327" s="1229"/>
      <c r="B327" s="458">
        <v>44939</v>
      </c>
      <c r="C327" s="449" t="str">
        <f t="shared" si="36"/>
        <v>(金)</v>
      </c>
      <c r="D327" s="742" t="s">
        <v>483</v>
      </c>
      <c r="E327" s="673"/>
      <c r="F327" s="674">
        <v>6.8</v>
      </c>
      <c r="G327" s="13">
        <v>8.1</v>
      </c>
      <c r="H327" s="310">
        <v>8.6</v>
      </c>
      <c r="I327" s="14">
        <v>3.5</v>
      </c>
      <c r="J327" s="308">
        <v>7.6</v>
      </c>
      <c r="K327" s="13">
        <v>7.95</v>
      </c>
      <c r="L327" s="308">
        <v>7.94</v>
      </c>
      <c r="M327" s="1131">
        <v>37.799999999999997</v>
      </c>
      <c r="N327" s="310">
        <v>38</v>
      </c>
      <c r="O327" s="309">
        <v>150</v>
      </c>
      <c r="P327" s="309">
        <v>98</v>
      </c>
      <c r="Q327" s="743">
        <v>16</v>
      </c>
      <c r="R327" s="677">
        <v>252</v>
      </c>
      <c r="S327" s="1030">
        <v>0.49</v>
      </c>
      <c r="T327" s="787">
        <v>1890</v>
      </c>
      <c r="U327" s="122"/>
      <c r="V327" s="4" t="s">
        <v>212</v>
      </c>
      <c r="W327" s="10" t="s">
        <v>371</v>
      </c>
      <c r="X327" s="220">
        <v>262</v>
      </c>
      <c r="Y327" s="311">
        <v>258</v>
      </c>
    </row>
    <row r="328" spans="1:25" x14ac:dyDescent="0.15">
      <c r="A328" s="1229"/>
      <c r="B328" s="458">
        <v>44940</v>
      </c>
      <c r="C328" s="449" t="str">
        <f t="shared" si="36"/>
        <v>(土)</v>
      </c>
      <c r="D328" s="742" t="s">
        <v>485</v>
      </c>
      <c r="E328" s="673">
        <v>3</v>
      </c>
      <c r="F328" s="674">
        <v>15.7</v>
      </c>
      <c r="G328" s="13">
        <v>11.6</v>
      </c>
      <c r="H328" s="310">
        <v>12</v>
      </c>
      <c r="I328" s="14">
        <v>4.7</v>
      </c>
      <c r="J328" s="308">
        <v>4.5999999999999996</v>
      </c>
      <c r="K328" s="13">
        <v>7.94</v>
      </c>
      <c r="L328" s="308">
        <v>8.01</v>
      </c>
      <c r="M328" s="1131"/>
      <c r="N328" s="310"/>
      <c r="O328" s="309"/>
      <c r="P328" s="309"/>
      <c r="Q328" s="743"/>
      <c r="R328" s="677"/>
      <c r="S328" s="1030"/>
      <c r="T328" s="787"/>
      <c r="U328" s="122"/>
      <c r="V328" s="4" t="s">
        <v>213</v>
      </c>
      <c r="W328" s="10" t="s">
        <v>371</v>
      </c>
      <c r="X328" s="219">
        <v>0.38</v>
      </c>
      <c r="Y328" s="312">
        <v>0.38</v>
      </c>
    </row>
    <row r="329" spans="1:25" x14ac:dyDescent="0.15">
      <c r="A329" s="1229"/>
      <c r="B329" s="458">
        <v>44941</v>
      </c>
      <c r="C329" s="449" t="str">
        <f t="shared" si="36"/>
        <v>(日)</v>
      </c>
      <c r="D329" s="742" t="s">
        <v>484</v>
      </c>
      <c r="E329" s="673">
        <v>4</v>
      </c>
      <c r="F329" s="674">
        <v>12.6</v>
      </c>
      <c r="G329" s="13">
        <v>12.1</v>
      </c>
      <c r="H329" s="310">
        <v>13.2</v>
      </c>
      <c r="I329" s="14">
        <v>27.7</v>
      </c>
      <c r="J329" s="308">
        <v>5.0999999999999996</v>
      </c>
      <c r="K329" s="13">
        <v>7.81</v>
      </c>
      <c r="L329" s="308">
        <v>7.57</v>
      </c>
      <c r="M329" s="1131"/>
      <c r="N329" s="310"/>
      <c r="O329" s="309"/>
      <c r="P329" s="309"/>
      <c r="Q329" s="743"/>
      <c r="R329" s="677"/>
      <c r="S329" s="1030"/>
      <c r="T329" s="787">
        <v>4221</v>
      </c>
      <c r="U329" s="122"/>
      <c r="V329" s="4" t="s">
        <v>14</v>
      </c>
      <c r="W329" s="10" t="s">
        <v>371</v>
      </c>
      <c r="X329" s="217">
        <v>3.7</v>
      </c>
      <c r="Y329" s="313">
        <v>3.4</v>
      </c>
    </row>
    <row r="330" spans="1:25" x14ac:dyDescent="0.15">
      <c r="A330" s="1229"/>
      <c r="B330" s="458">
        <v>44942</v>
      </c>
      <c r="C330" s="449" t="str">
        <f t="shared" si="36"/>
        <v>(月)</v>
      </c>
      <c r="D330" s="742" t="s">
        <v>484</v>
      </c>
      <c r="E330" s="673">
        <v>3</v>
      </c>
      <c r="F330" s="674">
        <v>8.8000000000000007</v>
      </c>
      <c r="G330" s="13">
        <v>11.8</v>
      </c>
      <c r="H330" s="310">
        <v>12.2</v>
      </c>
      <c r="I330" s="14">
        <v>8</v>
      </c>
      <c r="J330" s="308">
        <v>7.8</v>
      </c>
      <c r="K330" s="13">
        <v>7.89</v>
      </c>
      <c r="L330" s="308">
        <v>7.92</v>
      </c>
      <c r="M330" s="1131">
        <v>28.8</v>
      </c>
      <c r="N330" s="310">
        <v>30.2</v>
      </c>
      <c r="O330" s="309">
        <v>120</v>
      </c>
      <c r="P330" s="309">
        <v>88</v>
      </c>
      <c r="Q330" s="743">
        <v>15</v>
      </c>
      <c r="R330" s="677">
        <v>232</v>
      </c>
      <c r="S330" s="1030">
        <v>0.48</v>
      </c>
      <c r="T330" s="787"/>
      <c r="U330" s="122"/>
      <c r="V330" s="4" t="s">
        <v>15</v>
      </c>
      <c r="W330" s="10" t="s">
        <v>371</v>
      </c>
      <c r="X330" s="217">
        <v>1.9</v>
      </c>
      <c r="Y330" s="313">
        <v>2.5</v>
      </c>
    </row>
    <row r="331" spans="1:25" x14ac:dyDescent="0.15">
      <c r="A331" s="1229"/>
      <c r="B331" s="458">
        <v>44943</v>
      </c>
      <c r="C331" s="449" t="str">
        <f t="shared" si="36"/>
        <v>(火)</v>
      </c>
      <c r="D331" s="742" t="s">
        <v>484</v>
      </c>
      <c r="E331" s="673">
        <v>2</v>
      </c>
      <c r="F331" s="674">
        <v>5.8</v>
      </c>
      <c r="G331" s="13">
        <v>9.6999999999999993</v>
      </c>
      <c r="H331" s="310">
        <v>10.1</v>
      </c>
      <c r="I331" s="14">
        <v>6.3</v>
      </c>
      <c r="J331" s="308">
        <v>8.4</v>
      </c>
      <c r="K331" s="13">
        <v>8.0299999999999994</v>
      </c>
      <c r="L331" s="308">
        <v>8</v>
      </c>
      <c r="M331" s="1131">
        <v>34.5</v>
      </c>
      <c r="N331" s="310">
        <v>32.799999999999997</v>
      </c>
      <c r="O331" s="309">
        <v>130</v>
      </c>
      <c r="P331" s="309">
        <v>92</v>
      </c>
      <c r="Q331" s="743">
        <v>14</v>
      </c>
      <c r="R331" s="677">
        <v>236</v>
      </c>
      <c r="S331" s="1030">
        <v>0.56999999999999995</v>
      </c>
      <c r="T331" s="787"/>
      <c r="U331" s="122"/>
      <c r="V331" s="4" t="s">
        <v>214</v>
      </c>
      <c r="W331" s="10" t="s">
        <v>371</v>
      </c>
      <c r="X331" s="217">
        <v>8.9</v>
      </c>
      <c r="Y331" s="313">
        <v>9.1999999999999993</v>
      </c>
    </row>
    <row r="332" spans="1:25" x14ac:dyDescent="0.15">
      <c r="A332" s="1229"/>
      <c r="B332" s="458">
        <v>44944</v>
      </c>
      <c r="C332" s="449" t="str">
        <f t="shared" si="36"/>
        <v>(水)</v>
      </c>
      <c r="D332" s="742" t="s">
        <v>484</v>
      </c>
      <c r="E332" s="673"/>
      <c r="F332" s="674">
        <v>6.6</v>
      </c>
      <c r="G332" s="13">
        <v>9.6</v>
      </c>
      <c r="H332" s="310">
        <v>9.9</v>
      </c>
      <c r="I332" s="14">
        <v>4.8</v>
      </c>
      <c r="J332" s="308">
        <v>5.5</v>
      </c>
      <c r="K332" s="13">
        <v>7.93</v>
      </c>
      <c r="L332" s="308">
        <v>7.98</v>
      </c>
      <c r="M332" s="1131">
        <v>32.200000000000003</v>
      </c>
      <c r="N332" s="310">
        <v>32.6</v>
      </c>
      <c r="O332" s="309">
        <v>120</v>
      </c>
      <c r="P332" s="309">
        <v>88</v>
      </c>
      <c r="Q332" s="743">
        <v>17</v>
      </c>
      <c r="R332" s="677">
        <v>228</v>
      </c>
      <c r="S332" s="1030">
        <v>0.5</v>
      </c>
      <c r="T332" s="787"/>
      <c r="U332" s="122"/>
      <c r="V332" s="4" t="s">
        <v>215</v>
      </c>
      <c r="W332" s="10" t="s">
        <v>371</v>
      </c>
      <c r="X332" s="219">
        <v>3.6999999999999998E-2</v>
      </c>
      <c r="Y332" s="314">
        <v>3.7999999999999999E-2</v>
      </c>
    </row>
    <row r="333" spans="1:25" x14ac:dyDescent="0.15">
      <c r="A333" s="1229"/>
      <c r="B333" s="458">
        <v>44945</v>
      </c>
      <c r="C333" s="449" t="str">
        <f t="shared" si="36"/>
        <v>(木)</v>
      </c>
      <c r="D333" s="742" t="s">
        <v>483</v>
      </c>
      <c r="E333" s="673"/>
      <c r="F333" s="674">
        <v>6.1</v>
      </c>
      <c r="G333" s="13">
        <v>9.1999999999999993</v>
      </c>
      <c r="H333" s="310">
        <v>9.1999999999999993</v>
      </c>
      <c r="I333" s="14">
        <v>2.2999999999999998</v>
      </c>
      <c r="J333" s="308">
        <v>3.7</v>
      </c>
      <c r="K333" s="13">
        <v>8.01</v>
      </c>
      <c r="L333" s="308">
        <v>8</v>
      </c>
      <c r="M333" s="1131">
        <v>33.1</v>
      </c>
      <c r="N333" s="310">
        <v>33.1</v>
      </c>
      <c r="O333" s="309">
        <v>120</v>
      </c>
      <c r="P333" s="309">
        <v>88</v>
      </c>
      <c r="Q333" s="743">
        <v>18</v>
      </c>
      <c r="R333" s="677">
        <v>222</v>
      </c>
      <c r="S333" s="1030">
        <v>0.47</v>
      </c>
      <c r="T333" s="787"/>
      <c r="U333" s="122"/>
      <c r="V333" s="4" t="s">
        <v>16</v>
      </c>
      <c r="W333" s="10" t="s">
        <v>371</v>
      </c>
      <c r="X333" s="219">
        <v>0.79</v>
      </c>
      <c r="Y333" s="314">
        <v>1.3</v>
      </c>
    </row>
    <row r="334" spans="1:25" x14ac:dyDescent="0.15">
      <c r="A334" s="1229"/>
      <c r="B334" s="458">
        <v>44946</v>
      </c>
      <c r="C334" s="449" t="str">
        <f t="shared" si="36"/>
        <v>(金)</v>
      </c>
      <c r="D334" s="742" t="s">
        <v>483</v>
      </c>
      <c r="E334" s="673"/>
      <c r="F334" s="674">
        <v>8.4</v>
      </c>
      <c r="G334" s="13">
        <v>9.5</v>
      </c>
      <c r="H334" s="310">
        <v>9.6</v>
      </c>
      <c r="I334" s="14">
        <v>3.5</v>
      </c>
      <c r="J334" s="308">
        <v>4.7</v>
      </c>
      <c r="K334" s="13">
        <v>8.01</v>
      </c>
      <c r="L334" s="308">
        <v>8.01</v>
      </c>
      <c r="M334" s="1131">
        <v>33</v>
      </c>
      <c r="N334" s="310">
        <v>33</v>
      </c>
      <c r="O334" s="309">
        <v>110</v>
      </c>
      <c r="P334" s="309">
        <v>88</v>
      </c>
      <c r="Q334" s="743">
        <v>18</v>
      </c>
      <c r="R334" s="677">
        <v>238</v>
      </c>
      <c r="S334" s="1030">
        <v>0.52</v>
      </c>
      <c r="T334" s="787"/>
      <c r="U334" s="122"/>
      <c r="V334" s="4" t="s">
        <v>216</v>
      </c>
      <c r="W334" s="10" t="s">
        <v>371</v>
      </c>
      <c r="X334" s="219">
        <v>1.1000000000000001</v>
      </c>
      <c r="Y334" s="314">
        <v>1.17</v>
      </c>
    </row>
    <row r="335" spans="1:25" x14ac:dyDescent="0.15">
      <c r="A335" s="1229"/>
      <c r="B335" s="458">
        <v>44947</v>
      </c>
      <c r="C335" s="449" t="str">
        <f t="shared" si="36"/>
        <v>(土)</v>
      </c>
      <c r="D335" s="742" t="s">
        <v>483</v>
      </c>
      <c r="E335" s="673"/>
      <c r="F335" s="674">
        <v>6.1</v>
      </c>
      <c r="G335" s="13">
        <v>8.8000000000000007</v>
      </c>
      <c r="H335" s="310">
        <v>10.4</v>
      </c>
      <c r="I335" s="14">
        <v>7.7</v>
      </c>
      <c r="J335" s="308">
        <v>5.3</v>
      </c>
      <c r="K335" s="13">
        <v>7.94</v>
      </c>
      <c r="L335" s="308">
        <v>8.02</v>
      </c>
      <c r="M335" s="1131"/>
      <c r="N335" s="310"/>
      <c r="O335" s="309"/>
      <c r="P335" s="309"/>
      <c r="Q335" s="743"/>
      <c r="R335" s="677"/>
      <c r="S335" s="1030"/>
      <c r="T335" s="787"/>
      <c r="U335" s="122"/>
      <c r="V335" s="4" t="s">
        <v>217</v>
      </c>
      <c r="W335" s="10" t="s">
        <v>371</v>
      </c>
      <c r="X335" s="219">
        <v>0.223</v>
      </c>
      <c r="Y335" s="314">
        <v>0.23899999999999999</v>
      </c>
    </row>
    <row r="336" spans="1:25" x14ac:dyDescent="0.15">
      <c r="A336" s="1229"/>
      <c r="B336" s="458">
        <v>44948</v>
      </c>
      <c r="C336" s="449" t="str">
        <f t="shared" si="36"/>
        <v>(日)</v>
      </c>
      <c r="D336" s="742" t="s">
        <v>483</v>
      </c>
      <c r="E336" s="673"/>
      <c r="F336" s="674">
        <v>5.6</v>
      </c>
      <c r="G336" s="13">
        <v>7.9</v>
      </c>
      <c r="H336" s="310">
        <v>9</v>
      </c>
      <c r="I336" s="14">
        <v>4.5999999999999996</v>
      </c>
      <c r="J336" s="308">
        <v>4.7</v>
      </c>
      <c r="K336" s="13">
        <v>8.02</v>
      </c>
      <c r="L336" s="308">
        <v>8.09</v>
      </c>
      <c r="M336" s="1131"/>
      <c r="N336" s="310"/>
      <c r="O336" s="309"/>
      <c r="P336" s="309"/>
      <c r="Q336" s="743"/>
      <c r="R336" s="677"/>
      <c r="S336" s="1030"/>
      <c r="T336" s="787"/>
      <c r="U336" s="122"/>
      <c r="V336" s="4" t="s">
        <v>218</v>
      </c>
      <c r="W336" s="10" t="s">
        <v>371</v>
      </c>
      <c r="X336" s="217">
        <v>17.100000000000001</v>
      </c>
      <c r="Y336" s="313">
        <v>17.100000000000001</v>
      </c>
    </row>
    <row r="337" spans="1:25" x14ac:dyDescent="0.15">
      <c r="A337" s="1229"/>
      <c r="B337" s="458">
        <v>44949</v>
      </c>
      <c r="C337" s="449" t="str">
        <f t="shared" si="36"/>
        <v>(月)</v>
      </c>
      <c r="D337" s="742" t="s">
        <v>485</v>
      </c>
      <c r="E337" s="673">
        <v>2</v>
      </c>
      <c r="F337" s="674">
        <v>5.0999999999999996</v>
      </c>
      <c r="G337" s="13">
        <v>8.9</v>
      </c>
      <c r="H337" s="310">
        <v>8.9</v>
      </c>
      <c r="I337" s="14">
        <v>4.4000000000000004</v>
      </c>
      <c r="J337" s="308">
        <v>3.6</v>
      </c>
      <c r="K337" s="13">
        <v>7.99</v>
      </c>
      <c r="L337" s="308">
        <v>8.07</v>
      </c>
      <c r="M337" s="1131">
        <v>36.4</v>
      </c>
      <c r="N337" s="310">
        <v>35.700000000000003</v>
      </c>
      <c r="O337" s="309">
        <v>140</v>
      </c>
      <c r="P337" s="309">
        <v>98</v>
      </c>
      <c r="Q337" s="743">
        <v>14</v>
      </c>
      <c r="R337" s="677">
        <v>262</v>
      </c>
      <c r="S337" s="1030">
        <v>0.45</v>
      </c>
      <c r="T337" s="787"/>
      <c r="U337" s="122"/>
      <c r="V337" s="4" t="s">
        <v>17</v>
      </c>
      <c r="W337" s="10" t="s">
        <v>371</v>
      </c>
      <c r="X337" s="217">
        <v>44.6</v>
      </c>
      <c r="Y337" s="313">
        <v>43.4</v>
      </c>
    </row>
    <row r="338" spans="1:25" x14ac:dyDescent="0.15">
      <c r="A338" s="1229"/>
      <c r="B338" s="458">
        <v>44950</v>
      </c>
      <c r="C338" s="449" t="str">
        <f t="shared" si="36"/>
        <v>(火)</v>
      </c>
      <c r="D338" s="742" t="s">
        <v>485</v>
      </c>
      <c r="E338" s="673">
        <v>2</v>
      </c>
      <c r="F338" s="674">
        <v>5.8</v>
      </c>
      <c r="G338" s="13">
        <v>9.6999999999999993</v>
      </c>
      <c r="H338" s="310">
        <v>9.8000000000000007</v>
      </c>
      <c r="I338" s="14">
        <v>9.3000000000000007</v>
      </c>
      <c r="J338" s="308">
        <v>5</v>
      </c>
      <c r="K338" s="13">
        <v>7.9</v>
      </c>
      <c r="L338" s="308">
        <v>8</v>
      </c>
      <c r="M338" s="1131">
        <v>36.200000000000003</v>
      </c>
      <c r="N338" s="310">
        <v>35.4</v>
      </c>
      <c r="O338" s="309">
        <v>140</v>
      </c>
      <c r="P338" s="309">
        <v>96</v>
      </c>
      <c r="Q338" s="743">
        <v>14</v>
      </c>
      <c r="R338" s="677">
        <v>264</v>
      </c>
      <c r="S338" s="1030">
        <v>0.45</v>
      </c>
      <c r="T338" s="787"/>
      <c r="U338" s="122"/>
      <c r="V338" s="4" t="s">
        <v>219</v>
      </c>
      <c r="W338" s="10" t="s">
        <v>205</v>
      </c>
      <c r="X338" s="383">
        <v>13</v>
      </c>
      <c r="Y338" s="396">
        <v>12</v>
      </c>
    </row>
    <row r="339" spans="1:25" x14ac:dyDescent="0.15">
      <c r="A339" s="1229"/>
      <c r="B339" s="458">
        <v>44951</v>
      </c>
      <c r="C339" s="449" t="str">
        <f t="shared" si="36"/>
        <v>(水)</v>
      </c>
      <c r="D339" s="742" t="s">
        <v>483</v>
      </c>
      <c r="E339" s="673"/>
      <c r="F339" s="674">
        <v>0.2</v>
      </c>
      <c r="G339" s="13">
        <v>5.6</v>
      </c>
      <c r="H339" s="310">
        <v>6.8</v>
      </c>
      <c r="I339" s="14">
        <v>5.0999999999999996</v>
      </c>
      <c r="J339" s="308">
        <v>6</v>
      </c>
      <c r="K339" s="13">
        <v>8</v>
      </c>
      <c r="L339" s="308">
        <v>8.0500000000000007</v>
      </c>
      <c r="M339" s="1131">
        <v>36.4</v>
      </c>
      <c r="N339" s="310">
        <v>35.1</v>
      </c>
      <c r="O339" s="309">
        <v>140</v>
      </c>
      <c r="P339" s="309">
        <v>94</v>
      </c>
      <c r="Q339" s="743">
        <v>15</v>
      </c>
      <c r="R339" s="677">
        <v>250</v>
      </c>
      <c r="S339" s="1030">
        <v>0.52</v>
      </c>
      <c r="T339" s="787"/>
      <c r="U339" s="122"/>
      <c r="V339" s="4" t="s">
        <v>220</v>
      </c>
      <c r="W339" s="10" t="s">
        <v>371</v>
      </c>
      <c r="X339" s="383">
        <v>7</v>
      </c>
      <c r="Y339" s="396">
        <v>6</v>
      </c>
    </row>
    <row r="340" spans="1:25" x14ac:dyDescent="0.15">
      <c r="A340" s="1229"/>
      <c r="B340" s="458">
        <v>44952</v>
      </c>
      <c r="C340" s="449" t="str">
        <f t="shared" si="36"/>
        <v>(木)</v>
      </c>
      <c r="D340" s="742" t="s">
        <v>483</v>
      </c>
      <c r="E340" s="673"/>
      <c r="F340" s="674">
        <v>2.6</v>
      </c>
      <c r="G340" s="13">
        <v>5.5</v>
      </c>
      <c r="H340" s="310">
        <v>4.5999999999999996</v>
      </c>
      <c r="I340" s="14">
        <v>5.6</v>
      </c>
      <c r="J340" s="308">
        <v>3.6</v>
      </c>
      <c r="K340" s="13">
        <v>7.66</v>
      </c>
      <c r="L340" s="308">
        <v>7.93</v>
      </c>
      <c r="M340" s="1131">
        <v>33.799999999999997</v>
      </c>
      <c r="N340" s="310">
        <v>32.5</v>
      </c>
      <c r="O340" s="309">
        <v>140</v>
      </c>
      <c r="P340" s="309">
        <v>100</v>
      </c>
      <c r="Q340" s="743">
        <v>15</v>
      </c>
      <c r="R340" s="677">
        <v>260</v>
      </c>
      <c r="S340" s="1030">
        <v>0.38</v>
      </c>
      <c r="T340" s="787">
        <v>1333</v>
      </c>
      <c r="U340" s="122"/>
      <c r="V340" s="397"/>
      <c r="W340" s="398"/>
      <c r="X340" s="399"/>
      <c r="Y340" s="398"/>
    </row>
    <row r="341" spans="1:25" x14ac:dyDescent="0.15">
      <c r="A341" s="1229"/>
      <c r="B341" s="458">
        <v>44953</v>
      </c>
      <c r="C341" s="449" t="str">
        <f t="shared" si="36"/>
        <v>(金)</v>
      </c>
      <c r="D341" s="742" t="s">
        <v>484</v>
      </c>
      <c r="E341" s="673">
        <v>3</v>
      </c>
      <c r="F341" s="674">
        <v>4.9000000000000004</v>
      </c>
      <c r="G341" s="13">
        <v>7.6</v>
      </c>
      <c r="H341" s="310">
        <v>7.8</v>
      </c>
      <c r="I341" s="14">
        <v>5.5</v>
      </c>
      <c r="J341" s="308">
        <v>3.7</v>
      </c>
      <c r="K341" s="13">
        <v>7.79</v>
      </c>
      <c r="L341" s="308">
        <v>7.89</v>
      </c>
      <c r="M341" s="1131">
        <v>34.200000000000003</v>
      </c>
      <c r="N341" s="310">
        <v>34.200000000000003</v>
      </c>
      <c r="O341" s="309">
        <v>140</v>
      </c>
      <c r="P341" s="309">
        <v>98</v>
      </c>
      <c r="Q341" s="743">
        <v>14</v>
      </c>
      <c r="R341" s="677">
        <v>248</v>
      </c>
      <c r="S341" s="1030">
        <v>0.43</v>
      </c>
      <c r="T341" s="787">
        <v>1777</v>
      </c>
      <c r="U341" s="122"/>
      <c r="V341" s="397"/>
      <c r="W341" s="398"/>
      <c r="X341" s="399"/>
      <c r="Y341" s="398"/>
    </row>
    <row r="342" spans="1:25" ht="13.5" customHeight="1" x14ac:dyDescent="0.15">
      <c r="A342" s="1229"/>
      <c r="B342" s="458">
        <v>44954</v>
      </c>
      <c r="C342" s="449" t="str">
        <f t="shared" si="36"/>
        <v>(土)</v>
      </c>
      <c r="D342" s="768" t="s">
        <v>483</v>
      </c>
      <c r="E342" s="769"/>
      <c r="F342" s="770">
        <v>5.2</v>
      </c>
      <c r="G342" s="771">
        <v>7.1</v>
      </c>
      <c r="H342" s="772">
        <v>8.6</v>
      </c>
      <c r="I342" s="773">
        <v>4.8</v>
      </c>
      <c r="J342" s="774">
        <v>4.7</v>
      </c>
      <c r="K342" s="771">
        <v>8</v>
      </c>
      <c r="L342" s="774">
        <v>8.0399999999999991</v>
      </c>
      <c r="M342" s="1135"/>
      <c r="N342" s="772"/>
      <c r="O342" s="777"/>
      <c r="P342" s="777"/>
      <c r="Q342" s="778"/>
      <c r="R342" s="779"/>
      <c r="S342" s="1087"/>
      <c r="T342" s="1012"/>
      <c r="U342" s="122"/>
      <c r="V342" s="400"/>
      <c r="W342" s="401"/>
      <c r="X342" s="402"/>
      <c r="Y342" s="401"/>
    </row>
    <row r="343" spans="1:25" x14ac:dyDescent="0.15">
      <c r="A343" s="1229"/>
      <c r="B343" s="458">
        <v>44955</v>
      </c>
      <c r="C343" s="449" t="str">
        <f t="shared" si="36"/>
        <v>(日)</v>
      </c>
      <c r="D343" s="742" t="s">
        <v>483</v>
      </c>
      <c r="E343" s="673"/>
      <c r="F343" s="674">
        <v>4.7</v>
      </c>
      <c r="G343" s="13">
        <v>7.3</v>
      </c>
      <c r="H343" s="310">
        <v>8.6999999999999993</v>
      </c>
      <c r="I343" s="14">
        <v>4.8</v>
      </c>
      <c r="J343" s="308">
        <v>5.0999999999999996</v>
      </c>
      <c r="K343" s="13">
        <v>8.01</v>
      </c>
      <c r="L343" s="308">
        <v>8.07</v>
      </c>
      <c r="M343" s="1131"/>
      <c r="N343" s="310"/>
      <c r="O343" s="309"/>
      <c r="P343" s="309"/>
      <c r="Q343" s="743"/>
      <c r="R343" s="677"/>
      <c r="S343" s="1030"/>
      <c r="T343" s="787"/>
      <c r="U343" s="122"/>
      <c r="V343" s="11" t="s">
        <v>23</v>
      </c>
      <c r="W343" s="117" t="s">
        <v>24</v>
      </c>
      <c r="X343" s="117" t="s">
        <v>24</v>
      </c>
      <c r="Y343" s="812" t="s">
        <v>24</v>
      </c>
    </row>
    <row r="344" spans="1:25" x14ac:dyDescent="0.15">
      <c r="A344" s="1229"/>
      <c r="B344" s="458">
        <v>44956</v>
      </c>
      <c r="C344" s="449" t="str">
        <f t="shared" si="36"/>
        <v>(月)</v>
      </c>
      <c r="D344" s="742" t="s">
        <v>483</v>
      </c>
      <c r="E344" s="673"/>
      <c r="F344" s="674">
        <v>5.8</v>
      </c>
      <c r="G344" s="13">
        <v>7.1</v>
      </c>
      <c r="H344" s="310">
        <v>7.7</v>
      </c>
      <c r="I344" s="14">
        <v>13.2</v>
      </c>
      <c r="J344" s="308">
        <v>4.9000000000000004</v>
      </c>
      <c r="K344" s="13">
        <v>7.84</v>
      </c>
      <c r="L344" s="308">
        <v>8.0500000000000007</v>
      </c>
      <c r="M344" s="1131">
        <v>38.5</v>
      </c>
      <c r="N344" s="310">
        <v>36.200000000000003</v>
      </c>
      <c r="O344" s="309">
        <v>140</v>
      </c>
      <c r="P344" s="309">
        <v>100</v>
      </c>
      <c r="Q344" s="743">
        <v>14</v>
      </c>
      <c r="R344" s="677">
        <v>262</v>
      </c>
      <c r="S344" s="1030">
        <v>0.44</v>
      </c>
      <c r="T344" s="787">
        <v>1001</v>
      </c>
      <c r="U344" s="122"/>
      <c r="V344" s="985" t="s">
        <v>361</v>
      </c>
      <c r="W344" s="986"/>
      <c r="X344" s="986"/>
      <c r="Y344" s="987"/>
    </row>
    <row r="345" spans="1:25" x14ac:dyDescent="0.15">
      <c r="A345" s="1229"/>
      <c r="B345" s="458">
        <v>44957</v>
      </c>
      <c r="C345" s="449" t="str">
        <f t="shared" si="36"/>
        <v>(火)</v>
      </c>
      <c r="D345" s="672" t="s">
        <v>483</v>
      </c>
      <c r="E345" s="673"/>
      <c r="F345" s="674">
        <v>5</v>
      </c>
      <c r="G345" s="13">
        <v>6.8</v>
      </c>
      <c r="H345" s="308">
        <v>7.4</v>
      </c>
      <c r="I345" s="14">
        <v>49</v>
      </c>
      <c r="J345" s="310">
        <v>4</v>
      </c>
      <c r="K345" s="13">
        <v>7.92</v>
      </c>
      <c r="L345" s="308">
        <v>7.99</v>
      </c>
      <c r="M345" s="1131">
        <v>36.700000000000003</v>
      </c>
      <c r="N345" s="310">
        <v>36.700000000000003</v>
      </c>
      <c r="O345" s="309">
        <v>150</v>
      </c>
      <c r="P345" s="309">
        <v>100</v>
      </c>
      <c r="Q345" s="743">
        <v>14</v>
      </c>
      <c r="R345" s="677">
        <v>240</v>
      </c>
      <c r="S345" s="1030">
        <v>0.43</v>
      </c>
      <c r="T345" s="1013">
        <v>3555</v>
      </c>
      <c r="U345" s="122"/>
      <c r="V345" s="988"/>
      <c r="W345" s="989"/>
      <c r="X345" s="989"/>
      <c r="Y345" s="990"/>
    </row>
    <row r="346" spans="1:25" x14ac:dyDescent="0.15">
      <c r="A346" s="1229"/>
      <c r="B346" s="1155" t="s">
        <v>274</v>
      </c>
      <c r="C346" s="1155"/>
      <c r="D346" s="679"/>
      <c r="E346" s="663">
        <f>MAX(E315:E345)</f>
        <v>4</v>
      </c>
      <c r="F346" s="680">
        <f t="shared" ref="F346:T346" si="37">IF(COUNT(F315:F345)=0,"",MAX(F315:F345))</f>
        <v>15.7</v>
      </c>
      <c r="G346" s="12">
        <f t="shared" si="37"/>
        <v>12.1</v>
      </c>
      <c r="H346" s="307">
        <f t="shared" si="37"/>
        <v>13.2</v>
      </c>
      <c r="I346" s="665">
        <f t="shared" si="37"/>
        <v>49</v>
      </c>
      <c r="J346" s="666">
        <f t="shared" si="37"/>
        <v>8.4</v>
      </c>
      <c r="K346" s="12">
        <f t="shared" si="37"/>
        <v>8.0299999999999994</v>
      </c>
      <c r="L346" s="307">
        <f t="shared" si="37"/>
        <v>8.09</v>
      </c>
      <c r="M346" s="1130">
        <f t="shared" si="37"/>
        <v>38.5</v>
      </c>
      <c r="N346" s="666">
        <f t="shared" si="37"/>
        <v>38</v>
      </c>
      <c r="O346" s="667">
        <f t="shared" si="37"/>
        <v>150</v>
      </c>
      <c r="P346" s="667">
        <f t="shared" si="37"/>
        <v>100</v>
      </c>
      <c r="Q346" s="728">
        <f t="shared" si="37"/>
        <v>18</v>
      </c>
      <c r="R346" s="684">
        <f t="shared" si="37"/>
        <v>264</v>
      </c>
      <c r="S346" s="1038">
        <f t="shared" si="37"/>
        <v>0.56999999999999995</v>
      </c>
      <c r="T346" s="686">
        <f t="shared" si="37"/>
        <v>4221</v>
      </c>
      <c r="U346" s="122"/>
      <c r="V346" s="988"/>
      <c r="W346" s="989"/>
      <c r="X346" s="989"/>
      <c r="Y346" s="990"/>
    </row>
    <row r="347" spans="1:25" x14ac:dyDescent="0.15">
      <c r="A347" s="1229"/>
      <c r="B347" s="1156" t="s">
        <v>275</v>
      </c>
      <c r="C347" s="1156"/>
      <c r="D347" s="687"/>
      <c r="E347" s="688"/>
      <c r="F347" s="689">
        <f t="shared" ref="F347:S347" si="38">IF(COUNT(F315:F345)=0,"",MIN(F315:F345))</f>
        <v>0.2</v>
      </c>
      <c r="G347" s="13">
        <f t="shared" si="38"/>
        <v>5.5</v>
      </c>
      <c r="H347" s="308">
        <f t="shared" si="38"/>
        <v>4.5999999999999996</v>
      </c>
      <c r="I347" s="14">
        <f t="shared" si="38"/>
        <v>2.1</v>
      </c>
      <c r="J347" s="310">
        <f t="shared" si="38"/>
        <v>2.8</v>
      </c>
      <c r="K347" s="13">
        <f t="shared" si="38"/>
        <v>7.66</v>
      </c>
      <c r="L347" s="308">
        <f t="shared" si="38"/>
        <v>7.57</v>
      </c>
      <c r="M347" s="1131">
        <f t="shared" si="38"/>
        <v>28.8</v>
      </c>
      <c r="N347" s="310">
        <f t="shared" si="38"/>
        <v>30.2</v>
      </c>
      <c r="O347" s="309">
        <f t="shared" si="38"/>
        <v>110</v>
      </c>
      <c r="P347" s="309">
        <f t="shared" si="38"/>
        <v>88</v>
      </c>
      <c r="Q347" s="692">
        <f t="shared" si="38"/>
        <v>13</v>
      </c>
      <c r="R347" s="693">
        <f t="shared" si="38"/>
        <v>222</v>
      </c>
      <c r="S347" s="1044">
        <f t="shared" si="38"/>
        <v>0.32</v>
      </c>
      <c r="T347" s="695"/>
      <c r="U347" s="122"/>
      <c r="V347" s="988"/>
      <c r="W347" s="989"/>
      <c r="X347" s="989"/>
      <c r="Y347" s="990"/>
    </row>
    <row r="348" spans="1:25" x14ac:dyDescent="0.15">
      <c r="A348" s="1229"/>
      <c r="B348" s="1156" t="s">
        <v>276</v>
      </c>
      <c r="C348" s="1156"/>
      <c r="D348" s="781"/>
      <c r="E348" s="696"/>
      <c r="F348" s="697">
        <f t="shared" ref="F348:S348" si="39">IF(COUNT(F315:F345)=0,"",AVERAGE(F315:F345))</f>
        <v>6.5354838709677407</v>
      </c>
      <c r="G348" s="418">
        <f t="shared" si="39"/>
        <v>8.4806451612903224</v>
      </c>
      <c r="H348" s="719">
        <f t="shared" si="39"/>
        <v>9.1677419354838694</v>
      </c>
      <c r="I348" s="720">
        <f t="shared" si="39"/>
        <v>7.129032258064516</v>
      </c>
      <c r="J348" s="721">
        <f t="shared" si="39"/>
        <v>4.6999999999999993</v>
      </c>
      <c r="K348" s="418">
        <f t="shared" si="39"/>
        <v>7.9480645161290315</v>
      </c>
      <c r="L348" s="719">
        <f t="shared" si="39"/>
        <v>8.0025806451612898</v>
      </c>
      <c r="M348" s="1133">
        <f t="shared" si="39"/>
        <v>35.305263157894743</v>
      </c>
      <c r="N348" s="721">
        <f t="shared" si="39"/>
        <v>34.93684210526316</v>
      </c>
      <c r="O348" s="722">
        <f t="shared" si="39"/>
        <v>136.31578947368422</v>
      </c>
      <c r="P348" s="722">
        <f t="shared" si="39"/>
        <v>95.89473684210526</v>
      </c>
      <c r="Q348" s="730">
        <f t="shared" si="39"/>
        <v>14.736842105263158</v>
      </c>
      <c r="R348" s="731">
        <f t="shared" si="39"/>
        <v>246.42105263157896</v>
      </c>
      <c r="S348" s="1073">
        <f t="shared" si="39"/>
        <v>0.44421052631578944</v>
      </c>
      <c r="T348" s="733"/>
      <c r="U348" s="122"/>
      <c r="V348" s="988"/>
      <c r="W348" s="989"/>
      <c r="X348" s="989"/>
      <c r="Y348" s="990"/>
    </row>
    <row r="349" spans="1:25" x14ac:dyDescent="0.15">
      <c r="A349" s="1230"/>
      <c r="B349" s="1157" t="s">
        <v>277</v>
      </c>
      <c r="C349" s="1157"/>
      <c r="D349" s="782"/>
      <c r="E349" s="700">
        <f>SUM(E315:E345)</f>
        <v>19</v>
      </c>
      <c r="F349" s="701"/>
      <c r="G349" s="701"/>
      <c r="H349" s="734"/>
      <c r="I349" s="701"/>
      <c r="J349" s="734"/>
      <c r="K349" s="704"/>
      <c r="L349" s="705"/>
      <c r="M349" s="735"/>
      <c r="N349" s="736"/>
      <c r="O349" s="737"/>
      <c r="P349" s="737"/>
      <c r="Q349" s="738"/>
      <c r="R349" s="711"/>
      <c r="S349" s="1070"/>
      <c r="T349" s="1008">
        <f>SUM(T315:T345)</f>
        <v>15976</v>
      </c>
      <c r="U349" s="122"/>
      <c r="V349" s="827"/>
      <c r="W349" s="830"/>
      <c r="X349" s="833"/>
      <c r="Y349" s="834"/>
    </row>
    <row r="350" spans="1:25" x14ac:dyDescent="0.15">
      <c r="A350" s="1223" t="s">
        <v>287</v>
      </c>
      <c r="B350" s="540">
        <v>44958</v>
      </c>
      <c r="C350" s="448" t="str">
        <f>IF(B350="","",IF(WEEKDAY(B350)=1,"(日)",IF(WEEKDAY(B350)=2,"(月)",IF(WEEKDAY(B350)=3,"(火)",IF(WEEKDAY(B350)=4,"(水)",IF(WEEKDAY(B350)=5,"(木)",IF(WEEKDAY(B350)=6,"(金)","(土)")))))))</f>
        <v>(水)</v>
      </c>
      <c r="D350" s="740" t="s">
        <v>490</v>
      </c>
      <c r="E350" s="663"/>
      <c r="F350" s="664">
        <v>7.3</v>
      </c>
      <c r="G350" s="12">
        <v>8</v>
      </c>
      <c r="H350" s="783">
        <v>8.3000000000000007</v>
      </c>
      <c r="I350" s="665">
        <v>10.7</v>
      </c>
      <c r="J350" s="680">
        <v>5.6</v>
      </c>
      <c r="K350" s="12">
        <v>7.94</v>
      </c>
      <c r="L350" s="680">
        <v>8</v>
      </c>
      <c r="M350" s="1130">
        <v>36.799999999999997</v>
      </c>
      <c r="N350" s="666">
        <v>36.299999999999997</v>
      </c>
      <c r="O350" s="764">
        <v>140</v>
      </c>
      <c r="P350" s="764">
        <v>100</v>
      </c>
      <c r="Q350" s="683">
        <v>14</v>
      </c>
      <c r="R350" s="671">
        <v>246</v>
      </c>
      <c r="S350" s="1026">
        <v>0.42</v>
      </c>
      <c r="T350" s="1005">
        <v>1666</v>
      </c>
      <c r="U350" s="122"/>
      <c r="V350" s="517" t="s">
        <v>344</v>
      </c>
      <c r="W350" s="484"/>
      <c r="X350" s="486">
        <v>44965</v>
      </c>
      <c r="Y350" s="482"/>
    </row>
    <row r="351" spans="1:25" x14ac:dyDescent="0.15">
      <c r="A351" s="1224"/>
      <c r="B351" s="539">
        <v>44959</v>
      </c>
      <c r="C351" s="449" t="str">
        <f t="shared" ref="C351:C377" si="40">IF(B351="","",IF(WEEKDAY(B351)=1,"(日)",IF(WEEKDAY(B351)=2,"(月)",IF(WEEKDAY(B351)=3,"(火)",IF(WEEKDAY(B351)=4,"(水)",IF(WEEKDAY(B351)=5,"(木)",IF(WEEKDAY(B351)=6,"(金)","(土)")))))))</f>
        <v>(木)</v>
      </c>
      <c r="D351" s="742" t="s">
        <v>484</v>
      </c>
      <c r="E351" s="673"/>
      <c r="F351" s="674">
        <v>6.9</v>
      </c>
      <c r="G351" s="13">
        <v>9.1</v>
      </c>
      <c r="H351" s="334">
        <v>9.1</v>
      </c>
      <c r="I351" s="14">
        <v>2.4</v>
      </c>
      <c r="J351" s="689">
        <v>5.4</v>
      </c>
      <c r="K351" s="13">
        <v>8.0399999999999991</v>
      </c>
      <c r="L351" s="689">
        <v>8.06</v>
      </c>
      <c r="M351" s="1131">
        <v>36.4</v>
      </c>
      <c r="N351" s="310">
        <v>36.6</v>
      </c>
      <c r="O351" s="333">
        <v>140</v>
      </c>
      <c r="P351" s="333">
        <v>98</v>
      </c>
      <c r="Q351" s="784">
        <v>15</v>
      </c>
      <c r="R351" s="677">
        <v>248</v>
      </c>
      <c r="S351" s="1030">
        <v>0.44</v>
      </c>
      <c r="T351" s="787"/>
      <c r="U351" s="122"/>
      <c r="V351" s="518" t="s">
        <v>2</v>
      </c>
      <c r="W351" s="485" t="s">
        <v>363</v>
      </c>
      <c r="X351" s="487">
        <v>9.3000000000000007</v>
      </c>
      <c r="Y351" s="483"/>
    </row>
    <row r="352" spans="1:25" x14ac:dyDescent="0.15">
      <c r="A352" s="1224"/>
      <c r="B352" s="539">
        <v>44960</v>
      </c>
      <c r="C352" s="449" t="str">
        <f t="shared" si="40"/>
        <v>(金)</v>
      </c>
      <c r="D352" s="742" t="s">
        <v>491</v>
      </c>
      <c r="E352" s="673"/>
      <c r="F352" s="674">
        <v>4.9000000000000004</v>
      </c>
      <c r="G352" s="13">
        <v>8.5</v>
      </c>
      <c r="H352" s="334">
        <v>9</v>
      </c>
      <c r="I352" s="14">
        <v>6.4</v>
      </c>
      <c r="J352" s="689">
        <v>6.8</v>
      </c>
      <c r="K352" s="13">
        <v>8.0399999999999991</v>
      </c>
      <c r="L352" s="689">
        <v>8.06</v>
      </c>
      <c r="M352" s="1131">
        <v>37.6</v>
      </c>
      <c r="N352" s="310">
        <v>37.4</v>
      </c>
      <c r="O352" s="333">
        <v>130</v>
      </c>
      <c r="P352" s="333">
        <v>104</v>
      </c>
      <c r="Q352" s="784">
        <v>14</v>
      </c>
      <c r="R352" s="677">
        <v>254</v>
      </c>
      <c r="S352" s="1030">
        <v>0.61</v>
      </c>
      <c r="T352" s="787">
        <v>128</v>
      </c>
      <c r="U352" s="122"/>
      <c r="V352" s="6" t="s">
        <v>19</v>
      </c>
      <c r="W352" s="7" t="s">
        <v>20</v>
      </c>
      <c r="X352" s="8" t="s">
        <v>21</v>
      </c>
      <c r="Y352" s="7" t="s">
        <v>22</v>
      </c>
    </row>
    <row r="353" spans="1:25" x14ac:dyDescent="0.15">
      <c r="A353" s="1224"/>
      <c r="B353" s="539">
        <v>44961</v>
      </c>
      <c r="C353" s="449" t="str">
        <f t="shared" si="40"/>
        <v>(土)</v>
      </c>
      <c r="D353" s="742" t="s">
        <v>484</v>
      </c>
      <c r="E353" s="673"/>
      <c r="F353" s="674">
        <v>6.5</v>
      </c>
      <c r="G353" s="13">
        <v>8.8000000000000007</v>
      </c>
      <c r="H353" s="310">
        <v>9.6999999999999993</v>
      </c>
      <c r="I353" s="14">
        <v>5.3</v>
      </c>
      <c r="J353" s="689">
        <v>4.9000000000000004</v>
      </c>
      <c r="K353" s="13">
        <v>8.01</v>
      </c>
      <c r="L353" s="689">
        <v>8.09</v>
      </c>
      <c r="M353" s="1131"/>
      <c r="N353" s="310"/>
      <c r="O353" s="309"/>
      <c r="P353" s="333"/>
      <c r="Q353" s="784"/>
      <c r="R353" s="677"/>
      <c r="S353" s="1030"/>
      <c r="T353" s="787"/>
      <c r="U353" s="122"/>
      <c r="V353" s="3" t="s">
        <v>203</v>
      </c>
      <c r="W353" s="9" t="s">
        <v>11</v>
      </c>
      <c r="X353" s="12">
        <v>11.3</v>
      </c>
      <c r="Y353" s="307">
        <v>11.5</v>
      </c>
    </row>
    <row r="354" spans="1:25" x14ac:dyDescent="0.15">
      <c r="A354" s="1224"/>
      <c r="B354" s="539">
        <v>44962</v>
      </c>
      <c r="C354" s="449" t="str">
        <f t="shared" si="40"/>
        <v>(日)</v>
      </c>
      <c r="D354" s="742" t="s">
        <v>490</v>
      </c>
      <c r="E354" s="673"/>
      <c r="F354" s="674">
        <v>7.5</v>
      </c>
      <c r="G354" s="13">
        <v>9.1999999999999993</v>
      </c>
      <c r="H354" s="310">
        <v>10.7</v>
      </c>
      <c r="I354" s="14">
        <v>4.8</v>
      </c>
      <c r="J354" s="308">
        <v>4.5999999999999996</v>
      </c>
      <c r="K354" s="13">
        <v>8.02</v>
      </c>
      <c r="L354" s="308">
        <v>8.09</v>
      </c>
      <c r="M354" s="1131"/>
      <c r="N354" s="310"/>
      <c r="O354" s="309"/>
      <c r="P354" s="309"/>
      <c r="Q354" s="784"/>
      <c r="R354" s="677"/>
      <c r="S354" s="1030"/>
      <c r="T354" s="787"/>
      <c r="U354" s="122"/>
      <c r="V354" s="4" t="s">
        <v>204</v>
      </c>
      <c r="W354" s="10" t="s">
        <v>205</v>
      </c>
      <c r="X354" s="13">
        <v>4.0999999999999996</v>
      </c>
      <c r="Y354" s="308">
        <v>4.5</v>
      </c>
    </row>
    <row r="355" spans="1:25" x14ac:dyDescent="0.15">
      <c r="A355" s="1224"/>
      <c r="B355" s="539">
        <v>44963</v>
      </c>
      <c r="C355" s="449" t="str">
        <f t="shared" si="40"/>
        <v>(月)</v>
      </c>
      <c r="D355" s="742" t="s">
        <v>490</v>
      </c>
      <c r="E355" s="673"/>
      <c r="F355" s="674">
        <v>9.1</v>
      </c>
      <c r="G355" s="13">
        <v>9.1999999999999993</v>
      </c>
      <c r="H355" s="310">
        <v>9.6999999999999993</v>
      </c>
      <c r="I355" s="14">
        <v>3.9</v>
      </c>
      <c r="J355" s="308">
        <v>4</v>
      </c>
      <c r="K355" s="13">
        <v>7.92</v>
      </c>
      <c r="L355" s="308">
        <v>8</v>
      </c>
      <c r="M355" s="1131">
        <v>35.5</v>
      </c>
      <c r="N355" s="310">
        <v>35.1</v>
      </c>
      <c r="O355" s="309">
        <v>140</v>
      </c>
      <c r="P355" s="309">
        <v>102</v>
      </c>
      <c r="Q355" s="784">
        <v>14</v>
      </c>
      <c r="R355" s="677">
        <v>258</v>
      </c>
      <c r="S355" s="1030">
        <v>0.42</v>
      </c>
      <c r="T355" s="787"/>
      <c r="U355" s="122"/>
      <c r="V355" s="4" t="s">
        <v>12</v>
      </c>
      <c r="W355" s="10"/>
      <c r="X355" s="13">
        <v>8.01</v>
      </c>
      <c r="Y355" s="308">
        <v>8.0399999999999991</v>
      </c>
    </row>
    <row r="356" spans="1:25" x14ac:dyDescent="0.15">
      <c r="A356" s="1224"/>
      <c r="B356" s="539">
        <v>44964</v>
      </c>
      <c r="C356" s="449" t="str">
        <f t="shared" si="40"/>
        <v>(火)</v>
      </c>
      <c r="D356" s="742" t="s">
        <v>484</v>
      </c>
      <c r="E356" s="673"/>
      <c r="F356" s="674">
        <v>9.5</v>
      </c>
      <c r="G356" s="13">
        <v>9.8000000000000007</v>
      </c>
      <c r="H356" s="310">
        <v>10.1</v>
      </c>
      <c r="I356" s="14">
        <v>3.1</v>
      </c>
      <c r="J356" s="308">
        <v>3.7</v>
      </c>
      <c r="K356" s="13">
        <v>8.0399999999999991</v>
      </c>
      <c r="L356" s="308">
        <v>8.09</v>
      </c>
      <c r="M356" s="1131">
        <v>36.6</v>
      </c>
      <c r="N356" s="310">
        <v>36.6</v>
      </c>
      <c r="O356" s="309">
        <v>150</v>
      </c>
      <c r="P356" s="309">
        <v>102</v>
      </c>
      <c r="Q356" s="743">
        <v>14</v>
      </c>
      <c r="R356" s="677">
        <v>248</v>
      </c>
      <c r="S356" s="1030">
        <v>0.4</v>
      </c>
      <c r="T356" s="787"/>
      <c r="U356" s="122"/>
      <c r="V356" s="4" t="s">
        <v>206</v>
      </c>
      <c r="W356" s="10" t="s">
        <v>13</v>
      </c>
      <c r="X356" s="13">
        <v>36</v>
      </c>
      <c r="Y356" s="308">
        <v>36</v>
      </c>
    </row>
    <row r="357" spans="1:25" x14ac:dyDescent="0.15">
      <c r="A357" s="1224"/>
      <c r="B357" s="539">
        <v>44965</v>
      </c>
      <c r="C357" s="449" t="str">
        <f t="shared" si="40"/>
        <v>(水)</v>
      </c>
      <c r="D357" s="742" t="s">
        <v>484</v>
      </c>
      <c r="E357" s="673"/>
      <c r="F357" s="674">
        <v>9.3000000000000007</v>
      </c>
      <c r="G357" s="13">
        <v>11.3</v>
      </c>
      <c r="H357" s="310">
        <v>11.5</v>
      </c>
      <c r="I357" s="14">
        <v>4.0999999999999996</v>
      </c>
      <c r="J357" s="308">
        <v>4.5</v>
      </c>
      <c r="K357" s="13">
        <v>8.01</v>
      </c>
      <c r="L357" s="308">
        <v>8.0399999999999991</v>
      </c>
      <c r="M357" s="1131">
        <v>36</v>
      </c>
      <c r="N357" s="310">
        <v>36</v>
      </c>
      <c r="O357" s="309">
        <v>140</v>
      </c>
      <c r="P357" s="309">
        <v>98</v>
      </c>
      <c r="Q357" s="743">
        <v>14</v>
      </c>
      <c r="R357" s="677">
        <v>252</v>
      </c>
      <c r="S357" s="1030">
        <v>0.52</v>
      </c>
      <c r="T357" s="787"/>
      <c r="U357" s="122"/>
      <c r="V357" s="4" t="s">
        <v>207</v>
      </c>
      <c r="W357" s="10" t="s">
        <v>371</v>
      </c>
      <c r="X357" s="383">
        <v>140</v>
      </c>
      <c r="Y357" s="309">
        <v>140</v>
      </c>
    </row>
    <row r="358" spans="1:25" x14ac:dyDescent="0.15">
      <c r="A358" s="1224"/>
      <c r="B358" s="539">
        <v>44966</v>
      </c>
      <c r="C358" s="449" t="str">
        <f t="shared" si="40"/>
        <v>(木)</v>
      </c>
      <c r="D358" s="742" t="s">
        <v>483</v>
      </c>
      <c r="E358" s="673"/>
      <c r="F358" s="674">
        <v>7.2</v>
      </c>
      <c r="G358" s="13">
        <v>9.8000000000000007</v>
      </c>
      <c r="H358" s="310">
        <v>10.7</v>
      </c>
      <c r="I358" s="14">
        <v>3.8</v>
      </c>
      <c r="J358" s="308">
        <v>3.8</v>
      </c>
      <c r="K358" s="13">
        <v>8.06</v>
      </c>
      <c r="L358" s="308">
        <v>8.08</v>
      </c>
      <c r="M358" s="1131">
        <v>36</v>
      </c>
      <c r="N358" s="310">
        <v>35.799999999999997</v>
      </c>
      <c r="O358" s="309">
        <v>140</v>
      </c>
      <c r="P358" s="309">
        <v>100</v>
      </c>
      <c r="Q358" s="743">
        <v>14</v>
      </c>
      <c r="R358" s="677">
        <v>248</v>
      </c>
      <c r="S358" s="1030">
        <v>0.43</v>
      </c>
      <c r="T358" s="787"/>
      <c r="U358" s="122"/>
      <c r="V358" s="4" t="s">
        <v>208</v>
      </c>
      <c r="W358" s="10" t="s">
        <v>371</v>
      </c>
      <c r="X358" s="383">
        <v>96</v>
      </c>
      <c r="Y358" s="309">
        <v>98</v>
      </c>
    </row>
    <row r="359" spans="1:25" x14ac:dyDescent="0.15">
      <c r="A359" s="1224"/>
      <c r="B359" s="539">
        <v>44967</v>
      </c>
      <c r="C359" s="449" t="str">
        <f t="shared" si="40"/>
        <v>(金)</v>
      </c>
      <c r="D359" s="742" t="s">
        <v>484</v>
      </c>
      <c r="E359" s="673">
        <v>23</v>
      </c>
      <c r="F359" s="674">
        <v>3.7</v>
      </c>
      <c r="G359" s="13">
        <v>8.6</v>
      </c>
      <c r="H359" s="310">
        <v>9.4</v>
      </c>
      <c r="I359" s="14">
        <v>3.4</v>
      </c>
      <c r="J359" s="308">
        <v>4.5999999999999996</v>
      </c>
      <c r="K359" s="13">
        <v>8.01</v>
      </c>
      <c r="L359" s="308">
        <v>8.07</v>
      </c>
      <c r="M359" s="1131">
        <v>36.4</v>
      </c>
      <c r="N359" s="310">
        <v>36.200000000000003</v>
      </c>
      <c r="O359" s="309">
        <v>140</v>
      </c>
      <c r="P359" s="309">
        <v>98</v>
      </c>
      <c r="Q359" s="743">
        <v>14</v>
      </c>
      <c r="R359" s="677">
        <v>254</v>
      </c>
      <c r="S359" s="1030">
        <v>0.41</v>
      </c>
      <c r="T359" s="787"/>
      <c r="U359" s="122"/>
      <c r="V359" s="4" t="s">
        <v>209</v>
      </c>
      <c r="W359" s="10" t="s">
        <v>371</v>
      </c>
      <c r="X359" s="383">
        <v>64</v>
      </c>
      <c r="Y359" s="309">
        <v>68</v>
      </c>
    </row>
    <row r="360" spans="1:25" x14ac:dyDescent="0.15">
      <c r="A360" s="1224"/>
      <c r="B360" s="539">
        <v>44968</v>
      </c>
      <c r="C360" s="449" t="str">
        <f t="shared" si="40"/>
        <v>(土)</v>
      </c>
      <c r="D360" s="742" t="s">
        <v>483</v>
      </c>
      <c r="E360" s="673"/>
      <c r="F360" s="674">
        <v>10.6</v>
      </c>
      <c r="G360" s="13">
        <v>7.9</v>
      </c>
      <c r="H360" s="310">
        <v>8.6</v>
      </c>
      <c r="I360" s="14">
        <v>18.399999999999999</v>
      </c>
      <c r="J360" s="308">
        <v>5.9</v>
      </c>
      <c r="K360" s="13">
        <v>7.88</v>
      </c>
      <c r="L360" s="308">
        <v>7.65</v>
      </c>
      <c r="M360" s="1131"/>
      <c r="N360" s="310"/>
      <c r="O360" s="309"/>
      <c r="P360" s="309"/>
      <c r="Q360" s="743"/>
      <c r="R360" s="677"/>
      <c r="S360" s="1030"/>
      <c r="T360" s="787">
        <v>2553</v>
      </c>
      <c r="U360" s="122"/>
      <c r="V360" s="4" t="s">
        <v>210</v>
      </c>
      <c r="W360" s="10" t="s">
        <v>371</v>
      </c>
      <c r="X360" s="383">
        <v>32</v>
      </c>
      <c r="Y360" s="309">
        <v>30</v>
      </c>
    </row>
    <row r="361" spans="1:25" x14ac:dyDescent="0.15">
      <c r="A361" s="1224"/>
      <c r="B361" s="539">
        <v>44969</v>
      </c>
      <c r="C361" s="449" t="str">
        <f t="shared" si="40"/>
        <v>(日)</v>
      </c>
      <c r="D361" s="742" t="s">
        <v>483</v>
      </c>
      <c r="E361" s="673"/>
      <c r="F361" s="674">
        <v>11.6</v>
      </c>
      <c r="G361" s="13">
        <v>10</v>
      </c>
      <c r="H361" s="310">
        <v>10.8</v>
      </c>
      <c r="I361" s="14">
        <v>8.6</v>
      </c>
      <c r="J361" s="308">
        <v>8.9</v>
      </c>
      <c r="K361" s="13">
        <v>7.85</v>
      </c>
      <c r="L361" s="308">
        <v>7.91</v>
      </c>
      <c r="M361" s="1131"/>
      <c r="N361" s="310"/>
      <c r="O361" s="309"/>
      <c r="P361" s="309"/>
      <c r="Q361" s="743"/>
      <c r="R361" s="677"/>
      <c r="S361" s="1030"/>
      <c r="T361" s="787"/>
      <c r="U361" s="122"/>
      <c r="V361" s="4" t="s">
        <v>211</v>
      </c>
      <c r="W361" s="10" t="s">
        <v>371</v>
      </c>
      <c r="X361" s="218">
        <v>14</v>
      </c>
      <c r="Y361" s="310">
        <v>14</v>
      </c>
    </row>
    <row r="362" spans="1:25" x14ac:dyDescent="0.15">
      <c r="A362" s="1224"/>
      <c r="B362" s="539">
        <v>44970</v>
      </c>
      <c r="C362" s="449" t="str">
        <f t="shared" si="40"/>
        <v>(月)</v>
      </c>
      <c r="D362" s="742" t="s">
        <v>485</v>
      </c>
      <c r="E362" s="673">
        <v>24</v>
      </c>
      <c r="F362" s="674">
        <v>9.6999999999999993</v>
      </c>
      <c r="G362" s="13">
        <v>12.3</v>
      </c>
      <c r="H362" s="310">
        <v>12.7</v>
      </c>
      <c r="I362" s="14">
        <v>6.5</v>
      </c>
      <c r="J362" s="308">
        <v>5.8</v>
      </c>
      <c r="K362" s="13">
        <v>7.88</v>
      </c>
      <c r="L362" s="308">
        <v>7.96</v>
      </c>
      <c r="M362" s="1131">
        <v>30.3</v>
      </c>
      <c r="N362" s="310">
        <v>33.5</v>
      </c>
      <c r="O362" s="309">
        <v>130</v>
      </c>
      <c r="P362" s="309">
        <v>94</v>
      </c>
      <c r="Q362" s="743">
        <v>14</v>
      </c>
      <c r="R362" s="677">
        <v>248</v>
      </c>
      <c r="S362" s="1030">
        <v>0.52</v>
      </c>
      <c r="T362" s="787">
        <v>1607</v>
      </c>
      <c r="U362" s="122"/>
      <c r="V362" s="4" t="s">
        <v>212</v>
      </c>
      <c r="W362" s="10" t="s">
        <v>371</v>
      </c>
      <c r="X362" s="220">
        <v>254</v>
      </c>
      <c r="Y362" s="311">
        <v>252</v>
      </c>
    </row>
    <row r="363" spans="1:25" x14ac:dyDescent="0.15">
      <c r="A363" s="1224"/>
      <c r="B363" s="539">
        <v>44971</v>
      </c>
      <c r="C363" s="449" t="str">
        <f t="shared" si="40"/>
        <v>(火)</v>
      </c>
      <c r="D363" s="742" t="s">
        <v>484</v>
      </c>
      <c r="E363" s="673"/>
      <c r="F363" s="674">
        <v>5.5</v>
      </c>
      <c r="G363" s="13">
        <v>9</v>
      </c>
      <c r="H363" s="310">
        <v>9.6</v>
      </c>
      <c r="I363" s="14">
        <v>28.5</v>
      </c>
      <c r="J363" s="308">
        <v>5.6</v>
      </c>
      <c r="K363" s="13">
        <v>7.78</v>
      </c>
      <c r="L363" s="308">
        <v>7.44</v>
      </c>
      <c r="M363" s="1131">
        <v>22</v>
      </c>
      <c r="N363" s="310">
        <v>23.1</v>
      </c>
      <c r="O363" s="309">
        <v>70</v>
      </c>
      <c r="P363" s="309">
        <v>64</v>
      </c>
      <c r="Q363" s="743">
        <v>17</v>
      </c>
      <c r="R363" s="677">
        <v>158</v>
      </c>
      <c r="S363" s="1030">
        <v>0.31</v>
      </c>
      <c r="T363" s="787">
        <v>6881</v>
      </c>
      <c r="U363" s="122"/>
      <c r="V363" s="4" t="s">
        <v>213</v>
      </c>
      <c r="W363" s="10" t="s">
        <v>371</v>
      </c>
      <c r="X363" s="219">
        <v>0.52</v>
      </c>
      <c r="Y363" s="312">
        <v>0.52</v>
      </c>
    </row>
    <row r="364" spans="1:25" x14ac:dyDescent="0.15">
      <c r="A364" s="1224"/>
      <c r="B364" s="539">
        <v>44972</v>
      </c>
      <c r="C364" s="449" t="str">
        <f t="shared" si="40"/>
        <v>(水)</v>
      </c>
      <c r="D364" s="742" t="s">
        <v>484</v>
      </c>
      <c r="E364" s="673"/>
      <c r="F364" s="674">
        <v>3.6</v>
      </c>
      <c r="G364" s="13">
        <v>7.2</v>
      </c>
      <c r="H364" s="310">
        <v>7.7</v>
      </c>
      <c r="I364" s="14">
        <v>8.6999999999999993</v>
      </c>
      <c r="J364" s="308">
        <v>2.8</v>
      </c>
      <c r="K364" s="13">
        <v>7.97</v>
      </c>
      <c r="L364" s="308">
        <v>7.61</v>
      </c>
      <c r="M364" s="1131">
        <v>29.3</v>
      </c>
      <c r="N364" s="310">
        <v>28.4</v>
      </c>
      <c r="O364" s="309">
        <v>87</v>
      </c>
      <c r="P364" s="309">
        <v>74</v>
      </c>
      <c r="Q364" s="743">
        <v>20</v>
      </c>
      <c r="R364" s="677">
        <v>194</v>
      </c>
      <c r="S364" s="1030">
        <v>0.25</v>
      </c>
      <c r="T364" s="787">
        <v>2171</v>
      </c>
      <c r="U364" s="122"/>
      <c r="V364" s="4" t="s">
        <v>14</v>
      </c>
      <c r="W364" s="10" t="s">
        <v>371</v>
      </c>
      <c r="X364" s="217">
        <v>4.2</v>
      </c>
      <c r="Y364" s="313">
        <v>4.0999999999999996</v>
      </c>
    </row>
    <row r="365" spans="1:25" x14ac:dyDescent="0.15">
      <c r="A365" s="1224"/>
      <c r="B365" s="539">
        <v>44973</v>
      </c>
      <c r="C365" s="449" t="str">
        <f t="shared" si="40"/>
        <v>(木)</v>
      </c>
      <c r="D365" s="742" t="s">
        <v>483</v>
      </c>
      <c r="E365" s="673"/>
      <c r="F365" s="674">
        <v>4</v>
      </c>
      <c r="G365" s="13">
        <v>6.9</v>
      </c>
      <c r="H365" s="310">
        <v>7.1</v>
      </c>
      <c r="I365" s="14">
        <v>4.3</v>
      </c>
      <c r="J365" s="308">
        <v>6.3</v>
      </c>
      <c r="K365" s="13">
        <v>8</v>
      </c>
      <c r="L365" s="308">
        <v>7.96</v>
      </c>
      <c r="M365" s="1131">
        <v>31.7</v>
      </c>
      <c r="N365" s="310">
        <v>31.6</v>
      </c>
      <c r="O365" s="309">
        <v>110</v>
      </c>
      <c r="P365" s="309">
        <v>84</v>
      </c>
      <c r="Q365" s="743">
        <v>18</v>
      </c>
      <c r="R365" s="677">
        <v>232</v>
      </c>
      <c r="S365" s="1030">
        <v>0.6</v>
      </c>
      <c r="T365" s="787"/>
      <c r="U365" s="122"/>
      <c r="V365" s="4" t="s">
        <v>15</v>
      </c>
      <c r="W365" s="10" t="s">
        <v>371</v>
      </c>
      <c r="X365" s="217">
        <v>2.1</v>
      </c>
      <c r="Y365" s="313">
        <v>1.9</v>
      </c>
    </row>
    <row r="366" spans="1:25" x14ac:dyDescent="0.15">
      <c r="A366" s="1224"/>
      <c r="B366" s="539">
        <v>44974</v>
      </c>
      <c r="C366" s="449" t="str">
        <f t="shared" si="40"/>
        <v>(金)</v>
      </c>
      <c r="D366" s="742" t="s">
        <v>483</v>
      </c>
      <c r="E366" s="673"/>
      <c r="F366" s="674">
        <v>6.3</v>
      </c>
      <c r="G366" s="13">
        <v>7.8</v>
      </c>
      <c r="H366" s="310">
        <v>8</v>
      </c>
      <c r="I366" s="14">
        <v>5.0999999999999996</v>
      </c>
      <c r="J366" s="308">
        <v>7.7</v>
      </c>
      <c r="K366" s="13">
        <v>7.93</v>
      </c>
      <c r="L366" s="308">
        <v>7.95</v>
      </c>
      <c r="M366" s="1131">
        <v>32.200000000000003</v>
      </c>
      <c r="N366" s="310">
        <v>32.1</v>
      </c>
      <c r="O366" s="309">
        <v>110</v>
      </c>
      <c r="P366" s="309">
        <v>86</v>
      </c>
      <c r="Q366" s="743">
        <v>19</v>
      </c>
      <c r="R366" s="677">
        <v>234</v>
      </c>
      <c r="S366" s="1030">
        <v>0.7</v>
      </c>
      <c r="T366" s="787"/>
      <c r="U366" s="122"/>
      <c r="V366" s="4" t="s">
        <v>214</v>
      </c>
      <c r="W366" s="10" t="s">
        <v>371</v>
      </c>
      <c r="X366" s="217">
        <v>8.5</v>
      </c>
      <c r="Y366" s="313">
        <v>8.5</v>
      </c>
    </row>
    <row r="367" spans="1:25" x14ac:dyDescent="0.15">
      <c r="A367" s="1224"/>
      <c r="B367" s="539">
        <v>44975</v>
      </c>
      <c r="C367" s="449" t="str">
        <f t="shared" si="40"/>
        <v>(土)</v>
      </c>
      <c r="D367" s="742" t="s">
        <v>483</v>
      </c>
      <c r="E367" s="673"/>
      <c r="F367" s="674">
        <v>8.1</v>
      </c>
      <c r="G367" s="13">
        <v>8</v>
      </c>
      <c r="H367" s="310">
        <v>9.5</v>
      </c>
      <c r="I367" s="14">
        <v>6.4</v>
      </c>
      <c r="J367" s="308">
        <v>6.3</v>
      </c>
      <c r="K367" s="13">
        <v>7.96</v>
      </c>
      <c r="L367" s="308">
        <v>7.97</v>
      </c>
      <c r="M367" s="1131"/>
      <c r="N367" s="310"/>
      <c r="O367" s="309"/>
      <c r="P367" s="309"/>
      <c r="Q367" s="743"/>
      <c r="R367" s="677"/>
      <c r="S367" s="1030"/>
      <c r="T367" s="787"/>
      <c r="U367" s="122"/>
      <c r="V367" s="4" t="s">
        <v>215</v>
      </c>
      <c r="W367" s="10" t="s">
        <v>371</v>
      </c>
      <c r="X367" s="219">
        <v>5.6000000000000001E-2</v>
      </c>
      <c r="Y367" s="314">
        <v>5.3999999999999999E-2</v>
      </c>
    </row>
    <row r="368" spans="1:25" x14ac:dyDescent="0.15">
      <c r="A368" s="1224"/>
      <c r="B368" s="539">
        <v>44976</v>
      </c>
      <c r="C368" s="449" t="str">
        <f t="shared" si="40"/>
        <v>(日)</v>
      </c>
      <c r="D368" s="742" t="s">
        <v>484</v>
      </c>
      <c r="E368" s="673"/>
      <c r="F368" s="674">
        <v>17.2</v>
      </c>
      <c r="G368" s="13">
        <v>12.3</v>
      </c>
      <c r="H368" s="310">
        <v>12.5</v>
      </c>
      <c r="I368" s="14">
        <v>8.1</v>
      </c>
      <c r="J368" s="308">
        <v>6.3</v>
      </c>
      <c r="K368" s="13">
        <v>7.91</v>
      </c>
      <c r="L368" s="308">
        <v>7.94</v>
      </c>
      <c r="M368" s="1131"/>
      <c r="N368" s="310"/>
      <c r="O368" s="309"/>
      <c r="P368" s="309"/>
      <c r="Q368" s="743"/>
      <c r="R368" s="677"/>
      <c r="S368" s="1030"/>
      <c r="T368" s="787"/>
      <c r="U368" s="122"/>
      <c r="V368" s="4" t="s">
        <v>16</v>
      </c>
      <c r="W368" s="10" t="s">
        <v>371</v>
      </c>
      <c r="X368" s="219">
        <v>0.41</v>
      </c>
      <c r="Y368" s="314">
        <v>0.37</v>
      </c>
    </row>
    <row r="369" spans="1:25" x14ac:dyDescent="0.15">
      <c r="A369" s="1224"/>
      <c r="B369" s="539">
        <v>44977</v>
      </c>
      <c r="C369" s="449" t="str">
        <f t="shared" si="40"/>
        <v>(月)</v>
      </c>
      <c r="D369" s="785" t="s">
        <v>483</v>
      </c>
      <c r="E369" s="717">
        <v>4</v>
      </c>
      <c r="F369" s="718">
        <v>10</v>
      </c>
      <c r="G369" s="418">
        <v>11.8</v>
      </c>
      <c r="H369" s="721">
        <v>12.7</v>
      </c>
      <c r="I369" s="720">
        <v>6.1</v>
      </c>
      <c r="J369" s="719">
        <v>6.6</v>
      </c>
      <c r="K369" s="418">
        <v>7.96</v>
      </c>
      <c r="L369" s="719">
        <v>7.95</v>
      </c>
      <c r="M369" s="1133">
        <v>34.700000000000003</v>
      </c>
      <c r="N369" s="721">
        <v>34.6</v>
      </c>
      <c r="O369" s="722">
        <v>130</v>
      </c>
      <c r="P369" s="722">
        <v>94</v>
      </c>
      <c r="Q369" s="723">
        <v>16</v>
      </c>
      <c r="R369" s="724">
        <v>260</v>
      </c>
      <c r="S369" s="1034">
        <v>0.6</v>
      </c>
      <c r="T369" s="789"/>
      <c r="U369" s="122"/>
      <c r="V369" s="4" t="s">
        <v>216</v>
      </c>
      <c r="W369" s="10" t="s">
        <v>371</v>
      </c>
      <c r="X369" s="219">
        <v>1.1000000000000001</v>
      </c>
      <c r="Y369" s="314">
        <v>1.06</v>
      </c>
    </row>
    <row r="370" spans="1:25" x14ac:dyDescent="0.15">
      <c r="A370" s="1224"/>
      <c r="B370" s="539">
        <v>44978</v>
      </c>
      <c r="C370" s="449" t="str">
        <f t="shared" si="40"/>
        <v>(火)</v>
      </c>
      <c r="D370" s="785" t="s">
        <v>483</v>
      </c>
      <c r="E370" s="717"/>
      <c r="F370" s="718">
        <v>5.3</v>
      </c>
      <c r="G370" s="418">
        <v>9.4</v>
      </c>
      <c r="H370" s="721">
        <v>10.5</v>
      </c>
      <c r="I370" s="720">
        <v>5.6</v>
      </c>
      <c r="J370" s="719">
        <v>7.3</v>
      </c>
      <c r="K370" s="418">
        <v>7.93</v>
      </c>
      <c r="L370" s="719">
        <v>7.93</v>
      </c>
      <c r="M370" s="1133">
        <v>31.8</v>
      </c>
      <c r="N370" s="721">
        <v>31.6</v>
      </c>
      <c r="O370" s="722">
        <v>120</v>
      </c>
      <c r="P370" s="722">
        <v>84</v>
      </c>
      <c r="Q370" s="723">
        <v>17</v>
      </c>
      <c r="R370" s="724">
        <v>240</v>
      </c>
      <c r="S370" s="1034">
        <v>0.47</v>
      </c>
      <c r="T370" s="789"/>
      <c r="U370" s="122"/>
      <c r="V370" s="4" t="s">
        <v>217</v>
      </c>
      <c r="W370" s="10" t="s">
        <v>371</v>
      </c>
      <c r="X370" s="219">
        <v>0.21</v>
      </c>
      <c r="Y370" s="314">
        <v>0.21199999999999999</v>
      </c>
    </row>
    <row r="371" spans="1:25" ht="13.5" customHeight="1" x14ac:dyDescent="0.15">
      <c r="A371" s="1224"/>
      <c r="B371" s="539">
        <v>44979</v>
      </c>
      <c r="C371" s="449" t="str">
        <f t="shared" si="40"/>
        <v>(水)</v>
      </c>
      <c r="D371" s="742" t="s">
        <v>483</v>
      </c>
      <c r="E371" s="673"/>
      <c r="F371" s="674">
        <v>4.3</v>
      </c>
      <c r="G371" s="13">
        <v>7.6</v>
      </c>
      <c r="H371" s="310">
        <v>8.3000000000000007</v>
      </c>
      <c r="I371" s="14">
        <v>2.6</v>
      </c>
      <c r="J371" s="308">
        <v>5.9</v>
      </c>
      <c r="K371" s="13">
        <v>8.0399999999999991</v>
      </c>
      <c r="L371" s="308">
        <v>8.0500000000000007</v>
      </c>
      <c r="M371" s="1131">
        <v>34.299999999999997</v>
      </c>
      <c r="N371" s="310">
        <v>34.200000000000003</v>
      </c>
      <c r="O371" s="309">
        <v>130</v>
      </c>
      <c r="P371" s="309">
        <v>92</v>
      </c>
      <c r="Q371" s="743">
        <v>15</v>
      </c>
      <c r="R371" s="677">
        <v>262</v>
      </c>
      <c r="S371" s="1030">
        <v>0.5</v>
      </c>
      <c r="T371" s="787"/>
      <c r="U371" s="118"/>
      <c r="V371" s="4" t="s">
        <v>218</v>
      </c>
      <c r="W371" s="10" t="s">
        <v>371</v>
      </c>
      <c r="X371" s="217">
        <v>16.100000000000001</v>
      </c>
      <c r="Y371" s="313">
        <v>16</v>
      </c>
    </row>
    <row r="372" spans="1:25" x14ac:dyDescent="0.15">
      <c r="A372" s="1224"/>
      <c r="B372" s="539">
        <v>44980</v>
      </c>
      <c r="C372" s="449" t="str">
        <f t="shared" si="40"/>
        <v>(木)</v>
      </c>
      <c r="D372" s="742" t="s">
        <v>484</v>
      </c>
      <c r="E372" s="673"/>
      <c r="F372" s="674">
        <v>7.5</v>
      </c>
      <c r="G372" s="13">
        <v>9.9</v>
      </c>
      <c r="H372" s="310">
        <v>10.9</v>
      </c>
      <c r="I372" s="14">
        <v>4.5</v>
      </c>
      <c r="J372" s="308">
        <v>5.9</v>
      </c>
      <c r="K372" s="13">
        <v>7.93</v>
      </c>
      <c r="L372" s="308">
        <v>7.99</v>
      </c>
      <c r="M372" s="1131"/>
      <c r="N372" s="310"/>
      <c r="O372" s="309"/>
      <c r="P372" s="309"/>
      <c r="Q372" s="743"/>
      <c r="R372" s="677"/>
      <c r="S372" s="1030"/>
      <c r="T372" s="787"/>
      <c r="U372" s="118"/>
      <c r="V372" s="4" t="s">
        <v>17</v>
      </c>
      <c r="W372" s="10" t="s">
        <v>371</v>
      </c>
      <c r="X372" s="217">
        <v>43.9</v>
      </c>
      <c r="Y372" s="313">
        <v>43.4</v>
      </c>
    </row>
    <row r="373" spans="1:25" x14ac:dyDescent="0.15">
      <c r="A373" s="1224"/>
      <c r="B373" s="539">
        <v>44981</v>
      </c>
      <c r="C373" s="449" t="str">
        <f t="shared" si="40"/>
        <v>(金)</v>
      </c>
      <c r="D373" s="742" t="s">
        <v>484</v>
      </c>
      <c r="E373" s="673">
        <v>1</v>
      </c>
      <c r="F373" s="674">
        <v>9</v>
      </c>
      <c r="G373" s="13">
        <v>10.3</v>
      </c>
      <c r="H373" s="310">
        <v>10.7</v>
      </c>
      <c r="I373" s="14">
        <v>6.6</v>
      </c>
      <c r="J373" s="308">
        <v>7.9</v>
      </c>
      <c r="K373" s="13">
        <v>7.97</v>
      </c>
      <c r="L373" s="308">
        <v>8</v>
      </c>
      <c r="M373" s="1131">
        <v>34.6</v>
      </c>
      <c r="N373" s="310">
        <v>34.4</v>
      </c>
      <c r="O373" s="309">
        <v>130</v>
      </c>
      <c r="P373" s="309">
        <v>90</v>
      </c>
      <c r="Q373" s="743">
        <v>16</v>
      </c>
      <c r="R373" s="677">
        <v>252</v>
      </c>
      <c r="S373" s="1030">
        <v>0.56000000000000005</v>
      </c>
      <c r="T373" s="787"/>
      <c r="U373" s="118"/>
      <c r="V373" s="4" t="s">
        <v>219</v>
      </c>
      <c r="W373" s="10" t="s">
        <v>205</v>
      </c>
      <c r="X373" s="383">
        <v>14</v>
      </c>
      <c r="Y373" s="396">
        <v>14</v>
      </c>
    </row>
    <row r="374" spans="1:25" x14ac:dyDescent="0.15">
      <c r="A374" s="1224"/>
      <c r="B374" s="539">
        <v>44982</v>
      </c>
      <c r="C374" s="449" t="str">
        <f t="shared" si="40"/>
        <v>(土)</v>
      </c>
      <c r="D374" s="742" t="s">
        <v>483</v>
      </c>
      <c r="E374" s="673"/>
      <c r="F374" s="674">
        <v>10.1</v>
      </c>
      <c r="G374" s="13">
        <v>10.8</v>
      </c>
      <c r="H374" s="310">
        <v>12</v>
      </c>
      <c r="I374" s="14">
        <v>15.5</v>
      </c>
      <c r="J374" s="308">
        <v>4.2</v>
      </c>
      <c r="K374" s="13">
        <v>7.94</v>
      </c>
      <c r="L374" s="308">
        <v>7.61</v>
      </c>
      <c r="M374" s="1131"/>
      <c r="N374" s="310"/>
      <c r="O374" s="309"/>
      <c r="P374" s="309"/>
      <c r="Q374" s="743"/>
      <c r="R374" s="677"/>
      <c r="S374" s="1030"/>
      <c r="T374" s="787">
        <v>1847</v>
      </c>
      <c r="U374" s="118"/>
      <c r="V374" s="4" t="s">
        <v>220</v>
      </c>
      <c r="W374" s="10" t="s">
        <v>371</v>
      </c>
      <c r="X374" s="383">
        <v>12</v>
      </c>
      <c r="Y374" s="396">
        <v>9</v>
      </c>
    </row>
    <row r="375" spans="1:25" x14ac:dyDescent="0.15">
      <c r="A375" s="1224"/>
      <c r="B375" s="539">
        <v>44983</v>
      </c>
      <c r="C375" s="449" t="str">
        <f t="shared" si="40"/>
        <v>(日)</v>
      </c>
      <c r="D375" s="742" t="s">
        <v>483</v>
      </c>
      <c r="E375" s="673"/>
      <c r="F375" s="674">
        <v>6.2</v>
      </c>
      <c r="G375" s="13">
        <v>8.3000000000000007</v>
      </c>
      <c r="H375" s="310">
        <v>10.1</v>
      </c>
      <c r="I375" s="14">
        <v>6.3</v>
      </c>
      <c r="J375" s="308">
        <v>7.4</v>
      </c>
      <c r="K375" s="13">
        <v>8.0299999999999994</v>
      </c>
      <c r="L375" s="308">
        <v>8.06</v>
      </c>
      <c r="M375" s="1131"/>
      <c r="N375" s="310"/>
      <c r="O375" s="309"/>
      <c r="P375" s="309"/>
      <c r="Q375" s="743"/>
      <c r="R375" s="677"/>
      <c r="S375" s="1030"/>
      <c r="T375" s="787"/>
      <c r="U375" s="118"/>
      <c r="V375" s="397"/>
      <c r="W375" s="398"/>
      <c r="X375" s="399"/>
      <c r="Y375" s="398"/>
    </row>
    <row r="376" spans="1:25" x14ac:dyDescent="0.15">
      <c r="A376" s="1224"/>
      <c r="B376" s="539">
        <v>44984</v>
      </c>
      <c r="C376" s="449" t="str">
        <f t="shared" si="40"/>
        <v>(月)</v>
      </c>
      <c r="D376" s="742" t="s">
        <v>483</v>
      </c>
      <c r="E376" s="673"/>
      <c r="F376" s="674">
        <v>8.1</v>
      </c>
      <c r="G376" s="13">
        <v>8.4</v>
      </c>
      <c r="H376" s="310">
        <v>9</v>
      </c>
      <c r="I376" s="14">
        <v>4.5</v>
      </c>
      <c r="J376" s="308">
        <v>5.5</v>
      </c>
      <c r="K376" s="13">
        <v>8.01</v>
      </c>
      <c r="L376" s="308">
        <v>8.0500000000000007</v>
      </c>
      <c r="M376" s="1131">
        <v>36</v>
      </c>
      <c r="N376" s="310">
        <v>35.5</v>
      </c>
      <c r="O376" s="309">
        <v>140</v>
      </c>
      <c r="P376" s="309">
        <v>96</v>
      </c>
      <c r="Q376" s="743">
        <v>14</v>
      </c>
      <c r="R376" s="677">
        <v>252</v>
      </c>
      <c r="S376" s="1030">
        <v>0.45</v>
      </c>
      <c r="T376" s="787"/>
      <c r="U376" s="118"/>
      <c r="V376" s="397"/>
      <c r="W376" s="398"/>
      <c r="X376" s="399"/>
      <c r="Y376" s="398"/>
    </row>
    <row r="377" spans="1:25" x14ac:dyDescent="0.15">
      <c r="A377" s="1224"/>
      <c r="B377" s="542">
        <v>44985</v>
      </c>
      <c r="C377" s="449" t="str">
        <f t="shared" si="40"/>
        <v>(火)</v>
      </c>
      <c r="D377" s="785" t="s">
        <v>483</v>
      </c>
      <c r="E377" s="717"/>
      <c r="F377" s="718">
        <v>14.1</v>
      </c>
      <c r="G377" s="418">
        <v>10.3</v>
      </c>
      <c r="H377" s="721">
        <v>10.8</v>
      </c>
      <c r="I377" s="720">
        <v>5</v>
      </c>
      <c r="J377" s="719">
        <v>5.3</v>
      </c>
      <c r="K377" s="418">
        <v>8.0299999999999994</v>
      </c>
      <c r="L377" s="719">
        <v>8.0500000000000007</v>
      </c>
      <c r="M377" s="1133">
        <v>36.1</v>
      </c>
      <c r="N377" s="721">
        <v>36</v>
      </c>
      <c r="O377" s="722">
        <v>140</v>
      </c>
      <c r="P377" s="722">
        <v>94</v>
      </c>
      <c r="Q377" s="723">
        <v>14</v>
      </c>
      <c r="R377" s="724">
        <v>282</v>
      </c>
      <c r="S377" s="1034">
        <v>0.47</v>
      </c>
      <c r="T377" s="789"/>
      <c r="U377" s="118"/>
      <c r="V377" s="400"/>
      <c r="W377" s="401"/>
      <c r="X377" s="402"/>
      <c r="Y377" s="401"/>
    </row>
    <row r="378" spans="1:25" x14ac:dyDescent="0.15">
      <c r="A378" s="1224"/>
      <c r="B378" s="1155" t="s">
        <v>274</v>
      </c>
      <c r="C378" s="1155"/>
      <c r="D378" s="679"/>
      <c r="E378" s="663">
        <f>MAX(E350:E377)</f>
        <v>24</v>
      </c>
      <c r="F378" s="680">
        <f t="shared" ref="F378:S378" si="41">IF(COUNT(F350:F377)=0,"",MAX(F350:F377))</f>
        <v>17.2</v>
      </c>
      <c r="G378" s="12">
        <f t="shared" si="41"/>
        <v>12.3</v>
      </c>
      <c r="H378" s="307">
        <f t="shared" si="41"/>
        <v>12.7</v>
      </c>
      <c r="I378" s="665">
        <f t="shared" si="41"/>
        <v>28.5</v>
      </c>
      <c r="J378" s="666">
        <f t="shared" si="41"/>
        <v>8.9</v>
      </c>
      <c r="K378" s="12">
        <f t="shared" si="41"/>
        <v>8.06</v>
      </c>
      <c r="L378" s="307">
        <f t="shared" si="41"/>
        <v>8.09</v>
      </c>
      <c r="M378" s="1130">
        <f t="shared" si="41"/>
        <v>37.6</v>
      </c>
      <c r="N378" s="666">
        <f t="shared" si="41"/>
        <v>37.4</v>
      </c>
      <c r="O378" s="667">
        <f t="shared" si="41"/>
        <v>150</v>
      </c>
      <c r="P378" s="667">
        <f t="shared" si="41"/>
        <v>104</v>
      </c>
      <c r="Q378" s="728">
        <f t="shared" si="41"/>
        <v>20</v>
      </c>
      <c r="R378" s="684">
        <f t="shared" si="41"/>
        <v>282</v>
      </c>
      <c r="S378" s="1038">
        <f t="shared" si="41"/>
        <v>0.7</v>
      </c>
      <c r="T378" s="686">
        <f>IF(COUNT(T350:T377)=0,"",MAX(T350:T377))</f>
        <v>6881</v>
      </c>
      <c r="U378" s="158"/>
      <c r="V378" s="11" t="s">
        <v>23</v>
      </c>
      <c r="W378" s="117" t="s">
        <v>24</v>
      </c>
      <c r="X378" s="117" t="s">
        <v>24</v>
      </c>
      <c r="Y378" s="812" t="s">
        <v>24</v>
      </c>
    </row>
    <row r="379" spans="1:25" x14ac:dyDescent="0.15">
      <c r="A379" s="1224"/>
      <c r="B379" s="1156" t="s">
        <v>275</v>
      </c>
      <c r="C379" s="1156"/>
      <c r="D379" s="687"/>
      <c r="E379" s="688"/>
      <c r="F379" s="689">
        <f t="shared" ref="F379:S379" si="42">IF(COUNT(F350:F377)=0,"",MIN(F350:F377))</f>
        <v>3.6</v>
      </c>
      <c r="G379" s="13">
        <f t="shared" si="42"/>
        <v>6.9</v>
      </c>
      <c r="H379" s="308">
        <f t="shared" si="42"/>
        <v>7.1</v>
      </c>
      <c r="I379" s="14">
        <f t="shared" si="42"/>
        <v>2.4</v>
      </c>
      <c r="J379" s="310">
        <f t="shared" si="42"/>
        <v>2.8</v>
      </c>
      <c r="K379" s="13">
        <f t="shared" si="42"/>
        <v>7.78</v>
      </c>
      <c r="L379" s="308">
        <f t="shared" si="42"/>
        <v>7.44</v>
      </c>
      <c r="M379" s="1131">
        <f t="shared" si="42"/>
        <v>22</v>
      </c>
      <c r="N379" s="310">
        <f t="shared" si="42"/>
        <v>23.1</v>
      </c>
      <c r="O379" s="309">
        <f t="shared" si="42"/>
        <v>70</v>
      </c>
      <c r="P379" s="309">
        <f t="shared" si="42"/>
        <v>64</v>
      </c>
      <c r="Q379" s="692">
        <f t="shared" si="42"/>
        <v>14</v>
      </c>
      <c r="R379" s="693">
        <f t="shared" si="42"/>
        <v>158</v>
      </c>
      <c r="S379" s="1044">
        <f t="shared" si="42"/>
        <v>0.25</v>
      </c>
      <c r="T379" s="791"/>
      <c r="U379" s="118"/>
      <c r="V379" s="985" t="s">
        <v>361</v>
      </c>
      <c r="W379" s="986"/>
      <c r="X379" s="986"/>
      <c r="Y379" s="987"/>
    </row>
    <row r="380" spans="1:25" x14ac:dyDescent="0.15">
      <c r="A380" s="1224"/>
      <c r="B380" s="1156" t="s">
        <v>276</v>
      </c>
      <c r="C380" s="1156"/>
      <c r="D380" s="781"/>
      <c r="E380" s="696"/>
      <c r="F380" s="697">
        <f t="shared" ref="F380:S380" si="43">IF(COUNT(F350:F377)=0,"",AVERAGE(F350:F377))</f>
        <v>7.9678571428571416</v>
      </c>
      <c r="G380" s="418">
        <f t="shared" si="43"/>
        <v>9.3035714285714306</v>
      </c>
      <c r="H380" s="719">
        <f t="shared" si="43"/>
        <v>9.9892857142857139</v>
      </c>
      <c r="I380" s="720">
        <f t="shared" si="43"/>
        <v>7.114285714285713</v>
      </c>
      <c r="J380" s="721">
        <f t="shared" si="43"/>
        <v>5.6964285714285712</v>
      </c>
      <c r="K380" s="418">
        <f t="shared" si="43"/>
        <v>7.9675000000000002</v>
      </c>
      <c r="L380" s="719">
        <f t="shared" si="43"/>
        <v>7.9521428571428592</v>
      </c>
      <c r="M380" s="1133">
        <f t="shared" si="43"/>
        <v>33.910526315789468</v>
      </c>
      <c r="N380" s="721">
        <f t="shared" si="43"/>
        <v>33.947368421052637</v>
      </c>
      <c r="O380" s="722">
        <f t="shared" si="43"/>
        <v>127.21052631578948</v>
      </c>
      <c r="P380" s="722">
        <f t="shared" si="43"/>
        <v>92.315789473684205</v>
      </c>
      <c r="Q380" s="692">
        <f t="shared" si="43"/>
        <v>15.421052631578947</v>
      </c>
      <c r="R380" s="698">
        <f t="shared" si="43"/>
        <v>243.26315789473685</v>
      </c>
      <c r="S380" s="1044">
        <f t="shared" si="43"/>
        <v>0.47789473684210515</v>
      </c>
      <c r="T380" s="792"/>
      <c r="U380" s="118"/>
      <c r="V380" s="988"/>
      <c r="W380" s="989"/>
      <c r="X380" s="989"/>
      <c r="Y380" s="990"/>
    </row>
    <row r="381" spans="1:25" x14ac:dyDescent="0.15">
      <c r="A381" s="1225"/>
      <c r="B381" s="1157" t="s">
        <v>277</v>
      </c>
      <c r="C381" s="1157"/>
      <c r="D381" s="782"/>
      <c r="E381" s="700">
        <f>SUM(E350:E377)</f>
        <v>52</v>
      </c>
      <c r="F381" s="701"/>
      <c r="G381" s="701"/>
      <c r="H381" s="734"/>
      <c r="I381" s="701"/>
      <c r="J381" s="734"/>
      <c r="K381" s="705"/>
      <c r="L381" s="793"/>
      <c r="M381" s="735"/>
      <c r="N381" s="736"/>
      <c r="O381" s="708"/>
      <c r="P381" s="709"/>
      <c r="Q381" s="794"/>
      <c r="R381" s="711"/>
      <c r="S381" s="1070"/>
      <c r="T381" s="1006">
        <f>SUM(T350:T377)</f>
        <v>16853</v>
      </c>
      <c r="U381" s="118"/>
      <c r="V381" s="991"/>
      <c r="W381" s="992"/>
      <c r="X381" s="992"/>
      <c r="Y381" s="993"/>
    </row>
    <row r="382" spans="1:25" ht="13.5" customHeight="1" x14ac:dyDescent="0.15">
      <c r="A382" s="1223" t="s">
        <v>288</v>
      </c>
      <c r="B382" s="539">
        <v>44986</v>
      </c>
      <c r="C382" s="449" t="str">
        <f>IF(B382="","",IF(WEEKDAY(B382)=1,"(日)",IF(WEEKDAY(B382)=2,"(月)",IF(WEEKDAY(B382)=3,"(火)",IF(WEEKDAY(B382)=4,"(水)",IF(WEEKDAY(B382)=5,"(木)",IF(WEEKDAY(B382)=6,"(金)","(土)")))))))</f>
        <v>(水)</v>
      </c>
      <c r="D382" s="672"/>
      <c r="E382" s="673"/>
      <c r="F382" s="674"/>
      <c r="G382" s="13"/>
      <c r="H382" s="308"/>
      <c r="I382" s="14"/>
      <c r="J382" s="310"/>
      <c r="K382" s="13"/>
      <c r="L382" s="308"/>
      <c r="M382" s="1131"/>
      <c r="N382" s="310"/>
      <c r="O382" s="309"/>
      <c r="P382" s="309"/>
      <c r="Q382" s="743"/>
      <c r="R382" s="677"/>
      <c r="S382" s="1030"/>
      <c r="T382" s="677"/>
      <c r="U382" s="118"/>
      <c r="V382" s="517" t="s">
        <v>344</v>
      </c>
      <c r="W382" s="484"/>
      <c r="X382" s="661"/>
      <c r="Y382" s="555"/>
    </row>
    <row r="383" spans="1:25" x14ac:dyDescent="0.15">
      <c r="A383" s="1224"/>
      <c r="B383" s="539">
        <v>44987</v>
      </c>
      <c r="C383" s="449" t="str">
        <f t="shared" ref="C383:C412" si="44">IF(B383="","",IF(WEEKDAY(B383)=1,"(日)",IF(WEEKDAY(B383)=2,"(月)",IF(WEEKDAY(B383)=3,"(火)",IF(WEEKDAY(B383)=4,"(水)",IF(WEEKDAY(B383)=5,"(木)",IF(WEEKDAY(B383)=6,"(金)","(土)")))))))</f>
        <v>(木)</v>
      </c>
      <c r="D383" s="672"/>
      <c r="E383" s="673"/>
      <c r="F383" s="674"/>
      <c r="G383" s="13"/>
      <c r="H383" s="308"/>
      <c r="I383" s="14"/>
      <c r="J383" s="310"/>
      <c r="K383" s="13"/>
      <c r="L383" s="308"/>
      <c r="M383" s="1131"/>
      <c r="N383" s="310"/>
      <c r="O383" s="309"/>
      <c r="P383" s="309"/>
      <c r="Q383" s="743"/>
      <c r="R383" s="677"/>
      <c r="S383" s="1030"/>
      <c r="T383" s="677"/>
      <c r="U383" s="118"/>
      <c r="V383" s="518" t="s">
        <v>2</v>
      </c>
      <c r="W383" s="485" t="s">
        <v>363</v>
      </c>
      <c r="X383" s="487"/>
      <c r="Y383" s="483"/>
    </row>
    <row r="384" spans="1:25" x14ac:dyDescent="0.15">
      <c r="A384" s="1224"/>
      <c r="B384" s="539">
        <v>44988</v>
      </c>
      <c r="C384" s="449" t="str">
        <f t="shared" si="44"/>
        <v>(金)</v>
      </c>
      <c r="D384" s="672"/>
      <c r="E384" s="673"/>
      <c r="F384" s="674"/>
      <c r="G384" s="13"/>
      <c r="H384" s="308"/>
      <c r="I384" s="14"/>
      <c r="J384" s="310"/>
      <c r="K384" s="13"/>
      <c r="L384" s="308"/>
      <c r="M384" s="1131"/>
      <c r="N384" s="310"/>
      <c r="O384" s="309"/>
      <c r="P384" s="309"/>
      <c r="Q384" s="743"/>
      <c r="R384" s="677"/>
      <c r="S384" s="1030"/>
      <c r="T384" s="677"/>
      <c r="U384" s="118"/>
      <c r="V384" s="6" t="s">
        <v>19</v>
      </c>
      <c r="W384" s="7" t="s">
        <v>20</v>
      </c>
      <c r="X384" s="8" t="s">
        <v>21</v>
      </c>
      <c r="Y384" s="7" t="s">
        <v>22</v>
      </c>
    </row>
    <row r="385" spans="1:25" x14ac:dyDescent="0.15">
      <c r="A385" s="1224"/>
      <c r="B385" s="539">
        <v>44989</v>
      </c>
      <c r="C385" s="449" t="str">
        <f t="shared" si="44"/>
        <v>(土)</v>
      </c>
      <c r="D385" s="672"/>
      <c r="E385" s="673"/>
      <c r="F385" s="674"/>
      <c r="G385" s="13"/>
      <c r="H385" s="308"/>
      <c r="I385" s="14"/>
      <c r="J385" s="310"/>
      <c r="K385" s="13"/>
      <c r="L385" s="308"/>
      <c r="M385" s="1131"/>
      <c r="N385" s="310"/>
      <c r="O385" s="309"/>
      <c r="P385" s="309"/>
      <c r="Q385" s="743"/>
      <c r="R385" s="677"/>
      <c r="S385" s="1030"/>
      <c r="T385" s="677"/>
      <c r="U385" s="118"/>
      <c r="V385" s="3" t="s">
        <v>203</v>
      </c>
      <c r="W385" s="9" t="s">
        <v>11</v>
      </c>
      <c r="X385" s="12"/>
      <c r="Y385" s="307"/>
    </row>
    <row r="386" spans="1:25" x14ac:dyDescent="0.15">
      <c r="A386" s="1224"/>
      <c r="B386" s="539">
        <v>44990</v>
      </c>
      <c r="C386" s="449" t="str">
        <f t="shared" si="44"/>
        <v>(日)</v>
      </c>
      <c r="D386" s="672"/>
      <c r="E386" s="673"/>
      <c r="F386" s="674"/>
      <c r="G386" s="13"/>
      <c r="H386" s="308"/>
      <c r="I386" s="14"/>
      <c r="J386" s="310"/>
      <c r="K386" s="13"/>
      <c r="L386" s="308"/>
      <c r="M386" s="1131"/>
      <c r="N386" s="310"/>
      <c r="O386" s="309"/>
      <c r="P386" s="309"/>
      <c r="Q386" s="743"/>
      <c r="R386" s="677"/>
      <c r="S386" s="1030"/>
      <c r="T386" s="677"/>
      <c r="U386" s="118"/>
      <c r="V386" s="4" t="s">
        <v>204</v>
      </c>
      <c r="W386" s="10" t="s">
        <v>205</v>
      </c>
      <c r="X386" s="13"/>
      <c r="Y386" s="308"/>
    </row>
    <row r="387" spans="1:25" x14ac:dyDescent="0.15">
      <c r="A387" s="1224"/>
      <c r="B387" s="539">
        <v>44991</v>
      </c>
      <c r="C387" s="449" t="str">
        <f t="shared" si="44"/>
        <v>(月)</v>
      </c>
      <c r="D387" s="672"/>
      <c r="E387" s="673"/>
      <c r="F387" s="674"/>
      <c r="G387" s="13"/>
      <c r="H387" s="308"/>
      <c r="I387" s="14"/>
      <c r="J387" s="310"/>
      <c r="K387" s="13"/>
      <c r="L387" s="308"/>
      <c r="M387" s="1131"/>
      <c r="N387" s="310"/>
      <c r="O387" s="309"/>
      <c r="P387" s="309"/>
      <c r="Q387" s="743"/>
      <c r="R387" s="677"/>
      <c r="S387" s="1030"/>
      <c r="T387" s="677"/>
      <c r="U387" s="118"/>
      <c r="V387" s="4" t="s">
        <v>12</v>
      </c>
      <c r="W387" s="10"/>
      <c r="X387" s="13"/>
      <c r="Y387" s="308"/>
    </row>
    <row r="388" spans="1:25" x14ac:dyDescent="0.15">
      <c r="A388" s="1224"/>
      <c r="B388" s="539">
        <v>44992</v>
      </c>
      <c r="C388" s="449" t="str">
        <f t="shared" si="44"/>
        <v>(火)</v>
      </c>
      <c r="D388" s="672"/>
      <c r="E388" s="673"/>
      <c r="F388" s="674"/>
      <c r="G388" s="13"/>
      <c r="H388" s="308"/>
      <c r="I388" s="14"/>
      <c r="J388" s="310"/>
      <c r="K388" s="13"/>
      <c r="L388" s="308"/>
      <c r="M388" s="1131"/>
      <c r="N388" s="310"/>
      <c r="O388" s="309"/>
      <c r="P388" s="309"/>
      <c r="Q388" s="743"/>
      <c r="R388" s="677"/>
      <c r="S388" s="1030"/>
      <c r="T388" s="677"/>
      <c r="U388" s="118"/>
      <c r="V388" s="4" t="s">
        <v>206</v>
      </c>
      <c r="W388" s="10" t="s">
        <v>13</v>
      </c>
      <c r="X388" s="13"/>
      <c r="Y388" s="308"/>
    </row>
    <row r="389" spans="1:25" x14ac:dyDescent="0.15">
      <c r="A389" s="1224"/>
      <c r="B389" s="539">
        <v>44993</v>
      </c>
      <c r="C389" s="449" t="str">
        <f t="shared" si="44"/>
        <v>(水)</v>
      </c>
      <c r="D389" s="672"/>
      <c r="E389" s="673"/>
      <c r="F389" s="674"/>
      <c r="G389" s="13"/>
      <c r="H389" s="308"/>
      <c r="I389" s="14"/>
      <c r="J389" s="310"/>
      <c r="K389" s="13"/>
      <c r="L389" s="308"/>
      <c r="M389" s="1131"/>
      <c r="N389" s="310"/>
      <c r="O389" s="309"/>
      <c r="P389" s="309"/>
      <c r="Q389" s="743"/>
      <c r="R389" s="677"/>
      <c r="S389" s="1030"/>
      <c r="T389" s="677"/>
      <c r="U389" s="118"/>
      <c r="V389" s="4" t="s">
        <v>207</v>
      </c>
      <c r="W389" s="10" t="s">
        <v>371</v>
      </c>
      <c r="X389" s="383"/>
      <c r="Y389" s="309"/>
    </row>
    <row r="390" spans="1:25" x14ac:dyDescent="0.15">
      <c r="A390" s="1224"/>
      <c r="B390" s="539">
        <v>44994</v>
      </c>
      <c r="C390" s="449" t="str">
        <f t="shared" si="44"/>
        <v>(木)</v>
      </c>
      <c r="D390" s="672"/>
      <c r="E390" s="673"/>
      <c r="F390" s="674"/>
      <c r="G390" s="13"/>
      <c r="H390" s="308"/>
      <c r="I390" s="14"/>
      <c r="J390" s="310"/>
      <c r="K390" s="13"/>
      <c r="L390" s="308"/>
      <c r="M390" s="1131"/>
      <c r="N390" s="310"/>
      <c r="O390" s="309"/>
      <c r="P390" s="309"/>
      <c r="Q390" s="743"/>
      <c r="R390" s="677"/>
      <c r="S390" s="1030"/>
      <c r="T390" s="677"/>
      <c r="U390" s="118"/>
      <c r="V390" s="4" t="s">
        <v>208</v>
      </c>
      <c r="W390" s="10" t="s">
        <v>371</v>
      </c>
      <c r="X390" s="383"/>
      <c r="Y390" s="309"/>
    </row>
    <row r="391" spans="1:25" x14ac:dyDescent="0.15">
      <c r="A391" s="1224"/>
      <c r="B391" s="539">
        <v>44995</v>
      </c>
      <c r="C391" s="449" t="str">
        <f t="shared" si="44"/>
        <v>(金)</v>
      </c>
      <c r="D391" s="672"/>
      <c r="E391" s="673"/>
      <c r="F391" s="674"/>
      <c r="G391" s="13"/>
      <c r="H391" s="308"/>
      <c r="I391" s="14"/>
      <c r="J391" s="310"/>
      <c r="K391" s="13"/>
      <c r="L391" s="308"/>
      <c r="M391" s="1131"/>
      <c r="N391" s="310"/>
      <c r="O391" s="309"/>
      <c r="P391" s="309"/>
      <c r="Q391" s="743"/>
      <c r="R391" s="677"/>
      <c r="S391" s="1030"/>
      <c r="T391" s="677"/>
      <c r="U391" s="118"/>
      <c r="V391" s="4" t="s">
        <v>209</v>
      </c>
      <c r="W391" s="10" t="s">
        <v>371</v>
      </c>
      <c r="X391" s="383"/>
      <c r="Y391" s="309"/>
    </row>
    <row r="392" spans="1:25" x14ac:dyDescent="0.15">
      <c r="A392" s="1224"/>
      <c r="B392" s="539">
        <v>44996</v>
      </c>
      <c r="C392" s="449" t="str">
        <f t="shared" si="44"/>
        <v>(土)</v>
      </c>
      <c r="D392" s="672"/>
      <c r="E392" s="673"/>
      <c r="F392" s="674"/>
      <c r="G392" s="13"/>
      <c r="H392" s="308"/>
      <c r="I392" s="14"/>
      <c r="J392" s="310"/>
      <c r="K392" s="13"/>
      <c r="L392" s="308"/>
      <c r="M392" s="1131"/>
      <c r="N392" s="310"/>
      <c r="O392" s="309"/>
      <c r="P392" s="309"/>
      <c r="Q392" s="743"/>
      <c r="R392" s="677"/>
      <c r="S392" s="1030"/>
      <c r="T392" s="677"/>
      <c r="U392" s="118"/>
      <c r="V392" s="4" t="s">
        <v>210</v>
      </c>
      <c r="W392" s="10" t="s">
        <v>371</v>
      </c>
      <c r="X392" s="383"/>
      <c r="Y392" s="309"/>
    </row>
    <row r="393" spans="1:25" x14ac:dyDescent="0.15">
      <c r="A393" s="1224"/>
      <c r="B393" s="539">
        <v>44997</v>
      </c>
      <c r="C393" s="449" t="str">
        <f t="shared" si="44"/>
        <v>(日)</v>
      </c>
      <c r="D393" s="672"/>
      <c r="E393" s="673"/>
      <c r="F393" s="674"/>
      <c r="G393" s="13"/>
      <c r="H393" s="308"/>
      <c r="I393" s="14"/>
      <c r="J393" s="310"/>
      <c r="K393" s="13"/>
      <c r="L393" s="308"/>
      <c r="M393" s="1131"/>
      <c r="N393" s="310"/>
      <c r="O393" s="309"/>
      <c r="P393" s="309"/>
      <c r="Q393" s="743"/>
      <c r="R393" s="677"/>
      <c r="S393" s="1030"/>
      <c r="T393" s="677"/>
      <c r="U393" s="118"/>
      <c r="V393" s="4" t="s">
        <v>211</v>
      </c>
      <c r="W393" s="10" t="s">
        <v>371</v>
      </c>
      <c r="X393" s="218"/>
      <c r="Y393" s="310"/>
    </row>
    <row r="394" spans="1:25" x14ac:dyDescent="0.15">
      <c r="A394" s="1224"/>
      <c r="B394" s="539">
        <v>44998</v>
      </c>
      <c r="C394" s="449" t="str">
        <f t="shared" si="44"/>
        <v>(月)</v>
      </c>
      <c r="D394" s="672"/>
      <c r="E394" s="673"/>
      <c r="F394" s="674"/>
      <c r="G394" s="13"/>
      <c r="H394" s="308"/>
      <c r="I394" s="14"/>
      <c r="J394" s="310"/>
      <c r="K394" s="13"/>
      <c r="L394" s="308"/>
      <c r="M394" s="1131"/>
      <c r="N394" s="310"/>
      <c r="O394" s="309"/>
      <c r="P394" s="309"/>
      <c r="Q394" s="743"/>
      <c r="R394" s="677"/>
      <c r="S394" s="1030"/>
      <c r="T394" s="677"/>
      <c r="U394" s="118"/>
      <c r="V394" s="4" t="s">
        <v>212</v>
      </c>
      <c r="W394" s="10" t="s">
        <v>371</v>
      </c>
      <c r="X394" s="220"/>
      <c r="Y394" s="311"/>
    </row>
    <row r="395" spans="1:25" x14ac:dyDescent="0.15">
      <c r="A395" s="1224"/>
      <c r="B395" s="539">
        <v>44999</v>
      </c>
      <c r="C395" s="449" t="str">
        <f t="shared" si="44"/>
        <v>(火)</v>
      </c>
      <c r="D395" s="672"/>
      <c r="E395" s="673"/>
      <c r="F395" s="674"/>
      <c r="G395" s="13"/>
      <c r="H395" s="308"/>
      <c r="I395" s="14"/>
      <c r="J395" s="310"/>
      <c r="K395" s="13"/>
      <c r="L395" s="308"/>
      <c r="M395" s="1131"/>
      <c r="N395" s="310"/>
      <c r="O395" s="309"/>
      <c r="P395" s="309"/>
      <c r="Q395" s="743"/>
      <c r="R395" s="677"/>
      <c r="S395" s="1030"/>
      <c r="T395" s="677"/>
      <c r="U395" s="118"/>
      <c r="V395" s="4" t="s">
        <v>213</v>
      </c>
      <c r="W395" s="10" t="s">
        <v>371</v>
      </c>
      <c r="X395" s="219"/>
      <c r="Y395" s="312"/>
    </row>
    <row r="396" spans="1:25" x14ac:dyDescent="0.15">
      <c r="A396" s="1224"/>
      <c r="B396" s="539">
        <v>45000</v>
      </c>
      <c r="C396" s="449" t="str">
        <f t="shared" si="44"/>
        <v>(水)</v>
      </c>
      <c r="D396" s="672"/>
      <c r="E396" s="673"/>
      <c r="F396" s="674"/>
      <c r="G396" s="13"/>
      <c r="H396" s="308"/>
      <c r="I396" s="14"/>
      <c r="J396" s="310"/>
      <c r="K396" s="13"/>
      <c r="L396" s="308"/>
      <c r="M396" s="1131"/>
      <c r="N396" s="310"/>
      <c r="O396" s="309"/>
      <c r="P396" s="309"/>
      <c r="Q396" s="743"/>
      <c r="R396" s="677"/>
      <c r="S396" s="1030"/>
      <c r="T396" s="677"/>
      <c r="U396" s="118"/>
      <c r="V396" s="4" t="s">
        <v>14</v>
      </c>
      <c r="W396" s="10" t="s">
        <v>371</v>
      </c>
      <c r="X396" s="217"/>
      <c r="Y396" s="313"/>
    </row>
    <row r="397" spans="1:25" x14ac:dyDescent="0.15">
      <c r="A397" s="1224"/>
      <c r="B397" s="539">
        <v>45001</v>
      </c>
      <c r="C397" s="449" t="str">
        <f t="shared" si="44"/>
        <v>(木)</v>
      </c>
      <c r="D397" s="672"/>
      <c r="E397" s="673"/>
      <c r="F397" s="674"/>
      <c r="G397" s="13"/>
      <c r="H397" s="308"/>
      <c r="I397" s="14"/>
      <c r="J397" s="310"/>
      <c r="K397" s="13"/>
      <c r="L397" s="308"/>
      <c r="M397" s="1131"/>
      <c r="N397" s="310"/>
      <c r="O397" s="309"/>
      <c r="P397" s="309"/>
      <c r="Q397" s="743"/>
      <c r="R397" s="677"/>
      <c r="S397" s="1030"/>
      <c r="T397" s="677"/>
      <c r="U397" s="118"/>
      <c r="V397" s="4" t="s">
        <v>15</v>
      </c>
      <c r="W397" s="10" t="s">
        <v>371</v>
      </c>
      <c r="X397" s="217"/>
      <c r="Y397" s="313"/>
    </row>
    <row r="398" spans="1:25" x14ac:dyDescent="0.15">
      <c r="A398" s="1224"/>
      <c r="B398" s="539">
        <v>45002</v>
      </c>
      <c r="C398" s="449" t="str">
        <f t="shared" si="44"/>
        <v>(金)</v>
      </c>
      <c r="D398" s="672"/>
      <c r="E398" s="673"/>
      <c r="F398" s="674"/>
      <c r="G398" s="13"/>
      <c r="H398" s="308"/>
      <c r="I398" s="14"/>
      <c r="J398" s="310"/>
      <c r="K398" s="13"/>
      <c r="L398" s="308"/>
      <c r="M398" s="1131"/>
      <c r="N398" s="310"/>
      <c r="O398" s="309"/>
      <c r="P398" s="309"/>
      <c r="Q398" s="743"/>
      <c r="R398" s="677"/>
      <c r="S398" s="1030"/>
      <c r="T398" s="677"/>
      <c r="U398" s="118"/>
      <c r="V398" s="4" t="s">
        <v>214</v>
      </c>
      <c r="W398" s="10" t="s">
        <v>371</v>
      </c>
      <c r="X398" s="217"/>
      <c r="Y398" s="313"/>
    </row>
    <row r="399" spans="1:25" x14ac:dyDescent="0.15">
      <c r="A399" s="1224"/>
      <c r="B399" s="539">
        <v>45003</v>
      </c>
      <c r="C399" s="449" t="str">
        <f t="shared" si="44"/>
        <v>(土)</v>
      </c>
      <c r="D399" s="672"/>
      <c r="E399" s="673"/>
      <c r="F399" s="674"/>
      <c r="G399" s="13"/>
      <c r="H399" s="308"/>
      <c r="I399" s="14"/>
      <c r="J399" s="310"/>
      <c r="K399" s="13"/>
      <c r="L399" s="308"/>
      <c r="M399" s="1131"/>
      <c r="N399" s="310"/>
      <c r="O399" s="309"/>
      <c r="P399" s="309"/>
      <c r="Q399" s="743"/>
      <c r="R399" s="677"/>
      <c r="S399" s="1030"/>
      <c r="T399" s="677"/>
      <c r="U399" s="118"/>
      <c r="V399" s="4" t="s">
        <v>215</v>
      </c>
      <c r="W399" s="10" t="s">
        <v>371</v>
      </c>
      <c r="X399" s="219"/>
      <c r="Y399" s="314"/>
    </row>
    <row r="400" spans="1:25" x14ac:dyDescent="0.15">
      <c r="A400" s="1224"/>
      <c r="B400" s="539">
        <v>45004</v>
      </c>
      <c r="C400" s="449" t="str">
        <f t="shared" si="44"/>
        <v>(日)</v>
      </c>
      <c r="D400" s="672"/>
      <c r="E400" s="673"/>
      <c r="F400" s="674"/>
      <c r="G400" s="13"/>
      <c r="H400" s="308"/>
      <c r="I400" s="14"/>
      <c r="J400" s="310"/>
      <c r="K400" s="13"/>
      <c r="L400" s="308"/>
      <c r="M400" s="1131"/>
      <c r="N400" s="310"/>
      <c r="O400" s="309"/>
      <c r="P400" s="309"/>
      <c r="Q400" s="743"/>
      <c r="R400" s="677"/>
      <c r="S400" s="1030"/>
      <c r="T400" s="677"/>
      <c r="U400" s="118"/>
      <c r="V400" s="4" t="s">
        <v>16</v>
      </c>
      <c r="W400" s="10" t="s">
        <v>371</v>
      </c>
      <c r="X400" s="219"/>
      <c r="Y400" s="314"/>
    </row>
    <row r="401" spans="1:25" x14ac:dyDescent="0.15">
      <c r="A401" s="1224"/>
      <c r="B401" s="539">
        <v>45005</v>
      </c>
      <c r="C401" s="449" t="str">
        <f t="shared" si="44"/>
        <v>(月)</v>
      </c>
      <c r="D401" s="672"/>
      <c r="E401" s="673"/>
      <c r="F401" s="674"/>
      <c r="G401" s="13"/>
      <c r="H401" s="308"/>
      <c r="I401" s="14"/>
      <c r="J401" s="310"/>
      <c r="K401" s="13"/>
      <c r="L401" s="308"/>
      <c r="M401" s="1131"/>
      <c r="N401" s="310"/>
      <c r="O401" s="309"/>
      <c r="P401" s="309"/>
      <c r="Q401" s="743"/>
      <c r="R401" s="677"/>
      <c r="S401" s="1030"/>
      <c r="T401" s="677"/>
      <c r="U401" s="118"/>
      <c r="V401" s="4" t="s">
        <v>216</v>
      </c>
      <c r="W401" s="10" t="s">
        <v>371</v>
      </c>
      <c r="X401" s="219"/>
      <c r="Y401" s="314"/>
    </row>
    <row r="402" spans="1:25" x14ac:dyDescent="0.15">
      <c r="A402" s="1224"/>
      <c r="B402" s="539">
        <v>45006</v>
      </c>
      <c r="C402" s="449" t="str">
        <f t="shared" si="44"/>
        <v>(火)</v>
      </c>
      <c r="D402" s="672"/>
      <c r="E402" s="673"/>
      <c r="F402" s="674"/>
      <c r="G402" s="13"/>
      <c r="H402" s="308"/>
      <c r="I402" s="14"/>
      <c r="J402" s="310"/>
      <c r="K402" s="13"/>
      <c r="L402" s="308"/>
      <c r="M402" s="1131"/>
      <c r="N402" s="310"/>
      <c r="O402" s="309"/>
      <c r="P402" s="309"/>
      <c r="Q402" s="743"/>
      <c r="R402" s="677"/>
      <c r="S402" s="1030"/>
      <c r="T402" s="677"/>
      <c r="U402" s="118"/>
      <c r="V402" s="4" t="s">
        <v>217</v>
      </c>
      <c r="W402" s="10" t="s">
        <v>371</v>
      </c>
      <c r="X402" s="219"/>
      <c r="Y402" s="314"/>
    </row>
    <row r="403" spans="1:25" x14ac:dyDescent="0.15">
      <c r="A403" s="1224"/>
      <c r="B403" s="539">
        <v>45007</v>
      </c>
      <c r="C403" s="449" t="str">
        <f t="shared" si="44"/>
        <v>(水)</v>
      </c>
      <c r="D403" s="672"/>
      <c r="E403" s="673"/>
      <c r="F403" s="674"/>
      <c r="G403" s="13"/>
      <c r="H403" s="308"/>
      <c r="I403" s="14"/>
      <c r="J403" s="310"/>
      <c r="K403" s="13"/>
      <c r="L403" s="308"/>
      <c r="M403" s="1131"/>
      <c r="N403" s="310"/>
      <c r="O403" s="309"/>
      <c r="P403" s="309"/>
      <c r="Q403" s="743"/>
      <c r="R403" s="677"/>
      <c r="S403" s="1030"/>
      <c r="T403" s="677"/>
      <c r="U403" s="118"/>
      <c r="V403" s="4" t="s">
        <v>218</v>
      </c>
      <c r="W403" s="10" t="s">
        <v>371</v>
      </c>
      <c r="X403" s="217"/>
      <c r="Y403" s="313"/>
    </row>
    <row r="404" spans="1:25" x14ac:dyDescent="0.15">
      <c r="A404" s="1224"/>
      <c r="B404" s="539">
        <v>45008</v>
      </c>
      <c r="C404" s="449" t="str">
        <f t="shared" si="44"/>
        <v>(木)</v>
      </c>
      <c r="D404" s="672"/>
      <c r="E404" s="673"/>
      <c r="F404" s="674"/>
      <c r="G404" s="13"/>
      <c r="H404" s="308"/>
      <c r="I404" s="14"/>
      <c r="J404" s="310"/>
      <c r="K404" s="13"/>
      <c r="L404" s="308"/>
      <c r="M404" s="1131"/>
      <c r="N404" s="310"/>
      <c r="O404" s="309"/>
      <c r="P404" s="309"/>
      <c r="Q404" s="743"/>
      <c r="R404" s="677"/>
      <c r="S404" s="1030"/>
      <c r="T404" s="677"/>
      <c r="U404" s="118"/>
      <c r="V404" s="4" t="s">
        <v>17</v>
      </c>
      <c r="W404" s="10" t="s">
        <v>371</v>
      </c>
      <c r="X404" s="217"/>
      <c r="Y404" s="313"/>
    </row>
    <row r="405" spans="1:25" x14ac:dyDescent="0.15">
      <c r="A405" s="1224"/>
      <c r="B405" s="539">
        <v>45009</v>
      </c>
      <c r="C405" s="449" t="str">
        <f t="shared" si="44"/>
        <v>(金)</v>
      </c>
      <c r="D405" s="672"/>
      <c r="E405" s="673"/>
      <c r="F405" s="674"/>
      <c r="G405" s="13"/>
      <c r="H405" s="308"/>
      <c r="I405" s="14"/>
      <c r="J405" s="310"/>
      <c r="K405" s="13"/>
      <c r="L405" s="308"/>
      <c r="M405" s="1131"/>
      <c r="N405" s="310"/>
      <c r="O405" s="309"/>
      <c r="P405" s="309"/>
      <c r="Q405" s="743"/>
      <c r="R405" s="677"/>
      <c r="S405" s="1030"/>
      <c r="T405" s="677"/>
      <c r="U405" s="118"/>
      <c r="V405" s="4" t="s">
        <v>219</v>
      </c>
      <c r="W405" s="10" t="s">
        <v>205</v>
      </c>
      <c r="X405" s="383"/>
      <c r="Y405" s="396"/>
    </row>
    <row r="406" spans="1:25" x14ac:dyDescent="0.15">
      <c r="A406" s="1224"/>
      <c r="B406" s="539">
        <v>45010</v>
      </c>
      <c r="C406" s="449" t="str">
        <f t="shared" si="44"/>
        <v>(土)</v>
      </c>
      <c r="D406" s="672"/>
      <c r="E406" s="673"/>
      <c r="F406" s="674"/>
      <c r="G406" s="13"/>
      <c r="H406" s="308"/>
      <c r="I406" s="14"/>
      <c r="J406" s="310"/>
      <c r="K406" s="13"/>
      <c r="L406" s="308"/>
      <c r="M406" s="1131"/>
      <c r="N406" s="310"/>
      <c r="O406" s="309"/>
      <c r="P406" s="309"/>
      <c r="Q406" s="743"/>
      <c r="R406" s="677"/>
      <c r="S406" s="1030"/>
      <c r="T406" s="677"/>
      <c r="U406" s="118"/>
      <c r="V406" s="4" t="s">
        <v>220</v>
      </c>
      <c r="W406" s="10" t="s">
        <v>371</v>
      </c>
      <c r="X406" s="383"/>
      <c r="Y406" s="396"/>
    </row>
    <row r="407" spans="1:25" x14ac:dyDescent="0.15">
      <c r="A407" s="1224"/>
      <c r="B407" s="539">
        <v>45011</v>
      </c>
      <c r="C407" s="449" t="str">
        <f t="shared" si="44"/>
        <v>(日)</v>
      </c>
      <c r="D407" s="672"/>
      <c r="E407" s="673"/>
      <c r="F407" s="674"/>
      <c r="G407" s="13"/>
      <c r="H407" s="308"/>
      <c r="I407" s="14"/>
      <c r="J407" s="310"/>
      <c r="K407" s="13"/>
      <c r="L407" s="308"/>
      <c r="M407" s="1131"/>
      <c r="N407" s="310"/>
      <c r="O407" s="309"/>
      <c r="P407" s="309"/>
      <c r="Q407" s="743"/>
      <c r="R407" s="677"/>
      <c r="S407" s="1030"/>
      <c r="T407" s="677"/>
      <c r="U407" s="118"/>
      <c r="V407" s="397"/>
      <c r="W407" s="398"/>
      <c r="X407" s="399"/>
      <c r="Y407" s="398"/>
    </row>
    <row r="408" spans="1:25" x14ac:dyDescent="0.15">
      <c r="A408" s="1224"/>
      <c r="B408" s="539">
        <v>45012</v>
      </c>
      <c r="C408" s="449" t="str">
        <f t="shared" si="44"/>
        <v>(月)</v>
      </c>
      <c r="D408" s="796"/>
      <c r="E408" s="717"/>
      <c r="F408" s="718"/>
      <c r="G408" s="418"/>
      <c r="H408" s="719"/>
      <c r="I408" s="720"/>
      <c r="J408" s="721"/>
      <c r="K408" s="418"/>
      <c r="L408" s="719"/>
      <c r="M408" s="1133"/>
      <c r="N408" s="721"/>
      <c r="O408" s="722"/>
      <c r="P408" s="722"/>
      <c r="Q408" s="723"/>
      <c r="R408" s="724"/>
      <c r="S408" s="1034"/>
      <c r="T408" s="724"/>
      <c r="U408" s="118"/>
      <c r="V408" s="397"/>
      <c r="W408" s="398"/>
      <c r="X408" s="399"/>
      <c r="Y408" s="398"/>
    </row>
    <row r="409" spans="1:25" x14ac:dyDescent="0.15">
      <c r="A409" s="1224"/>
      <c r="B409" s="539">
        <v>45013</v>
      </c>
      <c r="C409" s="449" t="str">
        <f t="shared" si="44"/>
        <v>(火)</v>
      </c>
      <c r="D409" s="796"/>
      <c r="E409" s="717"/>
      <c r="F409" s="718"/>
      <c r="G409" s="418"/>
      <c r="H409" s="719"/>
      <c r="I409" s="720"/>
      <c r="J409" s="721"/>
      <c r="K409" s="418"/>
      <c r="L409" s="719"/>
      <c r="M409" s="1133"/>
      <c r="N409" s="721"/>
      <c r="O409" s="722"/>
      <c r="P409" s="722"/>
      <c r="Q409" s="723"/>
      <c r="R409" s="724"/>
      <c r="S409" s="1034"/>
      <c r="T409" s="724"/>
      <c r="U409" s="118"/>
      <c r="V409" s="400"/>
      <c r="W409" s="401"/>
      <c r="X409" s="402"/>
      <c r="Y409" s="401"/>
    </row>
    <row r="410" spans="1:25" x14ac:dyDescent="0.15">
      <c r="A410" s="1224"/>
      <c r="B410" s="539">
        <v>45014</v>
      </c>
      <c r="C410" s="449" t="str">
        <f t="shared" si="44"/>
        <v>(水)</v>
      </c>
      <c r="D410" s="796"/>
      <c r="E410" s="717"/>
      <c r="F410" s="718"/>
      <c r="G410" s="418"/>
      <c r="H410" s="719"/>
      <c r="I410" s="720"/>
      <c r="J410" s="721"/>
      <c r="K410" s="418"/>
      <c r="L410" s="719"/>
      <c r="M410" s="1133"/>
      <c r="N410" s="721"/>
      <c r="O410" s="722"/>
      <c r="P410" s="722"/>
      <c r="Q410" s="723"/>
      <c r="R410" s="724"/>
      <c r="S410" s="1034"/>
      <c r="T410" s="724"/>
      <c r="U410" s="118"/>
      <c r="V410" s="11" t="s">
        <v>23</v>
      </c>
      <c r="W410" s="117" t="s">
        <v>24</v>
      </c>
      <c r="X410" s="117" t="s">
        <v>24</v>
      </c>
      <c r="Y410" s="812" t="s">
        <v>24</v>
      </c>
    </row>
    <row r="411" spans="1:25" x14ac:dyDescent="0.15">
      <c r="A411" s="1224"/>
      <c r="B411" s="539">
        <v>45015</v>
      </c>
      <c r="C411" s="449" t="str">
        <f t="shared" si="44"/>
        <v>(木)</v>
      </c>
      <c r="D411" s="796"/>
      <c r="E411" s="717"/>
      <c r="F411" s="718"/>
      <c r="G411" s="418"/>
      <c r="H411" s="719"/>
      <c r="I411" s="720"/>
      <c r="J411" s="721"/>
      <c r="K411" s="418"/>
      <c r="L411" s="719"/>
      <c r="M411" s="1133"/>
      <c r="N411" s="721"/>
      <c r="O411" s="722"/>
      <c r="P411" s="722"/>
      <c r="Q411" s="723"/>
      <c r="R411" s="724"/>
      <c r="S411" s="1034"/>
      <c r="T411" s="724"/>
      <c r="U411" s="118"/>
      <c r="V411" s="985" t="s">
        <v>361</v>
      </c>
      <c r="W411" s="986"/>
      <c r="X411" s="986"/>
      <c r="Y411" s="987"/>
    </row>
    <row r="412" spans="1:25" x14ac:dyDescent="0.15">
      <c r="A412" s="1224"/>
      <c r="B412" s="539">
        <v>45016</v>
      </c>
      <c r="C412" s="449" t="str">
        <f t="shared" si="44"/>
        <v>(金)</v>
      </c>
      <c r="D412" s="761"/>
      <c r="E412" s="700"/>
      <c r="F412" s="746"/>
      <c r="G412" s="498"/>
      <c r="H412" s="409"/>
      <c r="I412" s="748"/>
      <c r="J412" s="747"/>
      <c r="K412" s="498"/>
      <c r="L412" s="409"/>
      <c r="M412" s="1134"/>
      <c r="N412" s="747"/>
      <c r="O412" s="749"/>
      <c r="P412" s="749"/>
      <c r="Q412" s="750"/>
      <c r="R412" s="751"/>
      <c r="S412" s="1077"/>
      <c r="T412" s="751"/>
      <c r="U412" s="118"/>
      <c r="V412" s="988"/>
      <c r="W412" s="989"/>
      <c r="X412" s="989"/>
      <c r="Y412" s="990"/>
    </row>
    <row r="413" spans="1:25" x14ac:dyDescent="0.15">
      <c r="A413" s="1224"/>
      <c r="B413" s="1155" t="s">
        <v>274</v>
      </c>
      <c r="C413" s="1155"/>
      <c r="D413" s="1037"/>
      <c r="E413" s="663">
        <f>MAX(E382:E412)</f>
        <v>0</v>
      </c>
      <c r="F413" s="680" t="str">
        <f t="shared" ref="F413:T413" si="45">IF(COUNT(F382:F412)=0,"",MAX(F382:F412))</f>
        <v/>
      </c>
      <c r="G413" s="12" t="str">
        <f t="shared" si="45"/>
        <v/>
      </c>
      <c r="H413" s="307" t="str">
        <f t="shared" si="45"/>
        <v/>
      </c>
      <c r="I413" s="665" t="str">
        <f t="shared" si="45"/>
        <v/>
      </c>
      <c r="J413" s="666" t="str">
        <f t="shared" si="45"/>
        <v/>
      </c>
      <c r="K413" s="12" t="str">
        <f t="shared" si="45"/>
        <v/>
      </c>
      <c r="L413" s="307" t="str">
        <f t="shared" si="45"/>
        <v/>
      </c>
      <c r="M413" s="1130" t="str">
        <f t="shared" si="45"/>
        <v/>
      </c>
      <c r="N413" s="666" t="str">
        <f t="shared" si="45"/>
        <v/>
      </c>
      <c r="O413" s="667" t="str">
        <f t="shared" si="45"/>
        <v/>
      </c>
      <c r="P413" s="667" t="str">
        <f t="shared" si="45"/>
        <v/>
      </c>
      <c r="Q413" s="728" t="str">
        <f t="shared" si="45"/>
        <v/>
      </c>
      <c r="R413" s="684" t="str">
        <f t="shared" si="45"/>
        <v/>
      </c>
      <c r="S413" s="1038" t="str">
        <f t="shared" si="45"/>
        <v/>
      </c>
      <c r="T413" s="686" t="str">
        <f t="shared" si="45"/>
        <v/>
      </c>
      <c r="U413" s="122"/>
      <c r="V413" s="988"/>
      <c r="W413" s="989"/>
      <c r="X413" s="989"/>
      <c r="Y413" s="990"/>
    </row>
    <row r="414" spans="1:25" x14ac:dyDescent="0.15">
      <c r="A414" s="1224"/>
      <c r="B414" s="1156" t="s">
        <v>275</v>
      </c>
      <c r="C414" s="1156"/>
      <c r="D414" s="1041"/>
      <c r="E414" s="1042"/>
      <c r="F414" s="689" t="str">
        <f t="shared" ref="F414:S414" si="46">IF(COUNT(F382:F412)=0,"",MIN(F382:F412))</f>
        <v/>
      </c>
      <c r="G414" s="13" t="str">
        <f t="shared" si="46"/>
        <v/>
      </c>
      <c r="H414" s="308" t="str">
        <f t="shared" si="46"/>
        <v/>
      </c>
      <c r="I414" s="14" t="str">
        <f t="shared" si="46"/>
        <v/>
      </c>
      <c r="J414" s="310" t="str">
        <f t="shared" si="46"/>
        <v/>
      </c>
      <c r="K414" s="13" t="str">
        <f t="shared" si="46"/>
        <v/>
      </c>
      <c r="L414" s="308" t="str">
        <f t="shared" si="46"/>
        <v/>
      </c>
      <c r="M414" s="1131" t="str">
        <f t="shared" si="46"/>
        <v/>
      </c>
      <c r="N414" s="310" t="str">
        <f t="shared" si="46"/>
        <v/>
      </c>
      <c r="O414" s="309" t="str">
        <f t="shared" si="46"/>
        <v/>
      </c>
      <c r="P414" s="309" t="str">
        <f t="shared" si="46"/>
        <v/>
      </c>
      <c r="Q414" s="692" t="str">
        <f t="shared" si="46"/>
        <v/>
      </c>
      <c r="R414" s="693" t="str">
        <f t="shared" si="46"/>
        <v/>
      </c>
      <c r="S414" s="1044" t="str">
        <f t="shared" si="46"/>
        <v/>
      </c>
      <c r="T414" s="1136"/>
      <c r="U414" s="122"/>
      <c r="V414" s="988"/>
      <c r="W414" s="989"/>
      <c r="X414" s="989"/>
      <c r="Y414" s="990"/>
    </row>
    <row r="415" spans="1:25" x14ac:dyDescent="0.15">
      <c r="A415" s="1224"/>
      <c r="B415" s="1156" t="s">
        <v>276</v>
      </c>
      <c r="C415" s="1156"/>
      <c r="D415" s="1047"/>
      <c r="E415" s="1048"/>
      <c r="F415" s="697" t="str">
        <f t="shared" ref="F415:S415" si="47">IF(COUNT(F382:F412)=0,"",AVERAGE(F382:F412))</f>
        <v/>
      </c>
      <c r="G415" s="418" t="str">
        <f t="shared" si="47"/>
        <v/>
      </c>
      <c r="H415" s="719" t="str">
        <f t="shared" si="47"/>
        <v/>
      </c>
      <c r="I415" s="720" t="str">
        <f t="shared" si="47"/>
        <v/>
      </c>
      <c r="J415" s="721" t="str">
        <f t="shared" si="47"/>
        <v/>
      </c>
      <c r="K415" s="418" t="str">
        <f t="shared" si="47"/>
        <v/>
      </c>
      <c r="L415" s="719" t="str">
        <f t="shared" si="47"/>
        <v/>
      </c>
      <c r="M415" s="1133" t="str">
        <f t="shared" si="47"/>
        <v/>
      </c>
      <c r="N415" s="721" t="str">
        <f t="shared" si="47"/>
        <v/>
      </c>
      <c r="O415" s="722" t="str">
        <f t="shared" si="47"/>
        <v/>
      </c>
      <c r="P415" s="722" t="str">
        <f t="shared" si="47"/>
        <v/>
      </c>
      <c r="Q415" s="730" t="str">
        <f t="shared" si="47"/>
        <v/>
      </c>
      <c r="R415" s="731" t="str">
        <f t="shared" si="47"/>
        <v/>
      </c>
      <c r="S415" s="1073" t="str">
        <f t="shared" si="47"/>
        <v/>
      </c>
      <c r="T415" s="1137"/>
      <c r="U415" s="122"/>
      <c r="V415" s="988"/>
      <c r="W415" s="989"/>
      <c r="X415" s="989"/>
      <c r="Y415" s="990"/>
    </row>
    <row r="416" spans="1:25" ht="14.25" thickBot="1" x14ac:dyDescent="0.2">
      <c r="A416" s="1224"/>
      <c r="B416" s="1175" t="s">
        <v>277</v>
      </c>
      <c r="C416" s="1175"/>
      <c r="D416" s="1099"/>
      <c r="E416" s="800">
        <f>SUM(E382:E412)</f>
        <v>0</v>
      </c>
      <c r="F416" s="1100"/>
      <c r="G416" s="1100"/>
      <c r="H416" s="1101"/>
      <c r="I416" s="1100"/>
      <c r="J416" s="1101"/>
      <c r="K416" s="1102"/>
      <c r="L416" s="1103"/>
      <c r="M416" s="1138"/>
      <c r="N416" s="1139"/>
      <c r="O416" s="1140"/>
      <c r="P416" s="1140"/>
      <c r="Q416" s="1141"/>
      <c r="R416" s="1108"/>
      <c r="S416" s="1109"/>
      <c r="T416" s="1016">
        <f>SUM(T382:T412)</f>
        <v>0</v>
      </c>
      <c r="U416" s="122"/>
      <c r="V416" s="827"/>
      <c r="W416" s="828"/>
      <c r="X416" s="828"/>
      <c r="Y416" s="829"/>
    </row>
    <row r="417" spans="1:26" ht="14.25" thickTop="1" x14ac:dyDescent="0.15">
      <c r="A417" s="1231" t="s">
        <v>282</v>
      </c>
      <c r="B417" s="1234" t="s">
        <v>274</v>
      </c>
      <c r="C417" s="1234"/>
      <c r="D417" s="1112"/>
      <c r="E417" s="769"/>
      <c r="F417" s="970"/>
      <c r="G417" s="771"/>
      <c r="H417" s="774"/>
      <c r="I417" s="773"/>
      <c r="J417" s="772"/>
      <c r="K417" s="771"/>
      <c r="L417" s="774"/>
      <c r="M417" s="1135"/>
      <c r="N417" s="772"/>
      <c r="O417" s="777"/>
      <c r="P417" s="777"/>
      <c r="Q417" s="778"/>
      <c r="R417" s="971"/>
      <c r="S417" s="1113"/>
      <c r="T417" s="1023"/>
    </row>
    <row r="418" spans="1:26" s="1" customFormat="1" ht="13.5" customHeight="1" x14ac:dyDescent="0.15">
      <c r="A418" s="1232"/>
      <c r="B418" s="1156" t="s">
        <v>275</v>
      </c>
      <c r="C418" s="1156"/>
      <c r="D418" s="1041"/>
      <c r="E418" s="1042"/>
      <c r="F418" s="689"/>
      <c r="G418" s="13"/>
      <c r="H418" s="308"/>
      <c r="I418" s="14"/>
      <c r="J418" s="310"/>
      <c r="K418" s="13"/>
      <c r="L418" s="308"/>
      <c r="M418" s="1131"/>
      <c r="N418" s="310"/>
      <c r="O418" s="309"/>
      <c r="P418" s="309"/>
      <c r="Q418" s="692"/>
      <c r="R418" s="693"/>
      <c r="S418" s="1044"/>
      <c r="T418" s="1136"/>
      <c r="U418" s="159"/>
      <c r="V418" s="160"/>
    </row>
    <row r="419" spans="1:26" s="1" customFormat="1" ht="13.5" customHeight="1" x14ac:dyDescent="0.15">
      <c r="A419" s="1232"/>
      <c r="B419" s="1156" t="s">
        <v>276</v>
      </c>
      <c r="C419" s="1156"/>
      <c r="D419" s="1047"/>
      <c r="E419" s="1048"/>
      <c r="F419" s="697"/>
      <c r="G419" s="418"/>
      <c r="H419" s="719"/>
      <c r="I419" s="720"/>
      <c r="J419" s="721"/>
      <c r="K419" s="418"/>
      <c r="L419" s="719"/>
      <c r="M419" s="1133"/>
      <c r="N419" s="721"/>
      <c r="O419" s="722"/>
      <c r="P419" s="722"/>
      <c r="Q419" s="730"/>
      <c r="R419" s="731"/>
      <c r="S419" s="1073"/>
      <c r="T419" s="1137"/>
      <c r="U419" s="159"/>
      <c r="V419" s="160"/>
    </row>
    <row r="420" spans="1:26" s="1" customFormat="1" ht="13.5" customHeight="1" x14ac:dyDescent="0.15">
      <c r="A420" s="1233"/>
      <c r="B420" s="1156" t="s">
        <v>277</v>
      </c>
      <c r="C420" s="1156"/>
      <c r="D420" s="1051"/>
      <c r="E420" s="700"/>
      <c r="F420" s="1052"/>
      <c r="G420" s="1052"/>
      <c r="H420" s="1053"/>
      <c r="I420" s="1052"/>
      <c r="J420" s="1053"/>
      <c r="K420" s="1116"/>
      <c r="L420" s="1117"/>
      <c r="M420" s="1052"/>
      <c r="N420" s="1053"/>
      <c r="O420" s="1053"/>
      <c r="P420" s="1053"/>
      <c r="Q420" s="1142"/>
      <c r="R420" s="1060"/>
      <c r="S420" s="1061"/>
      <c r="T420" s="1008"/>
      <c r="U420" s="159"/>
      <c r="V420" s="160"/>
    </row>
    <row r="421" spans="1:26" s="1" customFormat="1" ht="13.5" customHeight="1" x14ac:dyDescent="0.15">
      <c r="A421" s="545"/>
      <c r="B421" s="1157" t="s">
        <v>281</v>
      </c>
      <c r="C421" s="1157"/>
      <c r="D421" s="151"/>
      <c r="E421" s="153"/>
      <c r="F421" s="154"/>
      <c r="G421" s="154"/>
      <c r="H421" s="154"/>
      <c r="I421" s="155"/>
      <c r="J421" s="155"/>
      <c r="K421" s="156"/>
      <c r="L421" s="156"/>
      <c r="M421" s="155"/>
      <c r="N421" s="155"/>
      <c r="O421" s="154"/>
      <c r="P421" s="154"/>
      <c r="Q421" s="155"/>
      <c r="R421" s="157"/>
      <c r="S421" s="156"/>
      <c r="T421" s="158"/>
      <c r="U421" s="159"/>
      <c r="V421" s="160"/>
    </row>
    <row r="422" spans="1:26" s="1" customFormat="1" ht="13.5" customHeight="1" x14ac:dyDescent="0.15">
      <c r="U422" s="159"/>
      <c r="V422" s="160"/>
      <c r="W422" s="117"/>
      <c r="X422" s="117"/>
      <c r="Y422" s="117"/>
      <c r="Z422" s="117"/>
    </row>
  </sheetData>
  <protectedRanges>
    <protectedRange sqref="D281:N310" name="範囲1_1"/>
    <protectedRange sqref="O281:S310" name="範囲1_5_1"/>
  </protectedRanges>
  <mergeCells count="68">
    <mergeCell ref="B421:C421"/>
    <mergeCell ref="A382:A416"/>
    <mergeCell ref="B413:C413"/>
    <mergeCell ref="B414:C414"/>
    <mergeCell ref="B415:C415"/>
    <mergeCell ref="B416:C416"/>
    <mergeCell ref="A417:A420"/>
    <mergeCell ref="B417:C417"/>
    <mergeCell ref="B418:C418"/>
    <mergeCell ref="B419:C419"/>
    <mergeCell ref="B420:C420"/>
    <mergeCell ref="A315:A349"/>
    <mergeCell ref="B346:C346"/>
    <mergeCell ref="B347:C347"/>
    <mergeCell ref="B348:C348"/>
    <mergeCell ref="B349:C349"/>
    <mergeCell ref="A350:A381"/>
    <mergeCell ref="B378:C378"/>
    <mergeCell ref="B379:C379"/>
    <mergeCell ref="B380:C380"/>
    <mergeCell ref="B381:C381"/>
    <mergeCell ref="A246:A279"/>
    <mergeCell ref="B276:C276"/>
    <mergeCell ref="B277:C277"/>
    <mergeCell ref="B278:C278"/>
    <mergeCell ref="B279:C279"/>
    <mergeCell ref="A280:A314"/>
    <mergeCell ref="B311:C311"/>
    <mergeCell ref="B312:C312"/>
    <mergeCell ref="B313:C313"/>
    <mergeCell ref="B314:C314"/>
    <mergeCell ref="A177:A210"/>
    <mergeCell ref="B207:C207"/>
    <mergeCell ref="B208:C208"/>
    <mergeCell ref="B209:C209"/>
    <mergeCell ref="B210:C210"/>
    <mergeCell ref="A211:A245"/>
    <mergeCell ref="B242:C242"/>
    <mergeCell ref="B243:C243"/>
    <mergeCell ref="B244:C244"/>
    <mergeCell ref="B245:C245"/>
    <mergeCell ref="A107:A141"/>
    <mergeCell ref="B138:C138"/>
    <mergeCell ref="B139:C139"/>
    <mergeCell ref="B140:C140"/>
    <mergeCell ref="B141:C141"/>
    <mergeCell ref="A142:A176"/>
    <mergeCell ref="B173:C173"/>
    <mergeCell ref="B174:C174"/>
    <mergeCell ref="B175:C175"/>
    <mergeCell ref="B176:C176"/>
    <mergeCell ref="A4:A37"/>
    <mergeCell ref="G2:H2"/>
    <mergeCell ref="A73:A106"/>
    <mergeCell ref="B103:C103"/>
    <mergeCell ref="B104:C104"/>
    <mergeCell ref="B105:C105"/>
    <mergeCell ref="B106:C106"/>
    <mergeCell ref="A38:A72"/>
    <mergeCell ref="B69:C69"/>
    <mergeCell ref="B70:C70"/>
    <mergeCell ref="B71:C71"/>
    <mergeCell ref="B72:C72"/>
    <mergeCell ref="B1:E1"/>
    <mergeCell ref="I2:J2"/>
    <mergeCell ref="K2:L2"/>
    <mergeCell ref="M2:N2"/>
    <mergeCell ref="V2:Y3"/>
  </mergeCells>
  <phoneticPr fontId="4"/>
  <conditionalFormatting sqref="X7:Y28">
    <cfRule type="expression" dxfId="45" priority="62" stopIfTrue="1">
      <formula>$B$1=1</formula>
    </cfRule>
  </conditionalFormatting>
  <conditionalFormatting sqref="X7:Y28">
    <cfRule type="expression" dxfId="44" priority="61" stopIfTrue="1">
      <formula>$B$1=1</formula>
    </cfRule>
  </conditionalFormatting>
  <conditionalFormatting sqref="D281:S310 F173:S175 F242:S244 F69:S71 F378:S380 F207:S209 F103:S105 F138:S140 F346:S348 F34:S36 F413:S415 F417:S419 F311:S313 F276:S278 F176:P176 F245:P245 F72:P72 F381:P381 F210:P210 F106:P106 F141:P141 F349:P349 F37:P37 F416:P416 F420:P420 F314:P314 F279:P279 T34">
    <cfRule type="expression" dxfId="43" priority="60" stopIfTrue="1">
      <formula>$A$1=1</formula>
    </cfRule>
  </conditionalFormatting>
  <conditionalFormatting sqref="U310:U315">
    <cfRule type="expression" dxfId="42" priority="59" stopIfTrue="1">
      <formula>$A$1=1</formula>
    </cfRule>
  </conditionalFormatting>
  <conditionalFormatting sqref="V314:Y314">
    <cfRule type="expression" dxfId="41" priority="58" stopIfTrue="1">
      <formula>$A$1=1</formula>
    </cfRule>
  </conditionalFormatting>
  <conditionalFormatting sqref="T242:T245">
    <cfRule type="expression" dxfId="40" priority="43" stopIfTrue="1">
      <formula>$A$1=1</formula>
    </cfRule>
  </conditionalFormatting>
  <conditionalFormatting sqref="D349">
    <cfRule type="expression" dxfId="39" priority="57" stopIfTrue="1">
      <formula>$A$1=1</formula>
    </cfRule>
  </conditionalFormatting>
  <conditionalFormatting sqref="T69:T72">
    <cfRule type="expression" dxfId="38" priority="53" stopIfTrue="1">
      <formula>$A$1=1</formula>
    </cfRule>
  </conditionalFormatting>
  <conditionalFormatting sqref="D381">
    <cfRule type="expression" dxfId="37" priority="56" stopIfTrue="1">
      <formula>$A$1=1</formula>
    </cfRule>
  </conditionalFormatting>
  <conditionalFormatting sqref="T379:T381">
    <cfRule type="expression" dxfId="36" priority="55" stopIfTrue="1">
      <formula>$A$1=1</formula>
    </cfRule>
  </conditionalFormatting>
  <conditionalFormatting sqref="T207:T210">
    <cfRule type="expression" dxfId="35" priority="49" stopIfTrue="1">
      <formula>$A$1=1</formula>
    </cfRule>
  </conditionalFormatting>
  <conditionalFormatting sqref="T104:T106">
    <cfRule type="expression" dxfId="34" priority="51" stopIfTrue="1">
      <formula>$A$1=1</formula>
    </cfRule>
  </conditionalFormatting>
  <conditionalFormatting sqref="T138:T141">
    <cfRule type="expression" dxfId="33" priority="47" stopIfTrue="1">
      <formula>$A$1=1</formula>
    </cfRule>
  </conditionalFormatting>
  <conditionalFormatting sqref="T173:T176">
    <cfRule type="expression" dxfId="32" priority="45" stopIfTrue="1">
      <formula>$A$1=1</formula>
    </cfRule>
  </conditionalFormatting>
  <conditionalFormatting sqref="T346:T349">
    <cfRule type="expression" dxfId="31" priority="41" stopIfTrue="1">
      <formula>$A$1=1</formula>
    </cfRule>
  </conditionalFormatting>
  <conditionalFormatting sqref="T35:T37">
    <cfRule type="expression" dxfId="30" priority="39" stopIfTrue="1">
      <formula>$A$1=1</formula>
    </cfRule>
  </conditionalFormatting>
  <conditionalFormatting sqref="D416">
    <cfRule type="expression" dxfId="29" priority="37" stopIfTrue="1">
      <formula>$A$1=1</formula>
    </cfRule>
  </conditionalFormatting>
  <conditionalFormatting sqref="T413:T416">
    <cfRule type="expression" dxfId="28" priority="36" stopIfTrue="1">
      <formula>$A$1=1</formula>
    </cfRule>
  </conditionalFormatting>
  <conditionalFormatting sqref="D420">
    <cfRule type="expression" dxfId="27" priority="34" stopIfTrue="1">
      <formula>$A$1=1</formula>
    </cfRule>
  </conditionalFormatting>
  <conditionalFormatting sqref="T417:T420">
    <cfRule type="expression" dxfId="26" priority="33" stopIfTrue="1">
      <formula>$A$1=1</formula>
    </cfRule>
  </conditionalFormatting>
  <conditionalFormatting sqref="T311:T314">
    <cfRule type="expression" dxfId="25" priority="31" stopIfTrue="1">
      <formula>$A$1=1</formula>
    </cfRule>
  </conditionalFormatting>
  <conditionalFormatting sqref="T103">
    <cfRule type="expression" dxfId="24" priority="29" stopIfTrue="1">
      <formula>$A$1=1</formula>
    </cfRule>
  </conditionalFormatting>
  <conditionalFormatting sqref="T276:T279">
    <cfRule type="expression" dxfId="23" priority="27" stopIfTrue="1">
      <formula>$A$1=1</formula>
    </cfRule>
  </conditionalFormatting>
  <conditionalFormatting sqref="X41:Y62">
    <cfRule type="expression" dxfId="22" priority="23" stopIfTrue="1">
      <formula>$B$1=1</formula>
    </cfRule>
  </conditionalFormatting>
  <conditionalFormatting sqref="X41:Y62">
    <cfRule type="expression" dxfId="21" priority="22" stopIfTrue="1">
      <formula>$B$1=1</formula>
    </cfRule>
  </conditionalFormatting>
  <conditionalFormatting sqref="X76:Y97">
    <cfRule type="expression" dxfId="20" priority="21" stopIfTrue="1">
      <formula>$B$1=1</formula>
    </cfRule>
  </conditionalFormatting>
  <conditionalFormatting sqref="X76:Y97">
    <cfRule type="expression" dxfId="19" priority="20" stopIfTrue="1">
      <formula>$B$1=1</formula>
    </cfRule>
  </conditionalFormatting>
  <conditionalFormatting sqref="X110:Y131">
    <cfRule type="expression" dxfId="18" priority="19" stopIfTrue="1">
      <formula>$B$1=1</formula>
    </cfRule>
  </conditionalFormatting>
  <conditionalFormatting sqref="X110:Y131">
    <cfRule type="expression" dxfId="17" priority="18" stopIfTrue="1">
      <formula>$B$1=1</formula>
    </cfRule>
  </conditionalFormatting>
  <conditionalFormatting sqref="X145:Y166">
    <cfRule type="expression" dxfId="16" priority="17" stopIfTrue="1">
      <formula>$B$1=1</formula>
    </cfRule>
  </conditionalFormatting>
  <conditionalFormatting sqref="X145:Y166">
    <cfRule type="expression" dxfId="15" priority="16" stopIfTrue="1">
      <formula>$B$1=1</formula>
    </cfRule>
  </conditionalFormatting>
  <conditionalFormatting sqref="X180:Y201">
    <cfRule type="expression" dxfId="14" priority="15" stopIfTrue="1">
      <formula>$B$1=1</formula>
    </cfRule>
  </conditionalFormatting>
  <conditionalFormatting sqref="X180:Y201">
    <cfRule type="expression" dxfId="13" priority="14" stopIfTrue="1">
      <formula>$B$1=1</formula>
    </cfRule>
  </conditionalFormatting>
  <conditionalFormatting sqref="X214:Y235">
    <cfRule type="expression" dxfId="12" priority="13" stopIfTrue="1">
      <formula>$B$1=1</formula>
    </cfRule>
  </conditionalFormatting>
  <conditionalFormatting sqref="X214:Y235">
    <cfRule type="expression" dxfId="11" priority="12" stopIfTrue="1">
      <formula>$B$1=1</formula>
    </cfRule>
  </conditionalFormatting>
  <conditionalFormatting sqref="X249:Y270">
    <cfRule type="expression" dxfId="10" priority="11" stopIfTrue="1">
      <formula>$B$1=1</formula>
    </cfRule>
  </conditionalFormatting>
  <conditionalFormatting sqref="X249:Y270">
    <cfRule type="expression" dxfId="9" priority="10" stopIfTrue="1">
      <formula>$B$1=1</formula>
    </cfRule>
  </conditionalFormatting>
  <conditionalFormatting sqref="X283:Y304">
    <cfRule type="expression" dxfId="8" priority="9" stopIfTrue="1">
      <formula>$B$1=1</formula>
    </cfRule>
  </conditionalFormatting>
  <conditionalFormatting sqref="X283:Y304">
    <cfRule type="expression" dxfId="7" priority="8" stopIfTrue="1">
      <formula>$B$1=1</formula>
    </cfRule>
  </conditionalFormatting>
  <conditionalFormatting sqref="X318:Y339">
    <cfRule type="expression" dxfId="6" priority="7" stopIfTrue="1">
      <formula>$B$1=1</formula>
    </cfRule>
  </conditionalFormatting>
  <conditionalFormatting sqref="X318:Y339">
    <cfRule type="expression" dxfId="5" priority="6" stopIfTrue="1">
      <formula>$B$1=1</formula>
    </cfRule>
  </conditionalFormatting>
  <conditionalFormatting sqref="X353:Y374">
    <cfRule type="expression" dxfId="4" priority="5" stopIfTrue="1">
      <formula>$B$1=1</formula>
    </cfRule>
  </conditionalFormatting>
  <conditionalFormatting sqref="X353:Y374">
    <cfRule type="expression" dxfId="3" priority="4" stopIfTrue="1">
      <formula>$B$1=1</formula>
    </cfRule>
  </conditionalFormatting>
  <conditionalFormatting sqref="X385:Y406">
    <cfRule type="expression" dxfId="2" priority="3" stopIfTrue="1">
      <formula>$B$1=1</formula>
    </cfRule>
  </conditionalFormatting>
  <conditionalFormatting sqref="X385:Y406">
    <cfRule type="expression" dxfId="1" priority="2" stopIfTrue="1">
      <formula>$B$1=1</formula>
    </cfRule>
  </conditionalFormatting>
  <conditionalFormatting sqref="T378">
    <cfRule type="expression" dxfId="0" priority="1" stopIfTrue="1">
      <formula>$A$1=1</formula>
    </cfRule>
  </conditionalFormatting>
  <dataValidations count="2">
    <dataValidation imeMode="off" allowBlank="1" showInputMessage="1" showErrorMessage="1" sqref="X2 E4:U33 U371:U412 E281:S310 E371:T377 E382:T412 V18:W28 V29:Y31 V52:W62 V63:Y65 V87:W97 V98:Y100 V121:W131 V132:Y134 V156:W166 V167:Y169 V191:W201 V202:Y204 V225:W235 V236:Y238 V260:W270 V271:Y273 V294:W304 V305:Y307 V329:W339 V340:Y342 V364:W374 V375:Y377 V396:W406 V407:Y409"/>
    <dataValidation imeMode="on" allowBlank="1" showInputMessage="1" showErrorMessage="1" sqref="X6:Y6 D4:D33 W66:Y66 D371:D377 W343:Y343 W378:Y378 V32:V33 D281:D310 W101:Y101 W135:Y135 W170:Y170 W205:Y205 W239:Y239 W274:Y274 W308:Y308 D382:D412 W422:Y422 W32:Y32 V72:Y72 X40:Y40 V66:V67 X75:Y75 V101:V102 V141:Y141 X109:Y109 V135:V136 V176:Y176 X144:Y144 V170:V171 X179:Y179 V205:V206 V245:Y245 X213:Y213 V239:V240 X248:Y248 V274:V275 X282:Y282 V308:V309 X317:Y317 V343:V344 X352:Y352 V378:V379 V416:Y416 X384:Y384 V410:V411 W410:Y410"/>
  </dataValidations>
  <pageMargins left="0.25" right="0.25" top="0.75" bottom="0.75" header="0.3" footer="0.3"/>
  <pageSetup paperSize="9" fitToHeight="0" orientation="landscape" r:id="rId1"/>
  <rowBreaks count="11" manualBreakCount="11">
    <brk id="37" max="16383" man="1"/>
    <brk id="72" max="16383" man="1"/>
    <brk id="106" max="16383" man="1"/>
    <brk id="141" max="16383" man="1"/>
    <brk id="176" max="16383" man="1"/>
    <brk id="210" max="16383" man="1"/>
    <brk id="245" max="16383" man="1"/>
    <brk id="279" max="16383" man="1"/>
    <brk id="314" max="16383" man="1"/>
    <brk id="349" max="16383" man="1"/>
    <brk id="38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08"/>
  <sheetViews>
    <sheetView zoomScale="85" zoomScaleNormal="85" zoomScaleSheetLayoutView="85" workbookViewId="0">
      <pane ySplit="3" topLeftCell="A4" activePane="bottomLeft" state="frozen"/>
      <selection activeCell="AC105" sqref="AC105"/>
      <selection pane="bottomLeft"/>
    </sheetView>
  </sheetViews>
  <sheetFormatPr defaultRowHeight="13.5" x14ac:dyDescent="0.15"/>
  <cols>
    <col min="1" max="1" width="4" customWidth="1"/>
    <col min="2" max="2" width="5.25" style="428" customWidth="1"/>
    <col min="3" max="3" width="5.375" style="428" customWidth="1"/>
    <col min="10" max="10" width="3.125" customWidth="1"/>
    <col min="11" max="11" width="12.375" customWidth="1"/>
    <col min="12" max="12" width="6.625" customWidth="1"/>
    <col min="13" max="14" width="10.625" customWidth="1"/>
  </cols>
  <sheetData>
    <row r="1" spans="1:9" ht="18.75" x14ac:dyDescent="0.15">
      <c r="B1" s="423"/>
      <c r="C1" s="423"/>
      <c r="D1" s="523" t="s">
        <v>383</v>
      </c>
      <c r="E1" s="523"/>
      <c r="F1" s="524"/>
      <c r="G1" s="525"/>
      <c r="H1" s="525"/>
      <c r="I1" s="525"/>
    </row>
    <row r="2" spans="1:9" ht="18.75" x14ac:dyDescent="0.15">
      <c r="B2" s="423"/>
      <c r="C2" s="423"/>
      <c r="D2" s="1263" t="s">
        <v>32</v>
      </c>
      <c r="E2" s="1264"/>
      <c r="F2" s="1264"/>
      <c r="G2" s="1264" t="s">
        <v>33</v>
      </c>
      <c r="H2" s="1264"/>
      <c r="I2" s="1265"/>
    </row>
    <row r="3" spans="1:9" ht="28.5" x14ac:dyDescent="0.15">
      <c r="A3" s="615" t="s">
        <v>419</v>
      </c>
      <c r="B3" s="429" t="s">
        <v>0</v>
      </c>
      <c r="C3" s="441" t="s">
        <v>354</v>
      </c>
      <c r="D3" s="442" t="s">
        <v>358</v>
      </c>
      <c r="E3" s="442" t="s">
        <v>357</v>
      </c>
      <c r="F3" s="380" t="s">
        <v>229</v>
      </c>
      <c r="G3" s="443" t="s">
        <v>358</v>
      </c>
      <c r="H3" s="442" t="s">
        <v>401</v>
      </c>
      <c r="I3" s="381" t="s">
        <v>229</v>
      </c>
    </row>
    <row r="4" spans="1:9" x14ac:dyDescent="0.15">
      <c r="A4" s="1266" t="s">
        <v>353</v>
      </c>
      <c r="B4" s="432">
        <v>44652</v>
      </c>
      <c r="C4" s="432" t="str">
        <f>IF(B4="","",IF(WEEKDAY(B4)=1,"(日)",IF(WEEKDAY(B4)=2,"(月)",IF(WEEKDAY(B4)=3,"(火)",IF(WEEKDAY(B4)=4,"(水)",IF(WEEKDAY(B4)=5,"(木)",IF(WEEKDAY(B4)=6,"(金)","(土)")))))))</f>
        <v>(金)</v>
      </c>
      <c r="D4" s="264">
        <v>14.4</v>
      </c>
      <c r="E4" s="556">
        <v>0.2</v>
      </c>
      <c r="F4" s="265">
        <v>8.31</v>
      </c>
      <c r="G4" s="221">
        <v>14.6</v>
      </c>
      <c r="H4" s="560">
        <v>0.5</v>
      </c>
      <c r="I4" s="222">
        <v>7.5</v>
      </c>
    </row>
    <row r="5" spans="1:9" x14ac:dyDescent="0.15">
      <c r="A5" s="1267"/>
      <c r="B5" s="444">
        <v>44653</v>
      </c>
      <c r="C5" s="433" t="str">
        <f t="shared" ref="C5:C33" si="0">IF(B5="","",IF(WEEKDAY(B5)=1,"(日)",IF(WEEKDAY(B5)=2,"(月)",IF(WEEKDAY(B5)=3,"(火)",IF(WEEKDAY(B5)=4,"(水)",IF(WEEKDAY(B5)=5,"(木)",IF(WEEKDAY(B5)=6,"(金)","(土)")))))))</f>
        <v>(土)</v>
      </c>
      <c r="D5" s="266">
        <v>14.3</v>
      </c>
      <c r="E5" s="557">
        <v>0.2</v>
      </c>
      <c r="F5" s="267">
        <v>8.41</v>
      </c>
      <c r="G5" s="223">
        <v>14.7</v>
      </c>
      <c r="H5" s="561">
        <v>0.5</v>
      </c>
      <c r="I5" s="224">
        <v>7.5</v>
      </c>
    </row>
    <row r="6" spans="1:9" x14ac:dyDescent="0.15">
      <c r="A6" s="1267"/>
      <c r="B6" s="444">
        <v>44654</v>
      </c>
      <c r="C6" s="433" t="str">
        <f t="shared" si="0"/>
        <v>(日)</v>
      </c>
      <c r="D6" s="266">
        <v>14.3</v>
      </c>
      <c r="E6" s="557">
        <v>0.2</v>
      </c>
      <c r="F6" s="267">
        <v>8.34</v>
      </c>
      <c r="G6" s="223">
        <v>14.8</v>
      </c>
      <c r="H6" s="561">
        <v>0.5</v>
      </c>
      <c r="I6" s="224">
        <v>7.6</v>
      </c>
    </row>
    <row r="7" spans="1:9" x14ac:dyDescent="0.15">
      <c r="A7" s="1267"/>
      <c r="B7" s="444">
        <v>44655</v>
      </c>
      <c r="C7" s="433" t="str">
        <f t="shared" si="0"/>
        <v>(月)</v>
      </c>
      <c r="D7" s="266">
        <v>14.3</v>
      </c>
      <c r="E7" s="557">
        <v>0.2</v>
      </c>
      <c r="F7" s="267">
        <v>8.2799999999999994</v>
      </c>
      <c r="G7" s="223">
        <v>14.8</v>
      </c>
      <c r="H7" s="561">
        <v>0.5</v>
      </c>
      <c r="I7" s="224">
        <v>7.6</v>
      </c>
    </row>
    <row r="8" spans="1:9" x14ac:dyDescent="0.15">
      <c r="A8" s="1267"/>
      <c r="B8" s="444">
        <v>44656</v>
      </c>
      <c r="C8" s="433" t="str">
        <f t="shared" si="0"/>
        <v>(火)</v>
      </c>
      <c r="D8" s="266">
        <v>14.3</v>
      </c>
      <c r="E8" s="557">
        <v>0.2</v>
      </c>
      <c r="F8" s="267">
        <v>8.2799999999999994</v>
      </c>
      <c r="G8" s="223">
        <v>14.7</v>
      </c>
      <c r="H8" s="561">
        <v>0.5</v>
      </c>
      <c r="I8" s="224">
        <v>7.6</v>
      </c>
    </row>
    <row r="9" spans="1:9" x14ac:dyDescent="0.15">
      <c r="A9" s="1267"/>
      <c r="B9" s="444">
        <v>44657</v>
      </c>
      <c r="C9" s="433" t="str">
        <f t="shared" si="0"/>
        <v>(水)</v>
      </c>
      <c r="D9" s="266">
        <v>14.3</v>
      </c>
      <c r="E9" s="557">
        <v>0.2</v>
      </c>
      <c r="F9" s="267">
        <v>8.25</v>
      </c>
      <c r="G9" s="223">
        <v>14.7</v>
      </c>
      <c r="H9" s="561">
        <v>0.5</v>
      </c>
      <c r="I9" s="224">
        <v>7.6</v>
      </c>
    </row>
    <row r="10" spans="1:9" x14ac:dyDescent="0.15">
      <c r="A10" s="1267"/>
      <c r="B10" s="444">
        <v>44658</v>
      </c>
      <c r="C10" s="433" t="str">
        <f t="shared" si="0"/>
        <v>(木)</v>
      </c>
      <c r="D10" s="266">
        <v>14.4</v>
      </c>
      <c r="E10" s="557">
        <v>0.2</v>
      </c>
      <c r="F10" s="267">
        <v>8.26</v>
      </c>
      <c r="G10" s="223">
        <v>14.5</v>
      </c>
      <c r="H10" s="561">
        <v>0.5</v>
      </c>
      <c r="I10" s="224">
        <v>7.6</v>
      </c>
    </row>
    <row r="11" spans="1:9" x14ac:dyDescent="0.15">
      <c r="A11" s="1267"/>
      <c r="B11" s="444">
        <v>44659</v>
      </c>
      <c r="C11" s="433" t="str">
        <f t="shared" si="0"/>
        <v>(金)</v>
      </c>
      <c r="D11" s="266">
        <v>14.5</v>
      </c>
      <c r="E11" s="557">
        <v>0.2</v>
      </c>
      <c r="F11" s="267">
        <v>8.26</v>
      </c>
      <c r="G11" s="223">
        <v>14.6</v>
      </c>
      <c r="H11" s="561">
        <v>0.5</v>
      </c>
      <c r="I11" s="224">
        <v>7.6</v>
      </c>
    </row>
    <row r="12" spans="1:9" x14ac:dyDescent="0.15">
      <c r="A12" s="1267"/>
      <c r="B12" s="444">
        <v>44660</v>
      </c>
      <c r="C12" s="433" t="str">
        <f t="shared" si="0"/>
        <v>(土)</v>
      </c>
      <c r="D12" s="266">
        <v>14.8</v>
      </c>
      <c r="E12" s="557">
        <v>0.2</v>
      </c>
      <c r="F12" s="267">
        <v>8.27</v>
      </c>
      <c r="G12" s="223">
        <v>14.7</v>
      </c>
      <c r="H12" s="561">
        <v>0.4</v>
      </c>
      <c r="I12" s="224">
        <v>7.5</v>
      </c>
    </row>
    <row r="13" spans="1:9" x14ac:dyDescent="0.15">
      <c r="A13" s="1267"/>
      <c r="B13" s="444">
        <v>44661</v>
      </c>
      <c r="C13" s="433" t="str">
        <f t="shared" si="0"/>
        <v>(日)</v>
      </c>
      <c r="D13" s="266">
        <v>15.1</v>
      </c>
      <c r="E13" s="557">
        <v>0.2</v>
      </c>
      <c r="F13" s="267">
        <v>8.26</v>
      </c>
      <c r="G13" s="223">
        <v>14.6</v>
      </c>
      <c r="H13" s="561">
        <v>0.5</v>
      </c>
      <c r="I13" s="224">
        <v>7.6</v>
      </c>
    </row>
    <row r="14" spans="1:9" x14ac:dyDescent="0.15">
      <c r="A14" s="1267"/>
      <c r="B14" s="444">
        <v>44662</v>
      </c>
      <c r="C14" s="433" t="str">
        <f t="shared" si="0"/>
        <v>(月)</v>
      </c>
      <c r="D14" s="266">
        <v>15.5</v>
      </c>
      <c r="E14" s="557">
        <v>0.2</v>
      </c>
      <c r="F14" s="267">
        <v>8.2799999999999994</v>
      </c>
      <c r="G14" s="223">
        <v>14.6</v>
      </c>
      <c r="H14" s="561">
        <v>0.5</v>
      </c>
      <c r="I14" s="224">
        <v>7.6</v>
      </c>
    </row>
    <row r="15" spans="1:9" x14ac:dyDescent="0.15">
      <c r="A15" s="1267"/>
      <c r="B15" s="444">
        <v>44663</v>
      </c>
      <c r="C15" s="433" t="str">
        <f t="shared" si="0"/>
        <v>(火)</v>
      </c>
      <c r="D15" s="266">
        <v>15.7</v>
      </c>
      <c r="E15" s="557">
        <v>0.2</v>
      </c>
      <c r="F15" s="267">
        <v>8.34</v>
      </c>
      <c r="G15" s="223">
        <v>14.7</v>
      </c>
      <c r="H15" s="561">
        <v>0.5</v>
      </c>
      <c r="I15" s="224">
        <v>7.6</v>
      </c>
    </row>
    <row r="16" spans="1:9" x14ac:dyDescent="0.15">
      <c r="A16" s="1267"/>
      <c r="B16" s="444">
        <v>44664</v>
      </c>
      <c r="C16" s="433" t="str">
        <f t="shared" si="0"/>
        <v>(水)</v>
      </c>
      <c r="D16" s="266">
        <v>16</v>
      </c>
      <c r="E16" s="557">
        <v>0.2</v>
      </c>
      <c r="F16" s="267">
        <v>8.31</v>
      </c>
      <c r="G16" s="223">
        <v>14.9</v>
      </c>
      <c r="H16" s="561">
        <v>0.5</v>
      </c>
      <c r="I16" s="224">
        <v>7.6</v>
      </c>
    </row>
    <row r="17" spans="1:9" x14ac:dyDescent="0.15">
      <c r="A17" s="1267"/>
      <c r="B17" s="444">
        <v>44665</v>
      </c>
      <c r="C17" s="433" t="str">
        <f t="shared" si="0"/>
        <v>(木)</v>
      </c>
      <c r="D17" s="266">
        <v>16.3</v>
      </c>
      <c r="E17" s="557">
        <v>0.2</v>
      </c>
      <c r="F17" s="267">
        <v>8.24</v>
      </c>
      <c r="G17" s="223">
        <v>14.9</v>
      </c>
      <c r="H17" s="561">
        <v>0.6</v>
      </c>
      <c r="I17" s="224">
        <v>7.6</v>
      </c>
    </row>
    <row r="18" spans="1:9" x14ac:dyDescent="0.15">
      <c r="A18" s="1267"/>
      <c r="B18" s="444">
        <v>44666</v>
      </c>
      <c r="C18" s="433" t="str">
        <f t="shared" si="0"/>
        <v>(金)</v>
      </c>
      <c r="D18" s="266">
        <v>16</v>
      </c>
      <c r="E18" s="557">
        <v>0.2</v>
      </c>
      <c r="F18" s="267">
        <v>8.2200000000000006</v>
      </c>
      <c r="G18" s="223">
        <v>15.5</v>
      </c>
      <c r="H18" s="561">
        <v>0.5</v>
      </c>
      <c r="I18" s="224">
        <v>7.6</v>
      </c>
    </row>
    <row r="19" spans="1:9" x14ac:dyDescent="0.15">
      <c r="A19" s="1267"/>
      <c r="B19" s="444">
        <v>44667</v>
      </c>
      <c r="C19" s="433" t="str">
        <f t="shared" si="0"/>
        <v>(土)</v>
      </c>
      <c r="D19" s="266">
        <v>16</v>
      </c>
      <c r="E19" s="557">
        <v>0.2</v>
      </c>
      <c r="F19" s="267">
        <v>8.2100000000000009</v>
      </c>
      <c r="G19" s="223">
        <v>15.5</v>
      </c>
      <c r="H19" s="561">
        <v>0.4</v>
      </c>
      <c r="I19" s="224">
        <v>7.4</v>
      </c>
    </row>
    <row r="20" spans="1:9" x14ac:dyDescent="0.15">
      <c r="A20" s="1267"/>
      <c r="B20" s="444">
        <v>44668</v>
      </c>
      <c r="C20" s="433" t="str">
        <f t="shared" si="0"/>
        <v>(日)</v>
      </c>
      <c r="D20" s="266">
        <v>15.8</v>
      </c>
      <c r="E20" s="557">
        <v>0.2</v>
      </c>
      <c r="F20" s="267">
        <v>8.33</v>
      </c>
      <c r="G20" s="223">
        <v>15.5</v>
      </c>
      <c r="H20" s="561">
        <v>0.7</v>
      </c>
      <c r="I20" s="224">
        <v>7.6</v>
      </c>
    </row>
    <row r="21" spans="1:9" x14ac:dyDescent="0.15">
      <c r="A21" s="1267"/>
      <c r="B21" s="444">
        <v>44669</v>
      </c>
      <c r="C21" s="433" t="str">
        <f t="shared" si="0"/>
        <v>(月)</v>
      </c>
      <c r="D21" s="266">
        <v>15.9</v>
      </c>
      <c r="E21" s="557">
        <v>0.2</v>
      </c>
      <c r="F21" s="267">
        <v>8.27</v>
      </c>
      <c r="G21" s="223">
        <v>15.5</v>
      </c>
      <c r="H21" s="561">
        <v>0.8</v>
      </c>
      <c r="I21" s="224">
        <v>7.5</v>
      </c>
    </row>
    <row r="22" spans="1:9" x14ac:dyDescent="0.15">
      <c r="A22" s="1267"/>
      <c r="B22" s="444">
        <v>44670</v>
      </c>
      <c r="C22" s="433" t="str">
        <f t="shared" si="0"/>
        <v>(火)</v>
      </c>
      <c r="D22" s="266">
        <v>15.9</v>
      </c>
      <c r="E22" s="557">
        <v>0.5</v>
      </c>
      <c r="F22" s="267">
        <v>8.2200000000000006</v>
      </c>
      <c r="G22" s="223">
        <v>15</v>
      </c>
      <c r="H22" s="561">
        <v>0.6</v>
      </c>
      <c r="I22" s="224">
        <v>7.5</v>
      </c>
    </row>
    <row r="23" spans="1:9" x14ac:dyDescent="0.15">
      <c r="A23" s="1267"/>
      <c r="B23" s="444">
        <v>44671</v>
      </c>
      <c r="C23" s="433" t="str">
        <f t="shared" si="0"/>
        <v>(水)</v>
      </c>
      <c r="D23" s="266">
        <v>16.100000000000001</v>
      </c>
      <c r="E23" s="557">
        <v>0.2</v>
      </c>
      <c r="F23" s="267">
        <v>8.24</v>
      </c>
      <c r="G23" s="223">
        <v>14.8</v>
      </c>
      <c r="H23" s="561">
        <v>0.6</v>
      </c>
      <c r="I23" s="224">
        <v>7.6</v>
      </c>
    </row>
    <row r="24" spans="1:9" x14ac:dyDescent="0.15">
      <c r="A24" s="1267"/>
      <c r="B24" s="444">
        <v>44672</v>
      </c>
      <c r="C24" s="433" t="str">
        <f t="shared" si="0"/>
        <v>(木)</v>
      </c>
      <c r="D24" s="266">
        <v>16</v>
      </c>
      <c r="E24" s="557">
        <v>0.2</v>
      </c>
      <c r="F24" s="267">
        <v>8.2200000000000006</v>
      </c>
      <c r="G24" s="223">
        <v>14.7</v>
      </c>
      <c r="H24" s="561">
        <v>0.6</v>
      </c>
      <c r="I24" s="224">
        <v>7.6</v>
      </c>
    </row>
    <row r="25" spans="1:9" x14ac:dyDescent="0.15">
      <c r="A25" s="1267"/>
      <c r="B25" s="444">
        <v>44673</v>
      </c>
      <c r="C25" s="433" t="str">
        <f t="shared" si="0"/>
        <v>(金)</v>
      </c>
      <c r="D25" s="266">
        <v>16.600000000000001</v>
      </c>
      <c r="E25" s="557">
        <v>0.2</v>
      </c>
      <c r="F25" s="267">
        <v>8.24</v>
      </c>
      <c r="G25" s="223">
        <v>14.7</v>
      </c>
      <c r="H25" s="561">
        <v>0.5</v>
      </c>
      <c r="I25" s="224">
        <v>7.6</v>
      </c>
    </row>
    <row r="26" spans="1:9" x14ac:dyDescent="0.15">
      <c r="A26" s="1267"/>
      <c r="B26" s="444">
        <v>44674</v>
      </c>
      <c r="C26" s="433" t="str">
        <f t="shared" si="0"/>
        <v>(土)</v>
      </c>
      <c r="D26" s="266">
        <v>17</v>
      </c>
      <c r="E26" s="557">
        <v>0.2</v>
      </c>
      <c r="F26" s="267">
        <v>8.26</v>
      </c>
      <c r="G26" s="223">
        <v>14.4</v>
      </c>
      <c r="H26" s="561">
        <v>0.5</v>
      </c>
      <c r="I26" s="224">
        <v>7.6</v>
      </c>
    </row>
    <row r="27" spans="1:9" x14ac:dyDescent="0.15">
      <c r="A27" s="1267"/>
      <c r="B27" s="444">
        <v>44675</v>
      </c>
      <c r="C27" s="433" t="str">
        <f t="shared" si="0"/>
        <v>(日)</v>
      </c>
      <c r="D27" s="266">
        <v>17.3</v>
      </c>
      <c r="E27" s="557">
        <v>0.2</v>
      </c>
      <c r="F27" s="267">
        <v>8.2200000000000006</v>
      </c>
      <c r="G27" s="223">
        <v>14.3</v>
      </c>
      <c r="H27" s="561">
        <v>0.5</v>
      </c>
      <c r="I27" s="224">
        <v>7.6</v>
      </c>
    </row>
    <row r="28" spans="1:9" x14ac:dyDescent="0.15">
      <c r="A28" s="1267"/>
      <c r="B28" s="444">
        <v>44676</v>
      </c>
      <c r="C28" s="433" t="str">
        <f t="shared" si="0"/>
        <v>(月)</v>
      </c>
      <c r="D28" s="266">
        <v>17</v>
      </c>
      <c r="E28" s="557">
        <v>0.2</v>
      </c>
      <c r="F28" s="267">
        <v>8.2100000000000009</v>
      </c>
      <c r="G28" s="223">
        <v>14.3</v>
      </c>
      <c r="H28" s="561">
        <v>0.5</v>
      </c>
      <c r="I28" s="224">
        <v>7.6</v>
      </c>
    </row>
    <row r="29" spans="1:9" x14ac:dyDescent="0.15">
      <c r="A29" s="1267"/>
      <c r="B29" s="444">
        <v>44677</v>
      </c>
      <c r="C29" s="433" t="str">
        <f t="shared" si="0"/>
        <v>(火)</v>
      </c>
      <c r="D29" s="266">
        <v>16.7</v>
      </c>
      <c r="E29" s="557">
        <v>0.2</v>
      </c>
      <c r="F29" s="267">
        <v>8.25</v>
      </c>
      <c r="G29" s="223">
        <v>14.6</v>
      </c>
      <c r="H29" s="561">
        <v>0.6</v>
      </c>
      <c r="I29" s="224">
        <v>7.6</v>
      </c>
    </row>
    <row r="30" spans="1:9" x14ac:dyDescent="0.15">
      <c r="A30" s="1267"/>
      <c r="B30" s="444">
        <v>44678</v>
      </c>
      <c r="C30" s="433" t="str">
        <f t="shared" si="0"/>
        <v>(水)</v>
      </c>
      <c r="D30" s="266">
        <v>17.7</v>
      </c>
      <c r="E30" s="557">
        <v>0.2</v>
      </c>
      <c r="F30" s="267">
        <v>8.2200000000000006</v>
      </c>
      <c r="G30" s="223">
        <v>14.8</v>
      </c>
      <c r="H30" s="561">
        <v>0.6</v>
      </c>
      <c r="I30" s="224">
        <v>7.6</v>
      </c>
    </row>
    <row r="31" spans="1:9" x14ac:dyDescent="0.15">
      <c r="A31" s="1267"/>
      <c r="B31" s="444">
        <v>44679</v>
      </c>
      <c r="C31" s="433" t="str">
        <f t="shared" si="0"/>
        <v>(木)</v>
      </c>
      <c r="D31" s="266">
        <v>17.600000000000001</v>
      </c>
      <c r="E31" s="557">
        <v>0.2</v>
      </c>
      <c r="F31" s="267">
        <v>8.15</v>
      </c>
      <c r="G31" s="223">
        <v>14.8</v>
      </c>
      <c r="H31" s="561">
        <v>0.6</v>
      </c>
      <c r="I31" s="224">
        <v>7.6</v>
      </c>
    </row>
    <row r="32" spans="1:9" x14ac:dyDescent="0.15">
      <c r="A32" s="1267"/>
      <c r="B32" s="444">
        <v>44680</v>
      </c>
      <c r="C32" s="433" t="str">
        <f t="shared" si="0"/>
        <v>(金)</v>
      </c>
      <c r="D32" s="266">
        <v>17.3</v>
      </c>
      <c r="E32" s="557">
        <v>0.2</v>
      </c>
      <c r="F32" s="267">
        <v>8.14</v>
      </c>
      <c r="G32" s="223">
        <v>15.1</v>
      </c>
      <c r="H32" s="561">
        <v>0.5</v>
      </c>
      <c r="I32" s="224">
        <v>7.6</v>
      </c>
    </row>
    <row r="33" spans="1:11" x14ac:dyDescent="0.15">
      <c r="A33" s="1267"/>
      <c r="B33" s="445">
        <v>44681</v>
      </c>
      <c r="C33" s="434" t="str">
        <f t="shared" si="0"/>
        <v>(土)</v>
      </c>
      <c r="D33" s="268">
        <v>16.7</v>
      </c>
      <c r="E33" s="558">
        <v>0.2</v>
      </c>
      <c r="F33" s="269">
        <v>8.09</v>
      </c>
      <c r="G33" s="225">
        <v>15.1</v>
      </c>
      <c r="H33" s="571">
        <v>0.5</v>
      </c>
      <c r="I33" s="226">
        <v>7.6</v>
      </c>
    </row>
    <row r="34" spans="1:11" ht="14.25" x14ac:dyDescent="0.15">
      <c r="A34" s="1267"/>
      <c r="B34" s="440" t="s">
        <v>274</v>
      </c>
      <c r="C34" s="439"/>
      <c r="D34" s="227">
        <f>MAX(D4:D33)</f>
        <v>17.7</v>
      </c>
      <c r="E34" s="559">
        <f t="shared" ref="E34:I34" si="1">MAX(E4:E33)</f>
        <v>0.5</v>
      </c>
      <c r="F34" s="228">
        <f t="shared" si="1"/>
        <v>8.41</v>
      </c>
      <c r="G34" s="229">
        <f t="shared" si="1"/>
        <v>15.5</v>
      </c>
      <c r="H34" s="559">
        <f t="shared" si="1"/>
        <v>0.8</v>
      </c>
      <c r="I34" s="227">
        <f t="shared" si="1"/>
        <v>7.6</v>
      </c>
      <c r="J34" s="142"/>
      <c r="K34" s="142"/>
    </row>
    <row r="35" spans="1:11" ht="14.25" x14ac:dyDescent="0.15">
      <c r="A35" s="1267"/>
      <c r="B35" s="440" t="s">
        <v>275</v>
      </c>
      <c r="C35" s="439"/>
      <c r="D35" s="227">
        <f>MIN(D4:D33)</f>
        <v>14.3</v>
      </c>
      <c r="E35" s="559">
        <f t="shared" ref="E35:I35" si="2">MIN(E4:E33)</f>
        <v>0.2</v>
      </c>
      <c r="F35" s="228">
        <f t="shared" si="2"/>
        <v>8.09</v>
      </c>
      <c r="G35" s="229">
        <f t="shared" si="2"/>
        <v>14.3</v>
      </c>
      <c r="H35" s="559">
        <f t="shared" si="2"/>
        <v>0.4</v>
      </c>
      <c r="I35" s="227">
        <f t="shared" si="2"/>
        <v>7.4</v>
      </c>
      <c r="J35" s="142"/>
      <c r="K35" s="142"/>
    </row>
    <row r="36" spans="1:11" ht="14.25" x14ac:dyDescent="0.15">
      <c r="A36" s="1268"/>
      <c r="B36" s="440" t="s">
        <v>276</v>
      </c>
      <c r="C36" s="439"/>
      <c r="D36" s="227">
        <f>ROUND(AVERAGE(D4:D33),1)</f>
        <v>15.8</v>
      </c>
      <c r="E36" s="559">
        <f t="shared" ref="E36:I36" si="3">ROUND(AVERAGE(E4:E33),1)</f>
        <v>0.2</v>
      </c>
      <c r="F36" s="228">
        <f t="shared" si="3"/>
        <v>8.3000000000000007</v>
      </c>
      <c r="G36" s="229">
        <f t="shared" si="3"/>
        <v>14.8</v>
      </c>
      <c r="H36" s="559">
        <f t="shared" si="3"/>
        <v>0.5</v>
      </c>
      <c r="I36" s="227">
        <f t="shared" si="3"/>
        <v>7.6</v>
      </c>
      <c r="J36" s="142"/>
      <c r="K36" s="142"/>
    </row>
    <row r="37" spans="1:11" ht="14.25" customHeight="1" x14ac:dyDescent="0.15">
      <c r="A37" s="1266" t="s">
        <v>388</v>
      </c>
      <c r="B37" s="432">
        <v>44682</v>
      </c>
      <c r="C37" s="432" t="str">
        <f>IF(B37="","",IF(WEEKDAY(B37)=1,"(日)",IF(WEEKDAY(B37)=2,"(月)",IF(WEEKDAY(B37)=3,"(火)",IF(WEEKDAY(B37)=4,"(水)",IF(WEEKDAY(B37)=5,"(木)",IF(WEEKDAY(B37)=6,"(金)","(土)")))))))</f>
        <v>(日)</v>
      </c>
      <c r="D37" s="222">
        <v>16.5</v>
      </c>
      <c r="E37" s="560">
        <v>0.2</v>
      </c>
      <c r="F37" s="230">
        <v>8.1300000000000008</v>
      </c>
      <c r="G37" s="221">
        <v>16.100000000000001</v>
      </c>
      <c r="H37" s="560">
        <v>0.4</v>
      </c>
      <c r="I37" s="222">
        <v>7.5</v>
      </c>
    </row>
    <row r="38" spans="1:11" x14ac:dyDescent="0.15">
      <c r="A38" s="1267"/>
      <c r="B38" s="444">
        <v>44683</v>
      </c>
      <c r="C38" s="433" t="str">
        <f t="shared" ref="C38:C66" si="4">IF(B38="","",IF(WEEKDAY(B38)=1,"(日)",IF(WEEKDAY(B38)=2,"(月)",IF(WEEKDAY(B38)=3,"(火)",IF(WEEKDAY(B38)=4,"(水)",IF(WEEKDAY(B38)=5,"(木)",IF(WEEKDAY(B38)=6,"(金)","(土)")))))))</f>
        <v>(月)</v>
      </c>
      <c r="D38" s="224">
        <v>16.600000000000001</v>
      </c>
      <c r="E38" s="561">
        <v>0.2</v>
      </c>
      <c r="F38" s="231">
        <v>8.1199999999999992</v>
      </c>
      <c r="G38" s="223">
        <v>16</v>
      </c>
      <c r="H38" s="561">
        <v>0.4</v>
      </c>
      <c r="I38" s="224">
        <v>7.6</v>
      </c>
    </row>
    <row r="39" spans="1:11" x14ac:dyDescent="0.15">
      <c r="A39" s="1267"/>
      <c r="B39" s="444">
        <v>44684</v>
      </c>
      <c r="C39" s="433" t="str">
        <f t="shared" si="4"/>
        <v>(火)</v>
      </c>
      <c r="D39" s="224">
        <v>16.7</v>
      </c>
      <c r="E39" s="561">
        <v>0.2</v>
      </c>
      <c r="F39" s="231">
        <v>8.11</v>
      </c>
      <c r="G39" s="223">
        <v>15.9</v>
      </c>
      <c r="H39" s="561">
        <v>0.4</v>
      </c>
      <c r="I39" s="224">
        <v>7.5</v>
      </c>
    </row>
    <row r="40" spans="1:11" x14ac:dyDescent="0.15">
      <c r="A40" s="1267"/>
      <c r="B40" s="444">
        <v>44685</v>
      </c>
      <c r="C40" s="433" t="str">
        <f t="shared" si="4"/>
        <v>(水)</v>
      </c>
      <c r="D40" s="224">
        <v>16.899999999999999</v>
      </c>
      <c r="E40" s="561">
        <v>0.2</v>
      </c>
      <c r="F40" s="231">
        <v>8.1300000000000008</v>
      </c>
      <c r="G40" s="223">
        <v>15.9</v>
      </c>
      <c r="H40" s="561">
        <v>0.4</v>
      </c>
      <c r="I40" s="224">
        <v>7.5</v>
      </c>
    </row>
    <row r="41" spans="1:11" x14ac:dyDescent="0.15">
      <c r="A41" s="1267"/>
      <c r="B41" s="444">
        <v>44686</v>
      </c>
      <c r="C41" s="433" t="str">
        <f t="shared" si="4"/>
        <v>(木)</v>
      </c>
      <c r="D41" s="224">
        <v>17.399999999999999</v>
      </c>
      <c r="E41" s="561">
        <v>0.2</v>
      </c>
      <c r="F41" s="231">
        <v>8.1199999999999992</v>
      </c>
      <c r="G41" s="223">
        <v>16.100000000000001</v>
      </c>
      <c r="H41" s="561">
        <v>0.4</v>
      </c>
      <c r="I41" s="224">
        <v>7.6</v>
      </c>
    </row>
    <row r="42" spans="1:11" x14ac:dyDescent="0.15">
      <c r="A42" s="1267"/>
      <c r="B42" s="444">
        <v>44687</v>
      </c>
      <c r="C42" s="433" t="str">
        <f t="shared" si="4"/>
        <v>(金)</v>
      </c>
      <c r="D42" s="224">
        <v>17</v>
      </c>
      <c r="E42" s="561">
        <v>0.4</v>
      </c>
      <c r="F42" s="231">
        <v>8.11</v>
      </c>
      <c r="G42" s="223">
        <v>16.2</v>
      </c>
      <c r="H42" s="561">
        <v>0.4</v>
      </c>
      <c r="I42" s="224">
        <v>7.5</v>
      </c>
    </row>
    <row r="43" spans="1:11" x14ac:dyDescent="0.15">
      <c r="A43" s="1267"/>
      <c r="B43" s="444">
        <v>44688</v>
      </c>
      <c r="C43" s="433" t="str">
        <f t="shared" si="4"/>
        <v>(土)</v>
      </c>
      <c r="D43" s="224">
        <v>17.899999999999999</v>
      </c>
      <c r="E43" s="561">
        <v>0.2</v>
      </c>
      <c r="F43" s="231">
        <v>8.15</v>
      </c>
      <c r="G43" s="223">
        <v>16.3</v>
      </c>
      <c r="H43" s="561">
        <v>0.4</v>
      </c>
      <c r="I43" s="224">
        <v>7.5</v>
      </c>
    </row>
    <row r="44" spans="1:11" x14ac:dyDescent="0.15">
      <c r="A44" s="1267"/>
      <c r="B44" s="444">
        <v>44689</v>
      </c>
      <c r="C44" s="433" t="str">
        <f t="shared" si="4"/>
        <v>(日)</v>
      </c>
      <c r="D44" s="224">
        <v>17.899999999999999</v>
      </c>
      <c r="E44" s="561">
        <v>0.3</v>
      </c>
      <c r="F44" s="231">
        <v>8.18</v>
      </c>
      <c r="G44" s="223">
        <v>16.399999999999999</v>
      </c>
      <c r="H44" s="561">
        <v>0.4</v>
      </c>
      <c r="I44" s="224">
        <v>7.6</v>
      </c>
    </row>
    <row r="45" spans="1:11" x14ac:dyDescent="0.15">
      <c r="A45" s="1267"/>
      <c r="B45" s="444">
        <v>44690</v>
      </c>
      <c r="C45" s="433" t="str">
        <f t="shared" si="4"/>
        <v>(月)</v>
      </c>
      <c r="D45" s="224">
        <v>18.2</v>
      </c>
      <c r="E45" s="561">
        <v>0.3</v>
      </c>
      <c r="F45" s="231">
        <v>8.1199999999999992</v>
      </c>
      <c r="G45" s="223">
        <v>17</v>
      </c>
      <c r="H45" s="561">
        <v>0.5</v>
      </c>
      <c r="I45" s="224">
        <v>7.6</v>
      </c>
    </row>
    <row r="46" spans="1:11" x14ac:dyDescent="0.15">
      <c r="A46" s="1267"/>
      <c r="B46" s="444">
        <v>44691</v>
      </c>
      <c r="C46" s="433" t="str">
        <f t="shared" si="4"/>
        <v>(火)</v>
      </c>
      <c r="D46" s="224">
        <v>17.399999999999999</v>
      </c>
      <c r="E46" s="561">
        <v>0.3</v>
      </c>
      <c r="F46" s="231">
        <v>8.09</v>
      </c>
      <c r="G46" s="223">
        <v>16.5</v>
      </c>
      <c r="H46" s="561">
        <v>0.4</v>
      </c>
      <c r="I46" s="224">
        <v>7.6</v>
      </c>
    </row>
    <row r="47" spans="1:11" x14ac:dyDescent="0.15">
      <c r="A47" s="1267"/>
      <c r="B47" s="444">
        <v>44692</v>
      </c>
      <c r="C47" s="433" t="str">
        <f t="shared" si="4"/>
        <v>(水)</v>
      </c>
      <c r="D47" s="224">
        <v>17.399999999999999</v>
      </c>
      <c r="E47" s="561">
        <v>0.2</v>
      </c>
      <c r="F47" s="231">
        <v>8.1199999999999992</v>
      </c>
      <c r="G47" s="223">
        <v>16.399999999999999</v>
      </c>
      <c r="H47" s="561">
        <v>0.5</v>
      </c>
      <c r="I47" s="224">
        <v>7.5</v>
      </c>
    </row>
    <row r="48" spans="1:11" x14ac:dyDescent="0.15">
      <c r="A48" s="1267"/>
      <c r="B48" s="444">
        <v>44693</v>
      </c>
      <c r="C48" s="433" t="str">
        <f t="shared" si="4"/>
        <v>(木)</v>
      </c>
      <c r="D48" s="224">
        <v>18.100000000000001</v>
      </c>
      <c r="E48" s="561">
        <v>0.2</v>
      </c>
      <c r="F48" s="231">
        <v>8.14</v>
      </c>
      <c r="G48" s="223">
        <v>16.399999999999999</v>
      </c>
      <c r="H48" s="561">
        <v>0.4</v>
      </c>
      <c r="I48" s="224">
        <v>7.6</v>
      </c>
    </row>
    <row r="49" spans="1:9" x14ac:dyDescent="0.15">
      <c r="A49" s="1267"/>
      <c r="B49" s="444">
        <v>44694</v>
      </c>
      <c r="C49" s="433" t="str">
        <f t="shared" si="4"/>
        <v>(金)</v>
      </c>
      <c r="D49" s="224">
        <v>17.7</v>
      </c>
      <c r="E49" s="561">
        <v>0.3</v>
      </c>
      <c r="F49" s="231">
        <v>8.09</v>
      </c>
      <c r="G49" s="223">
        <v>16.600000000000001</v>
      </c>
      <c r="H49" s="561">
        <v>0.4</v>
      </c>
      <c r="I49" s="224">
        <v>7.6</v>
      </c>
    </row>
    <row r="50" spans="1:9" x14ac:dyDescent="0.15">
      <c r="A50" s="1267"/>
      <c r="B50" s="444">
        <v>44695</v>
      </c>
      <c r="C50" s="433" t="str">
        <f t="shared" si="4"/>
        <v>(土)</v>
      </c>
      <c r="D50" s="224">
        <v>17.899999999999999</v>
      </c>
      <c r="E50" s="561">
        <v>0.2</v>
      </c>
      <c r="F50" s="231">
        <v>8.18</v>
      </c>
      <c r="G50" s="223">
        <v>16.5</v>
      </c>
      <c r="H50" s="561">
        <v>0.4</v>
      </c>
      <c r="I50" s="224">
        <v>7.4</v>
      </c>
    </row>
    <row r="51" spans="1:9" x14ac:dyDescent="0.15">
      <c r="A51" s="1267"/>
      <c r="B51" s="444">
        <v>44696</v>
      </c>
      <c r="C51" s="433" t="str">
        <f t="shared" si="4"/>
        <v>(日)</v>
      </c>
      <c r="D51" s="224">
        <v>17.899999999999999</v>
      </c>
      <c r="E51" s="561">
        <v>0.2</v>
      </c>
      <c r="F51" s="231">
        <v>8.06</v>
      </c>
      <c r="G51" s="223">
        <v>16.3</v>
      </c>
      <c r="H51" s="561">
        <v>0.4</v>
      </c>
      <c r="I51" s="224">
        <v>7.4</v>
      </c>
    </row>
    <row r="52" spans="1:9" x14ac:dyDescent="0.15">
      <c r="A52" s="1267"/>
      <c r="B52" s="444">
        <v>44697</v>
      </c>
      <c r="C52" s="433" t="str">
        <f t="shared" si="4"/>
        <v>(月)</v>
      </c>
      <c r="D52" s="224">
        <v>17.7</v>
      </c>
      <c r="E52" s="561">
        <v>0.2</v>
      </c>
      <c r="F52" s="231">
        <v>8.11</v>
      </c>
      <c r="G52" s="223">
        <v>16.600000000000001</v>
      </c>
      <c r="H52" s="561">
        <v>0.4</v>
      </c>
      <c r="I52" s="224">
        <v>7.6</v>
      </c>
    </row>
    <row r="53" spans="1:9" x14ac:dyDescent="0.15">
      <c r="A53" s="1267"/>
      <c r="B53" s="444">
        <v>44698</v>
      </c>
      <c r="C53" s="433" t="str">
        <f t="shared" si="4"/>
        <v>(火)</v>
      </c>
      <c r="D53" s="224">
        <v>17.3</v>
      </c>
      <c r="E53" s="561">
        <v>0.2</v>
      </c>
      <c r="F53" s="231">
        <v>8.09</v>
      </c>
      <c r="G53" s="223">
        <v>16.5</v>
      </c>
      <c r="H53" s="561">
        <v>0.5</v>
      </c>
      <c r="I53" s="224">
        <v>7.5</v>
      </c>
    </row>
    <row r="54" spans="1:9" x14ac:dyDescent="0.15">
      <c r="A54" s="1267"/>
      <c r="B54" s="444">
        <v>44699</v>
      </c>
      <c r="C54" s="433" t="str">
        <f t="shared" si="4"/>
        <v>(水)</v>
      </c>
      <c r="D54" s="224">
        <v>17.399999999999999</v>
      </c>
      <c r="E54" s="561">
        <v>0.2</v>
      </c>
      <c r="F54" s="231">
        <v>8.1300000000000008</v>
      </c>
      <c r="G54" s="223">
        <v>16.100000000000001</v>
      </c>
      <c r="H54" s="561">
        <v>0.4</v>
      </c>
      <c r="I54" s="224">
        <v>7.5</v>
      </c>
    </row>
    <row r="55" spans="1:9" x14ac:dyDescent="0.15">
      <c r="A55" s="1267"/>
      <c r="B55" s="444">
        <v>44700</v>
      </c>
      <c r="C55" s="433" t="str">
        <f t="shared" si="4"/>
        <v>(木)</v>
      </c>
      <c r="D55" s="224">
        <v>17.7</v>
      </c>
      <c r="E55" s="561">
        <v>0.4</v>
      </c>
      <c r="F55" s="231">
        <v>8.23</v>
      </c>
      <c r="G55" s="223">
        <v>16</v>
      </c>
      <c r="H55" s="561">
        <v>0.4</v>
      </c>
      <c r="I55" s="224">
        <v>7.5</v>
      </c>
    </row>
    <row r="56" spans="1:9" x14ac:dyDescent="0.15">
      <c r="A56" s="1267"/>
      <c r="B56" s="444">
        <v>44701</v>
      </c>
      <c r="C56" s="433" t="str">
        <f t="shared" si="4"/>
        <v>(金)</v>
      </c>
      <c r="D56" s="224">
        <v>18.100000000000001</v>
      </c>
      <c r="E56" s="561">
        <v>0.2</v>
      </c>
      <c r="F56" s="231">
        <v>8.35</v>
      </c>
      <c r="G56" s="223">
        <v>16.5</v>
      </c>
      <c r="H56" s="561">
        <v>0.4</v>
      </c>
      <c r="I56" s="224">
        <v>7.7</v>
      </c>
    </row>
    <row r="57" spans="1:9" x14ac:dyDescent="0.15">
      <c r="A57" s="1267"/>
      <c r="B57" s="444">
        <v>44702</v>
      </c>
      <c r="C57" s="433" t="str">
        <f t="shared" si="4"/>
        <v>(土)</v>
      </c>
      <c r="D57" s="224">
        <v>17.899999999999999</v>
      </c>
      <c r="E57" s="561">
        <v>0.2</v>
      </c>
      <c r="F57" s="231">
        <v>8.41</v>
      </c>
      <c r="G57" s="223">
        <v>16.399999999999999</v>
      </c>
      <c r="H57" s="561">
        <v>0.5</v>
      </c>
      <c r="I57" s="224">
        <v>7.6</v>
      </c>
    </row>
    <row r="58" spans="1:9" x14ac:dyDescent="0.15">
      <c r="A58" s="1267"/>
      <c r="B58" s="444">
        <v>44703</v>
      </c>
      <c r="C58" s="433" t="str">
        <f t="shared" si="4"/>
        <v>(日)</v>
      </c>
      <c r="D58" s="224">
        <v>20.100000000000001</v>
      </c>
      <c r="E58" s="561">
        <v>0.2</v>
      </c>
      <c r="F58" s="231">
        <v>8.2899999999999991</v>
      </c>
      <c r="G58" s="223">
        <v>16.399999999999999</v>
      </c>
      <c r="H58" s="561">
        <v>0.4</v>
      </c>
      <c r="I58" s="224">
        <v>7.6</v>
      </c>
    </row>
    <row r="59" spans="1:9" x14ac:dyDescent="0.15">
      <c r="A59" s="1267"/>
      <c r="B59" s="444">
        <v>44704</v>
      </c>
      <c r="C59" s="433" t="str">
        <f t="shared" si="4"/>
        <v>(月)</v>
      </c>
      <c r="D59" s="224">
        <v>20.3</v>
      </c>
      <c r="E59" s="561">
        <v>0.2</v>
      </c>
      <c r="F59" s="231">
        <v>8.3000000000000007</v>
      </c>
      <c r="G59" s="223">
        <v>16.5</v>
      </c>
      <c r="H59" s="561">
        <v>0.4</v>
      </c>
      <c r="I59" s="224">
        <v>7.6</v>
      </c>
    </row>
    <row r="60" spans="1:9" x14ac:dyDescent="0.15">
      <c r="A60" s="1267"/>
      <c r="B60" s="444">
        <v>44705</v>
      </c>
      <c r="C60" s="433" t="str">
        <f t="shared" si="4"/>
        <v>(火)</v>
      </c>
      <c r="D60" s="224">
        <v>20.399999999999999</v>
      </c>
      <c r="E60" s="561">
        <v>0.2</v>
      </c>
      <c r="F60" s="231">
        <v>8.32</v>
      </c>
      <c r="G60" s="223">
        <v>16.399999999999999</v>
      </c>
      <c r="H60" s="561">
        <v>0.4</v>
      </c>
      <c r="I60" s="224">
        <v>7.6</v>
      </c>
    </row>
    <row r="61" spans="1:9" x14ac:dyDescent="0.15">
      <c r="A61" s="1267"/>
      <c r="B61" s="444">
        <v>44706</v>
      </c>
      <c r="C61" s="433" t="str">
        <f t="shared" si="4"/>
        <v>(水)</v>
      </c>
      <c r="D61" s="224">
        <v>21.1</v>
      </c>
      <c r="E61" s="561">
        <v>0.3</v>
      </c>
      <c r="F61" s="231">
        <v>8.3699999999999992</v>
      </c>
      <c r="G61" s="223">
        <v>16.3</v>
      </c>
      <c r="H61" s="561">
        <v>0.5</v>
      </c>
      <c r="I61" s="224">
        <v>7.5</v>
      </c>
    </row>
    <row r="62" spans="1:9" x14ac:dyDescent="0.15">
      <c r="A62" s="1267"/>
      <c r="B62" s="444">
        <v>44707</v>
      </c>
      <c r="C62" s="433" t="str">
        <f t="shared" si="4"/>
        <v>(木)</v>
      </c>
      <c r="D62" s="224">
        <v>18.5</v>
      </c>
      <c r="E62" s="561">
        <v>0.2</v>
      </c>
      <c r="F62" s="231">
        <v>8.43</v>
      </c>
      <c r="G62" s="223">
        <v>16.399999999999999</v>
      </c>
      <c r="H62" s="561">
        <v>0.5</v>
      </c>
      <c r="I62" s="224">
        <v>7.6</v>
      </c>
    </row>
    <row r="63" spans="1:9" x14ac:dyDescent="0.15">
      <c r="A63" s="1267"/>
      <c r="B63" s="444">
        <v>44708</v>
      </c>
      <c r="C63" s="433" t="str">
        <f t="shared" si="4"/>
        <v>(金)</v>
      </c>
      <c r="D63" s="224">
        <v>18.7</v>
      </c>
      <c r="E63" s="561">
        <v>0.2</v>
      </c>
      <c r="F63" s="231">
        <v>8.4600000000000009</v>
      </c>
      <c r="G63" s="223">
        <v>17.399999999999999</v>
      </c>
      <c r="H63" s="561">
        <v>0.4</v>
      </c>
      <c r="I63" s="224">
        <v>7.6</v>
      </c>
    </row>
    <row r="64" spans="1:9" x14ac:dyDescent="0.15">
      <c r="A64" s="1267"/>
      <c r="B64" s="444">
        <v>44709</v>
      </c>
      <c r="C64" s="433" t="str">
        <f t="shared" si="4"/>
        <v>(土)</v>
      </c>
      <c r="D64" s="224">
        <v>19.3</v>
      </c>
      <c r="E64" s="561">
        <v>0.2</v>
      </c>
      <c r="F64" s="231">
        <v>8.3699999999999992</v>
      </c>
      <c r="G64" s="223">
        <v>16.2</v>
      </c>
      <c r="H64" s="561">
        <v>0.5</v>
      </c>
      <c r="I64" s="224">
        <v>7.5</v>
      </c>
    </row>
    <row r="65" spans="1:11" x14ac:dyDescent="0.15">
      <c r="A65" s="1267"/>
      <c r="B65" s="444">
        <v>44710</v>
      </c>
      <c r="C65" s="433" t="str">
        <f t="shared" si="4"/>
        <v>(日)</v>
      </c>
      <c r="D65" s="224">
        <v>19.2</v>
      </c>
      <c r="E65" s="561">
        <v>0.2</v>
      </c>
      <c r="F65" s="231">
        <v>8.4</v>
      </c>
      <c r="G65" s="223">
        <v>16.3</v>
      </c>
      <c r="H65" s="561">
        <v>0.5</v>
      </c>
      <c r="I65" s="224">
        <v>7.5</v>
      </c>
    </row>
    <row r="66" spans="1:11" x14ac:dyDescent="0.15">
      <c r="A66" s="1267"/>
      <c r="B66" s="444">
        <v>44711</v>
      </c>
      <c r="C66" s="434" t="str">
        <f t="shared" si="4"/>
        <v>(月)</v>
      </c>
      <c r="D66" s="224">
        <v>19.8</v>
      </c>
      <c r="E66" s="561">
        <v>0.2</v>
      </c>
      <c r="F66" s="231">
        <v>8.3699999999999992</v>
      </c>
      <c r="G66" s="223">
        <v>17.600000000000001</v>
      </c>
      <c r="H66" s="561">
        <v>0.5</v>
      </c>
      <c r="I66" s="224">
        <v>7.6</v>
      </c>
    </row>
    <row r="67" spans="1:11" x14ac:dyDescent="0.15">
      <c r="A67" s="1267"/>
      <c r="B67" s="445">
        <v>44712</v>
      </c>
      <c r="C67" s="445" t="str">
        <f t="shared" ref="C67" si="5">IF(B67="","",IF(WEEKDAY(B67)=1,"(日)",IF(WEEKDAY(B67)=2,"(月)",IF(WEEKDAY(B67)=3,"(火)",IF(WEEKDAY(B67)=4,"(水)",IF(WEEKDAY(B67)=5,"(木)",IF(WEEKDAY(B67)=6,"(金)","(土)")))))))</f>
        <v>(火)</v>
      </c>
      <c r="D67" s="232">
        <v>20</v>
      </c>
      <c r="E67" s="562">
        <v>0.2</v>
      </c>
      <c r="F67" s="233">
        <v>8.3800000000000008</v>
      </c>
      <c r="G67" s="234">
        <v>16.7</v>
      </c>
      <c r="H67" s="562">
        <v>0.4</v>
      </c>
      <c r="I67" s="232">
        <v>7.6</v>
      </c>
    </row>
    <row r="68" spans="1:11" ht="14.25" x14ac:dyDescent="0.15">
      <c r="A68" s="1267"/>
      <c r="B68" s="440" t="s">
        <v>274</v>
      </c>
      <c r="C68" s="439"/>
      <c r="D68" s="227">
        <f t="shared" ref="D68:I68" si="6">MAX(D37:D67)</f>
        <v>21.1</v>
      </c>
      <c r="E68" s="559">
        <f t="shared" si="6"/>
        <v>0.4</v>
      </c>
      <c r="F68" s="228">
        <f t="shared" si="6"/>
        <v>8.4600000000000009</v>
      </c>
      <c r="G68" s="229">
        <f t="shared" si="6"/>
        <v>17.600000000000001</v>
      </c>
      <c r="H68" s="559">
        <f t="shared" si="6"/>
        <v>0.5</v>
      </c>
      <c r="I68" s="227">
        <f t="shared" si="6"/>
        <v>7.7</v>
      </c>
      <c r="J68" s="142"/>
      <c r="K68" s="142"/>
    </row>
    <row r="69" spans="1:11" ht="14.25" x14ac:dyDescent="0.15">
      <c r="A69" s="1267"/>
      <c r="B69" s="440" t="s">
        <v>275</v>
      </c>
      <c r="C69" s="439"/>
      <c r="D69" s="227">
        <f t="shared" ref="D69:I69" si="7">MIN(D37:D67)</f>
        <v>16.5</v>
      </c>
      <c r="E69" s="559">
        <f t="shared" si="7"/>
        <v>0.2</v>
      </c>
      <c r="F69" s="228">
        <f t="shared" si="7"/>
        <v>8.06</v>
      </c>
      <c r="G69" s="229">
        <f t="shared" si="7"/>
        <v>15.9</v>
      </c>
      <c r="H69" s="559">
        <f t="shared" si="7"/>
        <v>0.4</v>
      </c>
      <c r="I69" s="227">
        <f t="shared" si="7"/>
        <v>7.4</v>
      </c>
      <c r="J69" s="142"/>
      <c r="K69" s="142"/>
    </row>
    <row r="70" spans="1:11" ht="14.25" x14ac:dyDescent="0.15">
      <c r="A70" s="1268"/>
      <c r="B70" s="440" t="s">
        <v>276</v>
      </c>
      <c r="C70" s="439"/>
      <c r="D70" s="227">
        <f t="shared" ref="D70:I70" si="8">ROUND(AVERAGE(D37:D67),1)</f>
        <v>18.2</v>
      </c>
      <c r="E70" s="559">
        <f t="shared" si="8"/>
        <v>0.2</v>
      </c>
      <c r="F70" s="228">
        <f t="shared" si="8"/>
        <v>8.1999999999999993</v>
      </c>
      <c r="G70" s="229">
        <f t="shared" si="8"/>
        <v>16.399999999999999</v>
      </c>
      <c r="H70" s="559">
        <f t="shared" si="8"/>
        <v>0.4</v>
      </c>
      <c r="I70" s="227">
        <f t="shared" si="8"/>
        <v>7.6</v>
      </c>
      <c r="J70" s="142"/>
      <c r="K70" s="142"/>
    </row>
    <row r="71" spans="1:11" ht="14.25" customHeight="1" x14ac:dyDescent="0.15">
      <c r="A71" s="1266" t="s">
        <v>398</v>
      </c>
      <c r="B71" s="432">
        <v>44713</v>
      </c>
      <c r="C71" s="432" t="str">
        <f>IF(B71="","",IF(WEEKDAY(B71)=1,"(日)",IF(WEEKDAY(B71)=2,"(月)",IF(WEEKDAY(B71)=3,"(火)",IF(WEEKDAY(B71)=4,"(水)",IF(WEEKDAY(B71)=5,"(木)",IF(WEEKDAY(B71)=6,"(金)","(土)")))))))</f>
        <v>(水)</v>
      </c>
      <c r="D71" s="222">
        <v>18.8</v>
      </c>
      <c r="E71" s="560">
        <v>0.2</v>
      </c>
      <c r="F71" s="584">
        <v>8.33</v>
      </c>
      <c r="G71" s="221">
        <v>16.5</v>
      </c>
      <c r="H71" s="560">
        <v>0.5</v>
      </c>
      <c r="I71" s="222">
        <v>7.6</v>
      </c>
    </row>
    <row r="72" spans="1:11" x14ac:dyDescent="0.15">
      <c r="A72" s="1267"/>
      <c r="B72" s="444">
        <v>44714</v>
      </c>
      <c r="C72" s="444" t="str">
        <f t="shared" ref="C72:C100" si="9">IF(B72="","",IF(WEEKDAY(B72)=1,"(日)",IF(WEEKDAY(B72)=2,"(月)",IF(WEEKDAY(B72)=3,"(火)",IF(WEEKDAY(B72)=4,"(水)",IF(WEEKDAY(B72)=5,"(木)",IF(WEEKDAY(B72)=6,"(金)","(土)")))))))</f>
        <v>(木)</v>
      </c>
      <c r="D72" s="224">
        <v>19.600000000000001</v>
      </c>
      <c r="E72" s="561">
        <v>0.2</v>
      </c>
      <c r="F72" s="270">
        <v>8.3000000000000007</v>
      </c>
      <c r="G72" s="223">
        <v>16.399999999999999</v>
      </c>
      <c r="H72" s="561">
        <v>0.5</v>
      </c>
      <c r="I72" s="224">
        <v>7.5</v>
      </c>
    </row>
    <row r="73" spans="1:11" x14ac:dyDescent="0.15">
      <c r="A73" s="1267"/>
      <c r="B73" s="444">
        <v>44715</v>
      </c>
      <c r="C73" s="444" t="str">
        <f t="shared" si="9"/>
        <v>(金)</v>
      </c>
      <c r="D73" s="224">
        <v>20.100000000000001</v>
      </c>
      <c r="E73" s="561">
        <v>0.2</v>
      </c>
      <c r="F73" s="270">
        <v>8.39</v>
      </c>
      <c r="G73" s="223">
        <v>16.399999999999999</v>
      </c>
      <c r="H73" s="561">
        <v>0.4</v>
      </c>
      <c r="I73" s="224">
        <v>7.5</v>
      </c>
    </row>
    <row r="74" spans="1:11" x14ac:dyDescent="0.15">
      <c r="A74" s="1267"/>
      <c r="B74" s="444">
        <v>44716</v>
      </c>
      <c r="C74" s="444" t="str">
        <f t="shared" si="9"/>
        <v>(土)</v>
      </c>
      <c r="D74" s="224">
        <v>19.7</v>
      </c>
      <c r="E74" s="561">
        <v>0.2</v>
      </c>
      <c r="F74" s="270">
        <v>8.31</v>
      </c>
      <c r="G74" s="223">
        <v>17</v>
      </c>
      <c r="H74" s="561">
        <v>0.4</v>
      </c>
      <c r="I74" s="224">
        <v>7.6</v>
      </c>
    </row>
    <row r="75" spans="1:11" x14ac:dyDescent="0.15">
      <c r="A75" s="1267"/>
      <c r="B75" s="444">
        <v>44717</v>
      </c>
      <c r="C75" s="444" t="str">
        <f t="shared" si="9"/>
        <v>(日)</v>
      </c>
      <c r="D75" s="224">
        <v>19.100000000000001</v>
      </c>
      <c r="E75" s="561">
        <v>0.2</v>
      </c>
      <c r="F75" s="270">
        <v>8.3000000000000007</v>
      </c>
      <c r="G75" s="223">
        <v>16.8</v>
      </c>
      <c r="H75" s="561">
        <v>0.4</v>
      </c>
      <c r="I75" s="224">
        <v>7.5</v>
      </c>
    </row>
    <row r="76" spans="1:11" x14ac:dyDescent="0.15">
      <c r="A76" s="1267"/>
      <c r="B76" s="444">
        <v>44718</v>
      </c>
      <c r="C76" s="444" t="str">
        <f t="shared" si="9"/>
        <v>(月)</v>
      </c>
      <c r="D76" s="224">
        <v>19.399999999999999</v>
      </c>
      <c r="E76" s="561">
        <v>0.2</v>
      </c>
      <c r="F76" s="270">
        <v>8.26</v>
      </c>
      <c r="G76" s="223">
        <v>17.2</v>
      </c>
      <c r="H76" s="561">
        <v>0.5</v>
      </c>
      <c r="I76" s="224">
        <v>7.6</v>
      </c>
    </row>
    <row r="77" spans="1:11" x14ac:dyDescent="0.15">
      <c r="A77" s="1267"/>
      <c r="B77" s="444">
        <v>44719</v>
      </c>
      <c r="C77" s="444" t="str">
        <f t="shared" si="9"/>
        <v>(火)</v>
      </c>
      <c r="D77" s="224">
        <v>19.399999999999999</v>
      </c>
      <c r="E77" s="561">
        <v>0.2</v>
      </c>
      <c r="F77" s="270">
        <v>8.32</v>
      </c>
      <c r="G77" s="223">
        <v>16.3</v>
      </c>
      <c r="H77" s="561">
        <v>0.3</v>
      </c>
      <c r="I77" s="224">
        <v>7.6</v>
      </c>
    </row>
    <row r="78" spans="1:11" x14ac:dyDescent="0.15">
      <c r="A78" s="1267"/>
      <c r="B78" s="444">
        <v>44720</v>
      </c>
      <c r="C78" s="444" t="str">
        <f t="shared" si="9"/>
        <v>(水)</v>
      </c>
      <c r="D78" s="224">
        <v>19.5</v>
      </c>
      <c r="E78" s="561">
        <v>0.2</v>
      </c>
      <c r="F78" s="270">
        <v>8.3000000000000007</v>
      </c>
      <c r="G78" s="223">
        <v>16.2</v>
      </c>
      <c r="H78" s="561">
        <v>0.5</v>
      </c>
      <c r="I78" s="224">
        <v>7.5</v>
      </c>
    </row>
    <row r="79" spans="1:11" x14ac:dyDescent="0.15">
      <c r="A79" s="1267"/>
      <c r="B79" s="444">
        <v>44721</v>
      </c>
      <c r="C79" s="444" t="str">
        <f t="shared" si="9"/>
        <v>(木)</v>
      </c>
      <c r="D79" s="224">
        <v>18.600000000000001</v>
      </c>
      <c r="E79" s="561">
        <v>0.2</v>
      </c>
      <c r="F79" s="270">
        <v>8.41</v>
      </c>
      <c r="G79" s="223">
        <v>16.100000000000001</v>
      </c>
      <c r="H79" s="561">
        <v>0.3</v>
      </c>
      <c r="I79" s="224">
        <v>7.5</v>
      </c>
    </row>
    <row r="80" spans="1:11" x14ac:dyDescent="0.15">
      <c r="A80" s="1267"/>
      <c r="B80" s="444">
        <v>44722</v>
      </c>
      <c r="C80" s="444" t="str">
        <f t="shared" si="9"/>
        <v>(金)</v>
      </c>
      <c r="D80" s="224">
        <v>19</v>
      </c>
      <c r="E80" s="561">
        <v>0.2</v>
      </c>
      <c r="F80" s="270">
        <v>8.32</v>
      </c>
      <c r="G80" s="223">
        <v>16.3</v>
      </c>
      <c r="H80" s="561">
        <v>0.5</v>
      </c>
      <c r="I80" s="224">
        <v>7.5</v>
      </c>
    </row>
    <row r="81" spans="1:9" x14ac:dyDescent="0.15">
      <c r="A81" s="1267"/>
      <c r="B81" s="444">
        <v>44723</v>
      </c>
      <c r="C81" s="444" t="str">
        <f t="shared" si="9"/>
        <v>(土)</v>
      </c>
      <c r="D81" s="224">
        <v>19.2</v>
      </c>
      <c r="E81" s="561">
        <v>0.2</v>
      </c>
      <c r="F81" s="270">
        <v>8.18</v>
      </c>
      <c r="G81" s="223">
        <v>16.3</v>
      </c>
      <c r="H81" s="561">
        <v>0.5</v>
      </c>
      <c r="I81" s="224">
        <v>7.5</v>
      </c>
    </row>
    <row r="82" spans="1:9" x14ac:dyDescent="0.15">
      <c r="A82" s="1267"/>
      <c r="B82" s="444">
        <v>44724</v>
      </c>
      <c r="C82" s="444" t="str">
        <f t="shared" si="9"/>
        <v>(日)</v>
      </c>
      <c r="D82" s="224">
        <v>19.399999999999999</v>
      </c>
      <c r="E82" s="561">
        <v>0.2</v>
      </c>
      <c r="F82" s="270">
        <v>8</v>
      </c>
      <c r="G82" s="223">
        <v>16.7</v>
      </c>
      <c r="H82" s="561">
        <v>0.4</v>
      </c>
      <c r="I82" s="224">
        <v>7.6</v>
      </c>
    </row>
    <row r="83" spans="1:9" x14ac:dyDescent="0.15">
      <c r="A83" s="1267"/>
      <c r="B83" s="444">
        <v>44725</v>
      </c>
      <c r="C83" s="444" t="str">
        <f t="shared" si="9"/>
        <v>(月)</v>
      </c>
      <c r="D83" s="224">
        <v>18.7</v>
      </c>
      <c r="E83" s="561">
        <v>0.2</v>
      </c>
      <c r="F83" s="270">
        <v>8.1199999999999992</v>
      </c>
      <c r="G83" s="223">
        <v>16.899999999999999</v>
      </c>
      <c r="H83" s="561">
        <v>0</v>
      </c>
      <c r="I83" s="224">
        <v>7.6</v>
      </c>
    </row>
    <row r="84" spans="1:9" x14ac:dyDescent="0.15">
      <c r="A84" s="1267"/>
      <c r="B84" s="444">
        <v>44726</v>
      </c>
      <c r="C84" s="444" t="str">
        <f t="shared" si="9"/>
        <v>(火)</v>
      </c>
      <c r="D84" s="224">
        <v>19.2</v>
      </c>
      <c r="E84" s="561">
        <v>0.2</v>
      </c>
      <c r="F84" s="270">
        <v>7.93</v>
      </c>
      <c r="G84" s="223">
        <v>16.600000000000001</v>
      </c>
      <c r="H84" s="561">
        <v>0.5</v>
      </c>
      <c r="I84" s="224">
        <v>7.5</v>
      </c>
    </row>
    <row r="85" spans="1:9" x14ac:dyDescent="0.15">
      <c r="A85" s="1267"/>
      <c r="B85" s="444">
        <v>44727</v>
      </c>
      <c r="C85" s="444" t="str">
        <f t="shared" si="9"/>
        <v>(水)</v>
      </c>
      <c r="D85" s="224">
        <v>19.2</v>
      </c>
      <c r="E85" s="561">
        <v>0.2</v>
      </c>
      <c r="F85" s="270">
        <v>7.91</v>
      </c>
      <c r="G85" s="223">
        <v>16.5</v>
      </c>
      <c r="H85" s="561">
        <v>0.4</v>
      </c>
      <c r="I85" s="224">
        <v>7.6</v>
      </c>
    </row>
    <row r="86" spans="1:9" x14ac:dyDescent="0.15">
      <c r="A86" s="1267"/>
      <c r="B86" s="444">
        <v>44728</v>
      </c>
      <c r="C86" s="444" t="str">
        <f t="shared" si="9"/>
        <v>(木)</v>
      </c>
      <c r="D86" s="224">
        <v>19.5</v>
      </c>
      <c r="E86" s="561">
        <v>0.2</v>
      </c>
      <c r="F86" s="270">
        <v>7.73</v>
      </c>
      <c r="G86" s="223">
        <v>16.3</v>
      </c>
      <c r="H86" s="561">
        <v>0.4</v>
      </c>
      <c r="I86" s="224">
        <v>7.6</v>
      </c>
    </row>
    <row r="87" spans="1:9" x14ac:dyDescent="0.15">
      <c r="A87" s="1267"/>
      <c r="B87" s="444">
        <v>44729</v>
      </c>
      <c r="C87" s="444" t="str">
        <f t="shared" si="9"/>
        <v>(金)</v>
      </c>
      <c r="D87" s="224">
        <v>18.600000000000001</v>
      </c>
      <c r="E87" s="561">
        <v>0.2</v>
      </c>
      <c r="F87" s="270">
        <v>7.75</v>
      </c>
      <c r="G87" s="223">
        <v>16.3</v>
      </c>
      <c r="H87" s="561">
        <v>0.4</v>
      </c>
      <c r="I87" s="224">
        <v>7.6</v>
      </c>
    </row>
    <row r="88" spans="1:9" x14ac:dyDescent="0.15">
      <c r="A88" s="1267"/>
      <c r="B88" s="444">
        <v>44730</v>
      </c>
      <c r="C88" s="444" t="str">
        <f t="shared" si="9"/>
        <v>(土)</v>
      </c>
      <c r="D88" s="224">
        <v>19.3</v>
      </c>
      <c r="E88" s="561">
        <v>0.3</v>
      </c>
      <c r="F88" s="270">
        <v>7.7</v>
      </c>
      <c r="G88" s="223">
        <v>16.399999999999999</v>
      </c>
      <c r="H88" s="561">
        <v>0.4</v>
      </c>
      <c r="I88" s="224">
        <v>7.5</v>
      </c>
    </row>
    <row r="89" spans="1:9" x14ac:dyDescent="0.15">
      <c r="A89" s="1267"/>
      <c r="B89" s="444">
        <v>44731</v>
      </c>
      <c r="C89" s="444" t="str">
        <f t="shared" si="9"/>
        <v>(日)</v>
      </c>
      <c r="D89" s="224">
        <v>19.5</v>
      </c>
      <c r="E89" s="561">
        <v>0.3</v>
      </c>
      <c r="F89" s="270">
        <v>7.59</v>
      </c>
      <c r="G89" s="223">
        <v>16.899999999999999</v>
      </c>
      <c r="H89" s="561">
        <v>0.4</v>
      </c>
      <c r="I89" s="224">
        <v>7.6</v>
      </c>
    </row>
    <row r="90" spans="1:9" x14ac:dyDescent="0.15">
      <c r="A90" s="1267"/>
      <c r="B90" s="444">
        <v>44732</v>
      </c>
      <c r="C90" s="444" t="str">
        <f t="shared" si="9"/>
        <v>(月)</v>
      </c>
      <c r="D90" s="224">
        <v>18.899999999999999</v>
      </c>
      <c r="E90" s="561">
        <v>0.2</v>
      </c>
      <c r="F90" s="270">
        <v>7.41</v>
      </c>
      <c r="G90" s="223">
        <v>17</v>
      </c>
      <c r="H90" s="561">
        <v>0.4</v>
      </c>
      <c r="I90" s="224">
        <v>7.6</v>
      </c>
    </row>
    <row r="91" spans="1:9" x14ac:dyDescent="0.15">
      <c r="A91" s="1267"/>
      <c r="B91" s="444">
        <v>44733</v>
      </c>
      <c r="C91" s="444" t="str">
        <f t="shared" si="9"/>
        <v>(火)</v>
      </c>
      <c r="D91" s="224">
        <v>19.899999999999999</v>
      </c>
      <c r="E91" s="561">
        <v>0.2</v>
      </c>
      <c r="F91" s="270">
        <v>7.37</v>
      </c>
      <c r="G91" s="223">
        <v>16.7</v>
      </c>
      <c r="H91" s="561">
        <v>0.5</v>
      </c>
      <c r="I91" s="224">
        <v>7.5</v>
      </c>
    </row>
    <row r="92" spans="1:9" x14ac:dyDescent="0.15">
      <c r="A92" s="1267"/>
      <c r="B92" s="444">
        <v>44734</v>
      </c>
      <c r="C92" s="444" t="str">
        <f t="shared" si="9"/>
        <v>(水)</v>
      </c>
      <c r="D92" s="224">
        <v>19.899999999999999</v>
      </c>
      <c r="E92" s="561">
        <v>0.2</v>
      </c>
      <c r="F92" s="270">
        <v>7.36</v>
      </c>
      <c r="G92" s="223">
        <v>17.2</v>
      </c>
      <c r="H92" s="561">
        <v>0.5</v>
      </c>
      <c r="I92" s="224">
        <v>7.5</v>
      </c>
    </row>
    <row r="93" spans="1:9" x14ac:dyDescent="0.15">
      <c r="A93" s="1267"/>
      <c r="B93" s="444">
        <v>44735</v>
      </c>
      <c r="C93" s="444" t="str">
        <f t="shared" si="9"/>
        <v>(木)</v>
      </c>
      <c r="D93" s="224">
        <v>19.3</v>
      </c>
      <c r="E93" s="561">
        <v>0.2</v>
      </c>
      <c r="F93" s="270">
        <v>7.36</v>
      </c>
      <c r="G93" s="223">
        <v>17.399999999999999</v>
      </c>
      <c r="H93" s="561">
        <v>0.4</v>
      </c>
      <c r="I93" s="224">
        <v>7.5</v>
      </c>
    </row>
    <row r="94" spans="1:9" x14ac:dyDescent="0.15">
      <c r="A94" s="1267"/>
      <c r="B94" s="444">
        <v>44736</v>
      </c>
      <c r="C94" s="444" t="str">
        <f t="shared" si="9"/>
        <v>(金)</v>
      </c>
      <c r="D94" s="224">
        <v>19.899999999999999</v>
      </c>
      <c r="E94" s="561">
        <v>0.2</v>
      </c>
      <c r="F94" s="270">
        <v>7.29</v>
      </c>
      <c r="G94" s="223">
        <v>16.8</v>
      </c>
      <c r="H94" s="561">
        <v>0.5</v>
      </c>
      <c r="I94" s="224">
        <v>7.5</v>
      </c>
    </row>
    <row r="95" spans="1:9" x14ac:dyDescent="0.15">
      <c r="A95" s="1267"/>
      <c r="B95" s="444">
        <v>44737</v>
      </c>
      <c r="C95" s="444" t="str">
        <f t="shared" si="9"/>
        <v>(土)</v>
      </c>
      <c r="D95" s="224">
        <v>20.100000000000001</v>
      </c>
      <c r="E95" s="561">
        <v>0.3</v>
      </c>
      <c r="F95" s="270">
        <v>7.25</v>
      </c>
      <c r="G95" s="223">
        <v>17</v>
      </c>
      <c r="H95" s="561">
        <v>0.4</v>
      </c>
      <c r="I95" s="224">
        <v>7.5</v>
      </c>
    </row>
    <row r="96" spans="1:9" x14ac:dyDescent="0.15">
      <c r="A96" s="1267"/>
      <c r="B96" s="444">
        <v>44738</v>
      </c>
      <c r="C96" s="444" t="str">
        <f t="shared" si="9"/>
        <v>(日)</v>
      </c>
      <c r="D96" s="224">
        <v>19.8</v>
      </c>
      <c r="E96" s="561">
        <v>0.2</v>
      </c>
      <c r="F96" s="270">
        <v>7.16</v>
      </c>
      <c r="G96" s="223">
        <v>17.3</v>
      </c>
      <c r="H96" s="561">
        <v>0.5</v>
      </c>
      <c r="I96" s="224">
        <v>7.6</v>
      </c>
    </row>
    <row r="97" spans="1:11" x14ac:dyDescent="0.15">
      <c r="A97" s="1267"/>
      <c r="B97" s="444">
        <v>44739</v>
      </c>
      <c r="C97" s="444" t="str">
        <f t="shared" si="9"/>
        <v>(月)</v>
      </c>
      <c r="D97" s="224">
        <v>20.6</v>
      </c>
      <c r="E97" s="561">
        <v>0.2</v>
      </c>
      <c r="F97" s="270">
        <v>7.11</v>
      </c>
      <c r="G97" s="223">
        <v>17.899999999999999</v>
      </c>
      <c r="H97" s="561">
        <v>0.5</v>
      </c>
      <c r="I97" s="224">
        <v>7.6</v>
      </c>
    </row>
    <row r="98" spans="1:11" x14ac:dyDescent="0.15">
      <c r="A98" s="1267"/>
      <c r="B98" s="444">
        <v>44740</v>
      </c>
      <c r="C98" s="444" t="str">
        <f t="shared" si="9"/>
        <v>(火)</v>
      </c>
      <c r="D98" s="224">
        <v>20.9</v>
      </c>
      <c r="E98" s="561">
        <v>0.3</v>
      </c>
      <c r="F98" s="270">
        <v>7.08</v>
      </c>
      <c r="G98" s="223">
        <v>19</v>
      </c>
      <c r="H98" s="561">
        <v>0.5</v>
      </c>
      <c r="I98" s="224">
        <v>7.6</v>
      </c>
    </row>
    <row r="99" spans="1:11" x14ac:dyDescent="0.15">
      <c r="A99" s="1267"/>
      <c r="B99" s="444">
        <v>44741</v>
      </c>
      <c r="C99" s="444" t="str">
        <f t="shared" si="9"/>
        <v>(水)</v>
      </c>
      <c r="D99" s="224">
        <v>21.6</v>
      </c>
      <c r="E99" s="561">
        <v>0.3</v>
      </c>
      <c r="F99" s="270">
        <v>7.1</v>
      </c>
      <c r="G99" s="223">
        <v>18.399999999999999</v>
      </c>
      <c r="H99" s="561">
        <v>0.5</v>
      </c>
      <c r="I99" s="224">
        <v>7.6</v>
      </c>
    </row>
    <row r="100" spans="1:11" x14ac:dyDescent="0.15">
      <c r="A100" s="1267"/>
      <c r="B100" s="445">
        <v>44742</v>
      </c>
      <c r="C100" s="445" t="str">
        <f t="shared" si="9"/>
        <v>(木)</v>
      </c>
      <c r="D100" s="232">
        <v>20.399999999999999</v>
      </c>
      <c r="E100" s="562">
        <v>0.2</v>
      </c>
      <c r="F100" s="271">
        <v>7.12</v>
      </c>
      <c r="G100" s="234">
        <v>19</v>
      </c>
      <c r="H100" s="562">
        <v>0.5</v>
      </c>
      <c r="I100" s="232">
        <v>7.6</v>
      </c>
    </row>
    <row r="101" spans="1:11" ht="14.25" x14ac:dyDescent="0.15">
      <c r="A101" s="1267"/>
      <c r="B101" s="440" t="s">
        <v>274</v>
      </c>
      <c r="C101" s="439"/>
      <c r="D101" s="227">
        <f>MAX(D71:D100)</f>
        <v>21.6</v>
      </c>
      <c r="E101" s="559">
        <f t="shared" ref="E101:I101" si="10">MAX(E71:E100)</f>
        <v>0.3</v>
      </c>
      <c r="F101" s="228">
        <f t="shared" si="10"/>
        <v>8.41</v>
      </c>
      <c r="G101" s="229">
        <f t="shared" si="10"/>
        <v>19</v>
      </c>
      <c r="H101" s="559">
        <f t="shared" si="10"/>
        <v>0.5</v>
      </c>
      <c r="I101" s="227">
        <f t="shared" si="10"/>
        <v>7.6</v>
      </c>
      <c r="J101" s="142"/>
      <c r="K101" s="142"/>
    </row>
    <row r="102" spans="1:11" ht="14.25" x14ac:dyDescent="0.15">
      <c r="A102" s="1267"/>
      <c r="B102" s="440" t="s">
        <v>275</v>
      </c>
      <c r="C102" s="439"/>
      <c r="D102" s="227">
        <f>MIN(D71:D100)</f>
        <v>18.600000000000001</v>
      </c>
      <c r="E102" s="559">
        <f t="shared" ref="E102:I102" si="11">MIN(E71:E100)</f>
        <v>0.2</v>
      </c>
      <c r="F102" s="228">
        <f t="shared" si="11"/>
        <v>7.08</v>
      </c>
      <c r="G102" s="229">
        <f t="shared" si="11"/>
        <v>16.100000000000001</v>
      </c>
      <c r="H102" s="559">
        <f t="shared" si="11"/>
        <v>0</v>
      </c>
      <c r="I102" s="227">
        <f t="shared" si="11"/>
        <v>7.5</v>
      </c>
      <c r="J102" s="142"/>
      <c r="K102" s="142"/>
    </row>
    <row r="103" spans="1:11" ht="14.25" x14ac:dyDescent="0.15">
      <c r="A103" s="1268"/>
      <c r="B103" s="440" t="s">
        <v>276</v>
      </c>
      <c r="C103" s="439"/>
      <c r="D103" s="227">
        <f>ROUND(AVERAGE(D71:D100),1)</f>
        <v>19.600000000000001</v>
      </c>
      <c r="E103" s="559">
        <f t="shared" ref="E103:I103" si="12">ROUND(AVERAGE(E71:E100),1)</f>
        <v>0.2</v>
      </c>
      <c r="F103" s="228">
        <f t="shared" si="12"/>
        <v>7.8</v>
      </c>
      <c r="G103" s="229">
        <f t="shared" si="12"/>
        <v>16.899999999999999</v>
      </c>
      <c r="H103" s="559">
        <f t="shared" si="12"/>
        <v>0.4</v>
      </c>
      <c r="I103" s="227">
        <f t="shared" si="12"/>
        <v>7.6</v>
      </c>
      <c r="J103" s="142"/>
      <c r="K103" s="142"/>
    </row>
    <row r="104" spans="1:11" ht="14.25" customHeight="1" x14ac:dyDescent="0.15">
      <c r="A104" s="1269" t="s">
        <v>397</v>
      </c>
      <c r="B104" s="432">
        <v>44743</v>
      </c>
      <c r="C104" s="432" t="str">
        <f>IF(B104="","",IF(WEEKDAY(B104)=1,"(日)",IF(WEEKDAY(B104)=2,"(月)",IF(WEEKDAY(B104)=3,"(火)",IF(WEEKDAY(B104)=4,"(水)",IF(WEEKDAY(B104)=5,"(木)",IF(WEEKDAY(B104)=6,"(金)","(土)")))))))</f>
        <v>(金)</v>
      </c>
      <c r="D104" s="235">
        <v>21.9</v>
      </c>
      <c r="E104" s="563">
        <v>0.2</v>
      </c>
      <c r="F104" s="238">
        <v>7.11</v>
      </c>
      <c r="G104" s="237">
        <v>19.7</v>
      </c>
      <c r="H104" s="563">
        <v>0.4</v>
      </c>
      <c r="I104" s="235">
        <v>7.7</v>
      </c>
    </row>
    <row r="105" spans="1:11" x14ac:dyDescent="0.15">
      <c r="A105" s="1269"/>
      <c r="B105" s="444">
        <v>44744</v>
      </c>
      <c r="C105" s="444" t="str">
        <f t="shared" ref="C105:C134" si="13">IF(B105="","",IF(WEEKDAY(B105)=1,"(日)",IF(WEEKDAY(B105)=2,"(月)",IF(WEEKDAY(B105)=3,"(火)",IF(WEEKDAY(B105)=4,"(水)",IF(WEEKDAY(B105)=5,"(木)",IF(WEEKDAY(B105)=6,"(金)","(土)")))))))</f>
        <v>(土)</v>
      </c>
      <c r="D105" s="235">
        <v>21.7</v>
      </c>
      <c r="E105" s="563">
        <v>0.3</v>
      </c>
      <c r="F105" s="238">
        <v>7.07</v>
      </c>
      <c r="G105" s="237">
        <v>18.7</v>
      </c>
      <c r="H105" s="563">
        <v>0.4</v>
      </c>
      <c r="I105" s="235">
        <v>7.6</v>
      </c>
    </row>
    <row r="106" spans="1:11" x14ac:dyDescent="0.15">
      <c r="A106" s="1269"/>
      <c r="B106" s="444">
        <v>44745</v>
      </c>
      <c r="C106" s="444" t="str">
        <f t="shared" si="13"/>
        <v>(日)</v>
      </c>
      <c r="D106" s="235">
        <v>20.9</v>
      </c>
      <c r="E106" s="563">
        <v>0.2</v>
      </c>
      <c r="F106" s="238">
        <v>7.01</v>
      </c>
      <c r="G106" s="237">
        <v>17.600000000000001</v>
      </c>
      <c r="H106" s="563">
        <v>0.5</v>
      </c>
      <c r="I106" s="235">
        <v>7.5</v>
      </c>
    </row>
    <row r="107" spans="1:11" x14ac:dyDescent="0.15">
      <c r="A107" s="1269"/>
      <c r="B107" s="444">
        <v>44746</v>
      </c>
      <c r="C107" s="444" t="str">
        <f t="shared" si="13"/>
        <v>(月)</v>
      </c>
      <c r="D107" s="235">
        <v>21.9</v>
      </c>
      <c r="E107" s="563">
        <v>0.3</v>
      </c>
      <c r="F107" s="238">
        <v>7.13</v>
      </c>
      <c r="G107" s="237">
        <v>18.8</v>
      </c>
      <c r="H107" s="563">
        <v>0.5</v>
      </c>
      <c r="I107" s="235">
        <v>7.5</v>
      </c>
    </row>
    <row r="108" spans="1:11" x14ac:dyDescent="0.15">
      <c r="A108" s="1269"/>
      <c r="B108" s="444">
        <v>44747</v>
      </c>
      <c r="C108" s="444" t="str">
        <f t="shared" si="13"/>
        <v>(火)</v>
      </c>
      <c r="D108" s="235">
        <v>21.8</v>
      </c>
      <c r="E108" s="563">
        <v>0.3</v>
      </c>
      <c r="F108" s="238">
        <v>7.05</v>
      </c>
      <c r="G108" s="237">
        <v>18.8</v>
      </c>
      <c r="H108" s="563">
        <v>0.4</v>
      </c>
      <c r="I108" s="235">
        <v>7.5</v>
      </c>
    </row>
    <row r="109" spans="1:11" x14ac:dyDescent="0.15">
      <c r="A109" s="1269"/>
      <c r="B109" s="444">
        <v>44748</v>
      </c>
      <c r="C109" s="444" t="str">
        <f t="shared" si="13"/>
        <v>(水)</v>
      </c>
      <c r="D109" s="235">
        <v>22.5</v>
      </c>
      <c r="E109" s="563">
        <v>0.3</v>
      </c>
      <c r="F109" s="238">
        <v>8.32</v>
      </c>
      <c r="G109" s="237">
        <v>18.100000000000001</v>
      </c>
      <c r="H109" s="563">
        <v>0.4</v>
      </c>
      <c r="I109" s="235">
        <v>7.5</v>
      </c>
    </row>
    <row r="110" spans="1:11" x14ac:dyDescent="0.15">
      <c r="A110" s="1269"/>
      <c r="B110" s="444">
        <v>44749</v>
      </c>
      <c r="C110" s="444" t="str">
        <f t="shared" si="13"/>
        <v>(木)</v>
      </c>
      <c r="D110" s="235">
        <v>20.5</v>
      </c>
      <c r="E110" s="563">
        <v>0.3</v>
      </c>
      <c r="F110" s="238">
        <v>8.36</v>
      </c>
      <c r="G110" s="237">
        <v>18.2</v>
      </c>
      <c r="H110" s="563">
        <v>0.5</v>
      </c>
      <c r="I110" s="235">
        <v>7.5</v>
      </c>
    </row>
    <row r="111" spans="1:11" x14ac:dyDescent="0.15">
      <c r="A111" s="1269"/>
      <c r="B111" s="444">
        <v>44750</v>
      </c>
      <c r="C111" s="444" t="str">
        <f t="shared" si="13"/>
        <v>(金)</v>
      </c>
      <c r="D111" s="235">
        <v>21.8</v>
      </c>
      <c r="E111" s="563">
        <v>0.3</v>
      </c>
      <c r="F111" s="238">
        <v>8.31</v>
      </c>
      <c r="G111" s="237">
        <v>17.8</v>
      </c>
      <c r="H111" s="563">
        <v>0.4</v>
      </c>
      <c r="I111" s="235">
        <v>7.5</v>
      </c>
    </row>
    <row r="112" spans="1:11" x14ac:dyDescent="0.15">
      <c r="A112" s="1269"/>
      <c r="B112" s="444">
        <v>44751</v>
      </c>
      <c r="C112" s="444" t="str">
        <f t="shared" si="13"/>
        <v>(土)</v>
      </c>
      <c r="D112" s="235">
        <v>21.5</v>
      </c>
      <c r="E112" s="563">
        <v>0.3</v>
      </c>
      <c r="F112" s="238">
        <v>8.33</v>
      </c>
      <c r="G112" s="237">
        <v>17.7</v>
      </c>
      <c r="H112" s="563">
        <v>0.5</v>
      </c>
      <c r="I112" s="235">
        <v>7.5</v>
      </c>
    </row>
    <row r="113" spans="1:9" x14ac:dyDescent="0.15">
      <c r="A113" s="1269"/>
      <c r="B113" s="444">
        <v>44752</v>
      </c>
      <c r="C113" s="444" t="str">
        <f t="shared" si="13"/>
        <v>(日)</v>
      </c>
      <c r="D113" s="235">
        <v>20.5</v>
      </c>
      <c r="E113" s="563">
        <v>0.3</v>
      </c>
      <c r="F113" s="238">
        <v>8.3000000000000007</v>
      </c>
      <c r="G113" s="237">
        <v>17.3</v>
      </c>
      <c r="H113" s="563">
        <v>0.4</v>
      </c>
      <c r="I113" s="235">
        <v>7.5</v>
      </c>
    </row>
    <row r="114" spans="1:9" x14ac:dyDescent="0.15">
      <c r="A114" s="1269"/>
      <c r="B114" s="444">
        <v>44753</v>
      </c>
      <c r="C114" s="444" t="str">
        <f t="shared" si="13"/>
        <v>(月)</v>
      </c>
      <c r="D114" s="235">
        <v>21.7</v>
      </c>
      <c r="E114" s="563">
        <v>0.3</v>
      </c>
      <c r="F114" s="238">
        <v>8.2899999999999991</v>
      </c>
      <c r="G114" s="237">
        <v>19</v>
      </c>
      <c r="H114" s="563">
        <v>0.4</v>
      </c>
      <c r="I114" s="235">
        <v>7.5</v>
      </c>
    </row>
    <row r="115" spans="1:9" x14ac:dyDescent="0.15">
      <c r="A115" s="1269"/>
      <c r="B115" s="444">
        <v>44754</v>
      </c>
      <c r="C115" s="444" t="str">
        <f t="shared" si="13"/>
        <v>(火)</v>
      </c>
      <c r="D115" s="235">
        <v>21.6</v>
      </c>
      <c r="E115" s="563">
        <v>0.3</v>
      </c>
      <c r="F115" s="238">
        <v>8.36</v>
      </c>
      <c r="G115" s="237">
        <v>18.100000000000001</v>
      </c>
      <c r="H115" s="563">
        <v>0.2</v>
      </c>
      <c r="I115" s="235">
        <v>7.7</v>
      </c>
    </row>
    <row r="116" spans="1:9" x14ac:dyDescent="0.15">
      <c r="A116" s="1269"/>
      <c r="B116" s="444">
        <v>44755</v>
      </c>
      <c r="C116" s="444" t="str">
        <f t="shared" si="13"/>
        <v>(水)</v>
      </c>
      <c r="D116" s="235">
        <v>22.6</v>
      </c>
      <c r="E116" s="563">
        <v>0.3</v>
      </c>
      <c r="F116" s="238">
        <v>8.2799999999999994</v>
      </c>
      <c r="G116" s="237">
        <v>17.7</v>
      </c>
      <c r="H116" s="563">
        <v>0.4</v>
      </c>
      <c r="I116" s="235">
        <v>7.5</v>
      </c>
    </row>
    <row r="117" spans="1:9" x14ac:dyDescent="0.15">
      <c r="A117" s="1269"/>
      <c r="B117" s="444">
        <v>44756</v>
      </c>
      <c r="C117" s="444" t="str">
        <f t="shared" si="13"/>
        <v>(木)</v>
      </c>
      <c r="D117" s="235">
        <v>21.7</v>
      </c>
      <c r="E117" s="563">
        <v>0.3</v>
      </c>
      <c r="F117" s="238">
        <v>8.27</v>
      </c>
      <c r="G117" s="237">
        <v>18</v>
      </c>
      <c r="H117" s="563">
        <v>0.4</v>
      </c>
      <c r="I117" s="235">
        <v>7.5</v>
      </c>
    </row>
    <row r="118" spans="1:9" x14ac:dyDescent="0.15">
      <c r="A118" s="1269"/>
      <c r="B118" s="444">
        <v>44757</v>
      </c>
      <c r="C118" s="444" t="str">
        <f t="shared" si="13"/>
        <v>(金)</v>
      </c>
      <c r="D118" s="235">
        <v>20.5</v>
      </c>
      <c r="E118" s="563">
        <v>0.3</v>
      </c>
      <c r="F118" s="238">
        <v>8.3000000000000007</v>
      </c>
      <c r="G118" s="237">
        <v>18.3</v>
      </c>
      <c r="H118" s="563">
        <v>0.4</v>
      </c>
      <c r="I118" s="235">
        <v>7.6</v>
      </c>
    </row>
    <row r="119" spans="1:9" x14ac:dyDescent="0.15">
      <c r="A119" s="1269"/>
      <c r="B119" s="444">
        <v>44758</v>
      </c>
      <c r="C119" s="444" t="str">
        <f t="shared" si="13"/>
        <v>(土)</v>
      </c>
      <c r="D119" s="235">
        <v>21.6</v>
      </c>
      <c r="E119" s="563">
        <v>0.3</v>
      </c>
      <c r="F119" s="238">
        <v>8.2799999999999994</v>
      </c>
      <c r="G119" s="237">
        <v>16.899999999999999</v>
      </c>
      <c r="H119" s="563">
        <v>0.4</v>
      </c>
      <c r="I119" s="235">
        <v>7.5</v>
      </c>
    </row>
    <row r="120" spans="1:9" x14ac:dyDescent="0.15">
      <c r="A120" s="1269"/>
      <c r="B120" s="444">
        <v>44759</v>
      </c>
      <c r="C120" s="444" t="str">
        <f t="shared" si="13"/>
        <v>(日)</v>
      </c>
      <c r="D120" s="235">
        <v>21.2</v>
      </c>
      <c r="E120" s="563">
        <v>0.3</v>
      </c>
      <c r="F120" s="238">
        <v>8.32</v>
      </c>
      <c r="G120" s="237">
        <v>16.8</v>
      </c>
      <c r="H120" s="563">
        <v>0.4</v>
      </c>
      <c r="I120" s="235">
        <v>7.5</v>
      </c>
    </row>
    <row r="121" spans="1:9" x14ac:dyDescent="0.15">
      <c r="A121" s="1269"/>
      <c r="B121" s="444">
        <v>44760</v>
      </c>
      <c r="C121" s="444" t="str">
        <f t="shared" si="13"/>
        <v>(月)</v>
      </c>
      <c r="D121" s="235">
        <v>21.9</v>
      </c>
      <c r="E121" s="563">
        <v>0.3</v>
      </c>
      <c r="F121" s="238">
        <v>8.2899999999999991</v>
      </c>
      <c r="G121" s="237">
        <v>17.3</v>
      </c>
      <c r="H121" s="563">
        <v>0.4</v>
      </c>
      <c r="I121" s="235">
        <v>7.6</v>
      </c>
    </row>
    <row r="122" spans="1:9" x14ac:dyDescent="0.15">
      <c r="A122" s="1269"/>
      <c r="B122" s="444">
        <v>44761</v>
      </c>
      <c r="C122" s="444" t="str">
        <f t="shared" si="13"/>
        <v>(火)</v>
      </c>
      <c r="D122" s="235">
        <v>20.5</v>
      </c>
      <c r="E122" s="563">
        <v>0.3</v>
      </c>
      <c r="F122" s="238">
        <v>8.36</v>
      </c>
      <c r="G122" s="237">
        <v>17.2</v>
      </c>
      <c r="H122" s="563">
        <v>0.3</v>
      </c>
      <c r="I122" s="235">
        <v>7.5</v>
      </c>
    </row>
    <row r="123" spans="1:9" x14ac:dyDescent="0.15">
      <c r="A123" s="1269"/>
      <c r="B123" s="444">
        <v>44762</v>
      </c>
      <c r="C123" s="444" t="str">
        <f t="shared" si="13"/>
        <v>(水)</v>
      </c>
      <c r="D123" s="235">
        <v>21.5</v>
      </c>
      <c r="E123" s="563">
        <v>0.3</v>
      </c>
      <c r="F123" s="238">
        <v>8.26</v>
      </c>
      <c r="G123" s="237">
        <v>18.8</v>
      </c>
      <c r="H123" s="563">
        <v>0.4</v>
      </c>
      <c r="I123" s="235">
        <v>7.6</v>
      </c>
    </row>
    <row r="124" spans="1:9" x14ac:dyDescent="0.15">
      <c r="A124" s="1269"/>
      <c r="B124" s="444">
        <v>44763</v>
      </c>
      <c r="C124" s="444" t="str">
        <f t="shared" si="13"/>
        <v>(木)</v>
      </c>
      <c r="D124" s="235">
        <v>22.1</v>
      </c>
      <c r="E124" s="563">
        <v>0.3</v>
      </c>
      <c r="F124" s="238">
        <v>8.31</v>
      </c>
      <c r="G124" s="237">
        <v>18.5</v>
      </c>
      <c r="H124" s="563">
        <v>0.4</v>
      </c>
      <c r="I124" s="235">
        <v>7.5</v>
      </c>
    </row>
    <row r="125" spans="1:9" x14ac:dyDescent="0.15">
      <c r="A125" s="1269"/>
      <c r="B125" s="444">
        <v>44764</v>
      </c>
      <c r="C125" s="444" t="str">
        <f t="shared" si="13"/>
        <v>(金)</v>
      </c>
      <c r="D125" s="235">
        <v>20.6</v>
      </c>
      <c r="E125" s="563">
        <v>0.3</v>
      </c>
      <c r="F125" s="238">
        <v>8.35</v>
      </c>
      <c r="G125" s="237">
        <v>18.399999999999999</v>
      </c>
      <c r="H125" s="563">
        <v>0.4</v>
      </c>
      <c r="I125" s="235">
        <v>7.6</v>
      </c>
    </row>
    <row r="126" spans="1:9" x14ac:dyDescent="0.15">
      <c r="A126" s="1269"/>
      <c r="B126" s="444">
        <v>44765</v>
      </c>
      <c r="C126" s="444" t="str">
        <f t="shared" si="13"/>
        <v>(土)</v>
      </c>
      <c r="D126" s="235">
        <v>22.3</v>
      </c>
      <c r="E126" s="563">
        <v>0.3</v>
      </c>
      <c r="F126" s="238">
        <v>8.2899999999999991</v>
      </c>
      <c r="G126" s="237">
        <v>17.899999999999999</v>
      </c>
      <c r="H126" s="563">
        <v>0.4</v>
      </c>
      <c r="I126" s="235">
        <v>7.5</v>
      </c>
    </row>
    <row r="127" spans="1:9" x14ac:dyDescent="0.15">
      <c r="A127" s="1269"/>
      <c r="B127" s="444">
        <v>44766</v>
      </c>
      <c r="C127" s="444" t="str">
        <f t="shared" si="13"/>
        <v>(日)</v>
      </c>
      <c r="D127" s="235">
        <v>21.9</v>
      </c>
      <c r="E127" s="563">
        <v>0.3</v>
      </c>
      <c r="F127" s="238">
        <v>8.3000000000000007</v>
      </c>
      <c r="G127" s="237">
        <v>17.399999999999999</v>
      </c>
      <c r="H127" s="563">
        <v>0.5</v>
      </c>
      <c r="I127" s="235">
        <v>7.5</v>
      </c>
    </row>
    <row r="128" spans="1:9" x14ac:dyDescent="0.15">
      <c r="A128" s="1269"/>
      <c r="B128" s="444">
        <v>44767</v>
      </c>
      <c r="C128" s="444" t="str">
        <f t="shared" si="13"/>
        <v>(月)</v>
      </c>
      <c r="D128" s="235">
        <v>20.9</v>
      </c>
      <c r="E128" s="563">
        <v>0.3</v>
      </c>
      <c r="F128" s="238">
        <v>8.3000000000000007</v>
      </c>
      <c r="G128" s="237">
        <v>18.100000000000001</v>
      </c>
      <c r="H128" s="563">
        <v>0.4</v>
      </c>
      <c r="I128" s="235">
        <v>7.5</v>
      </c>
    </row>
    <row r="129" spans="1:11" x14ac:dyDescent="0.15">
      <c r="A129" s="1269"/>
      <c r="B129" s="444">
        <v>44768</v>
      </c>
      <c r="C129" s="444" t="str">
        <f t="shared" si="13"/>
        <v>(火)</v>
      </c>
      <c r="D129" s="235">
        <v>22.1</v>
      </c>
      <c r="E129" s="563">
        <v>0.3</v>
      </c>
      <c r="F129" s="238">
        <v>8.24</v>
      </c>
      <c r="G129" s="237">
        <v>17.7</v>
      </c>
      <c r="H129" s="563">
        <v>0.3</v>
      </c>
      <c r="I129" s="235">
        <v>7.6</v>
      </c>
    </row>
    <row r="130" spans="1:11" x14ac:dyDescent="0.15">
      <c r="A130" s="1269"/>
      <c r="B130" s="444">
        <v>44769</v>
      </c>
      <c r="C130" s="444" t="str">
        <f t="shared" si="13"/>
        <v>(水)</v>
      </c>
      <c r="D130" s="235">
        <v>22.2</v>
      </c>
      <c r="E130" s="563">
        <v>0.3</v>
      </c>
      <c r="F130" s="238">
        <v>8.25</v>
      </c>
      <c r="G130" s="237">
        <v>17.7</v>
      </c>
      <c r="H130" s="563">
        <v>0.4</v>
      </c>
      <c r="I130" s="235">
        <v>7.5</v>
      </c>
    </row>
    <row r="131" spans="1:11" x14ac:dyDescent="0.15">
      <c r="A131" s="1269"/>
      <c r="B131" s="444">
        <v>44770</v>
      </c>
      <c r="C131" s="444" t="str">
        <f t="shared" si="13"/>
        <v>(木)</v>
      </c>
      <c r="D131" s="235">
        <v>22.9</v>
      </c>
      <c r="E131" s="563">
        <v>0.3</v>
      </c>
      <c r="F131" s="238">
        <v>8.26</v>
      </c>
      <c r="G131" s="237">
        <v>17.600000000000001</v>
      </c>
      <c r="H131" s="563">
        <v>0.4</v>
      </c>
      <c r="I131" s="235">
        <v>7.5</v>
      </c>
    </row>
    <row r="132" spans="1:11" x14ac:dyDescent="0.15">
      <c r="A132" s="1269"/>
      <c r="B132" s="444">
        <v>44771</v>
      </c>
      <c r="C132" s="444" t="str">
        <f t="shared" si="13"/>
        <v>(金)</v>
      </c>
      <c r="D132" s="235">
        <v>21.1</v>
      </c>
      <c r="E132" s="563">
        <v>0.3</v>
      </c>
      <c r="F132" s="238">
        <v>8.26</v>
      </c>
      <c r="G132" s="237">
        <v>17.5</v>
      </c>
      <c r="H132" s="563">
        <v>0.4</v>
      </c>
      <c r="I132" s="235">
        <v>7.5</v>
      </c>
    </row>
    <row r="133" spans="1:11" x14ac:dyDescent="0.15">
      <c r="A133" s="1269"/>
      <c r="B133" s="444">
        <v>44772</v>
      </c>
      <c r="C133" s="586" t="str">
        <f t="shared" si="13"/>
        <v>(土)</v>
      </c>
      <c r="D133" s="235">
        <v>22.5</v>
      </c>
      <c r="E133" s="563">
        <v>0.3</v>
      </c>
      <c r="F133" s="238">
        <v>8.3000000000000007</v>
      </c>
      <c r="G133" s="237">
        <v>17.5</v>
      </c>
      <c r="H133" s="563">
        <v>0.4</v>
      </c>
      <c r="I133" s="235">
        <v>7.5</v>
      </c>
    </row>
    <row r="134" spans="1:11" x14ac:dyDescent="0.15">
      <c r="A134" s="1269"/>
      <c r="B134" s="444">
        <v>44773</v>
      </c>
      <c r="C134" s="445" t="str">
        <f t="shared" si="13"/>
        <v>(日)</v>
      </c>
      <c r="D134" s="239">
        <v>23</v>
      </c>
      <c r="E134" s="564">
        <v>0.3</v>
      </c>
      <c r="F134" s="240">
        <v>8.27</v>
      </c>
      <c r="G134" s="241">
        <v>18.8</v>
      </c>
      <c r="H134" s="564">
        <v>0.5</v>
      </c>
      <c r="I134" s="239">
        <v>7.6</v>
      </c>
    </row>
    <row r="135" spans="1:11" ht="14.25" x14ac:dyDescent="0.15">
      <c r="A135" s="1269"/>
      <c r="B135" s="440" t="s">
        <v>274</v>
      </c>
      <c r="C135" s="439"/>
      <c r="D135" s="227">
        <f t="shared" ref="D135:I135" si="14">MAX(D104:D134)</f>
        <v>23</v>
      </c>
      <c r="E135" s="559">
        <f t="shared" si="14"/>
        <v>0.3</v>
      </c>
      <c r="F135" s="228">
        <f t="shared" si="14"/>
        <v>8.36</v>
      </c>
      <c r="G135" s="229">
        <f t="shared" si="14"/>
        <v>19.7</v>
      </c>
      <c r="H135" s="559">
        <f t="shared" si="14"/>
        <v>0.5</v>
      </c>
      <c r="I135" s="227">
        <f t="shared" si="14"/>
        <v>7.7</v>
      </c>
      <c r="J135" s="142"/>
      <c r="K135" s="142"/>
    </row>
    <row r="136" spans="1:11" ht="14.25" x14ac:dyDescent="0.15">
      <c r="A136" s="1269"/>
      <c r="B136" s="440" t="s">
        <v>275</v>
      </c>
      <c r="C136" s="439"/>
      <c r="D136" s="227">
        <f t="shared" ref="D136:I136" si="15">MIN(D104:D134)</f>
        <v>20.5</v>
      </c>
      <c r="E136" s="559">
        <f t="shared" si="15"/>
        <v>0.2</v>
      </c>
      <c r="F136" s="228">
        <f t="shared" si="15"/>
        <v>7.01</v>
      </c>
      <c r="G136" s="229">
        <f t="shared" si="15"/>
        <v>16.8</v>
      </c>
      <c r="H136" s="559">
        <f t="shared" si="15"/>
        <v>0.2</v>
      </c>
      <c r="I136" s="227">
        <f t="shared" si="15"/>
        <v>7.5</v>
      </c>
      <c r="J136" s="142"/>
      <c r="K136" s="142"/>
    </row>
    <row r="137" spans="1:11" ht="14.25" x14ac:dyDescent="0.15">
      <c r="A137" s="1269"/>
      <c r="B137" s="440" t="s">
        <v>276</v>
      </c>
      <c r="C137" s="439"/>
      <c r="D137" s="227">
        <f t="shared" ref="D137:I137" si="16">ROUND(AVERAGE(D104:D134),1)</f>
        <v>21.7</v>
      </c>
      <c r="E137" s="559">
        <f t="shared" si="16"/>
        <v>0.3</v>
      </c>
      <c r="F137" s="228">
        <f t="shared" si="16"/>
        <v>8.1</v>
      </c>
      <c r="G137" s="229">
        <f t="shared" si="16"/>
        <v>18</v>
      </c>
      <c r="H137" s="559">
        <f t="shared" si="16"/>
        <v>0.4</v>
      </c>
      <c r="I137" s="227">
        <f t="shared" si="16"/>
        <v>7.5</v>
      </c>
      <c r="J137" s="142"/>
      <c r="K137" s="142"/>
    </row>
    <row r="138" spans="1:11" x14ac:dyDescent="0.15">
      <c r="A138" s="1269" t="s">
        <v>396</v>
      </c>
      <c r="B138" s="432">
        <v>44774</v>
      </c>
      <c r="C138" s="432" t="str">
        <f>IF(B138="","",IF(WEEKDAY(B138)=1,"(日)",IF(WEEKDAY(B138)=2,"(月)",IF(WEEKDAY(B138)=3,"(火)",IF(WEEKDAY(B138)=4,"(水)",IF(WEEKDAY(B138)=5,"(木)",IF(WEEKDAY(B138)=6,"(金)","(土)")))))))</f>
        <v>(月)</v>
      </c>
      <c r="D138" s="242">
        <v>21.3</v>
      </c>
      <c r="E138" s="565">
        <v>0.3</v>
      </c>
      <c r="F138" s="243">
        <v>8.27</v>
      </c>
      <c r="G138" s="244">
        <v>18.8</v>
      </c>
      <c r="H138" s="565">
        <v>0.4</v>
      </c>
      <c r="I138" s="242">
        <v>7.5</v>
      </c>
    </row>
    <row r="139" spans="1:11" x14ac:dyDescent="0.15">
      <c r="A139" s="1269"/>
      <c r="B139" s="444">
        <v>44775</v>
      </c>
      <c r="C139" s="444" t="str">
        <f t="shared" ref="C139:C168" si="17">IF(B139="","",IF(WEEKDAY(B139)=1,"(日)",IF(WEEKDAY(B139)=2,"(月)",IF(WEEKDAY(B139)=3,"(火)",IF(WEEKDAY(B139)=4,"(水)",IF(WEEKDAY(B139)=5,"(木)",IF(WEEKDAY(B139)=6,"(金)","(土)")))))))</f>
        <v>(火)</v>
      </c>
      <c r="D139" s="245">
        <v>22.7</v>
      </c>
      <c r="E139" s="275">
        <v>0.3</v>
      </c>
      <c r="F139" s="246">
        <v>8.24</v>
      </c>
      <c r="G139" s="247">
        <v>18.7</v>
      </c>
      <c r="H139" s="275">
        <v>0.5</v>
      </c>
      <c r="I139" s="245">
        <v>7.6</v>
      </c>
    </row>
    <row r="140" spans="1:11" x14ac:dyDescent="0.15">
      <c r="A140" s="1269"/>
      <c r="B140" s="444">
        <v>44776</v>
      </c>
      <c r="C140" s="444" t="str">
        <f t="shared" si="17"/>
        <v>(水)</v>
      </c>
      <c r="D140" s="245">
        <v>22.8</v>
      </c>
      <c r="E140" s="275">
        <v>0.3</v>
      </c>
      <c r="F140" s="246">
        <v>8.31</v>
      </c>
      <c r="G140" s="247">
        <v>17.8</v>
      </c>
      <c r="H140" s="275">
        <v>0.5</v>
      </c>
      <c r="I140" s="245">
        <v>7.4</v>
      </c>
    </row>
    <row r="141" spans="1:11" x14ac:dyDescent="0.15">
      <c r="A141" s="1269"/>
      <c r="B141" s="444">
        <v>44777</v>
      </c>
      <c r="C141" s="444" t="str">
        <f t="shared" si="17"/>
        <v>(木)</v>
      </c>
      <c r="D141" s="245">
        <v>23.7</v>
      </c>
      <c r="E141" s="275">
        <v>0.3</v>
      </c>
      <c r="F141" s="246">
        <v>8.2100000000000009</v>
      </c>
      <c r="G141" s="247">
        <v>19.399999999999999</v>
      </c>
      <c r="H141" s="275">
        <v>0.4</v>
      </c>
      <c r="I141" s="245">
        <v>7.5</v>
      </c>
    </row>
    <row r="142" spans="1:11" x14ac:dyDescent="0.15">
      <c r="A142" s="1269"/>
      <c r="B142" s="444">
        <v>44778</v>
      </c>
      <c r="C142" s="444" t="str">
        <f t="shared" si="17"/>
        <v>(金)</v>
      </c>
      <c r="D142" s="245">
        <v>21.3</v>
      </c>
      <c r="E142" s="275">
        <v>0.3</v>
      </c>
      <c r="F142" s="246">
        <v>8.3000000000000007</v>
      </c>
      <c r="G142" s="247">
        <v>18.100000000000001</v>
      </c>
      <c r="H142" s="275">
        <v>0.3</v>
      </c>
      <c r="I142" s="245">
        <v>7.6</v>
      </c>
    </row>
    <row r="143" spans="1:11" x14ac:dyDescent="0.15">
      <c r="A143" s="1269"/>
      <c r="B143" s="444">
        <v>44779</v>
      </c>
      <c r="C143" s="444" t="str">
        <f t="shared" si="17"/>
        <v>(土)</v>
      </c>
      <c r="D143" s="245">
        <v>23.1</v>
      </c>
      <c r="E143" s="275">
        <v>0.3</v>
      </c>
      <c r="F143" s="246">
        <v>8.36</v>
      </c>
      <c r="G143" s="247">
        <v>18.7</v>
      </c>
      <c r="H143" s="275">
        <v>0.4</v>
      </c>
      <c r="I143" s="245">
        <v>7.6</v>
      </c>
    </row>
    <row r="144" spans="1:11" x14ac:dyDescent="0.15">
      <c r="A144" s="1269"/>
      <c r="B144" s="444">
        <v>44780</v>
      </c>
      <c r="C144" s="444" t="str">
        <f t="shared" si="17"/>
        <v>(日)</v>
      </c>
      <c r="D144" s="245">
        <v>22.5</v>
      </c>
      <c r="E144" s="275">
        <v>0.3</v>
      </c>
      <c r="F144" s="246">
        <v>8.3699999999999992</v>
      </c>
      <c r="G144" s="247">
        <v>17.5</v>
      </c>
      <c r="H144" s="275">
        <v>0.4</v>
      </c>
      <c r="I144" s="245">
        <v>7.5</v>
      </c>
    </row>
    <row r="145" spans="1:9" x14ac:dyDescent="0.15">
      <c r="A145" s="1269"/>
      <c r="B145" s="444">
        <v>44781</v>
      </c>
      <c r="C145" s="444" t="str">
        <f t="shared" si="17"/>
        <v>(月)</v>
      </c>
      <c r="D145" s="245">
        <v>21</v>
      </c>
      <c r="E145" s="275">
        <v>0.3</v>
      </c>
      <c r="F145" s="246">
        <v>8.27</v>
      </c>
      <c r="G145" s="247">
        <v>19.600000000000001</v>
      </c>
      <c r="H145" s="275">
        <v>0.5</v>
      </c>
      <c r="I145" s="245">
        <v>7.5</v>
      </c>
    </row>
    <row r="146" spans="1:9" x14ac:dyDescent="0.15">
      <c r="A146" s="1269"/>
      <c r="B146" s="444">
        <v>44782</v>
      </c>
      <c r="C146" s="444" t="str">
        <f t="shared" si="17"/>
        <v>(火)</v>
      </c>
      <c r="D146" s="245">
        <v>21.1</v>
      </c>
      <c r="E146" s="275">
        <v>0.3</v>
      </c>
      <c r="F146" s="246">
        <v>8.24</v>
      </c>
      <c r="G146" s="247">
        <v>17.5</v>
      </c>
      <c r="H146" s="275">
        <v>0.5</v>
      </c>
      <c r="I146" s="245">
        <v>7.5</v>
      </c>
    </row>
    <row r="147" spans="1:9" x14ac:dyDescent="0.15">
      <c r="A147" s="1269"/>
      <c r="B147" s="444">
        <v>44783</v>
      </c>
      <c r="C147" s="444" t="str">
        <f t="shared" si="17"/>
        <v>(水)</v>
      </c>
      <c r="D147" s="245">
        <v>21</v>
      </c>
      <c r="E147" s="275">
        <v>0.3</v>
      </c>
      <c r="F147" s="246">
        <v>8.33</v>
      </c>
      <c r="G147" s="247">
        <v>17.2</v>
      </c>
      <c r="H147" s="275">
        <v>0.3</v>
      </c>
      <c r="I147" s="245">
        <v>7.5</v>
      </c>
    </row>
    <row r="148" spans="1:9" x14ac:dyDescent="0.15">
      <c r="A148" s="1269"/>
      <c r="B148" s="444">
        <v>44784</v>
      </c>
      <c r="C148" s="444" t="str">
        <f t="shared" si="17"/>
        <v>(木)</v>
      </c>
      <c r="D148" s="245">
        <v>19.7</v>
      </c>
      <c r="E148" s="275">
        <v>0.2</v>
      </c>
      <c r="F148" s="246">
        <v>8.3000000000000007</v>
      </c>
      <c r="G148" s="247">
        <v>17.399999999999999</v>
      </c>
      <c r="H148" s="275">
        <v>0.4</v>
      </c>
      <c r="I148" s="245">
        <v>7.5</v>
      </c>
    </row>
    <row r="149" spans="1:9" x14ac:dyDescent="0.15">
      <c r="A149" s="1269"/>
      <c r="B149" s="444">
        <v>44785</v>
      </c>
      <c r="C149" s="444" t="str">
        <f t="shared" si="17"/>
        <v>(金)</v>
      </c>
      <c r="D149" s="245">
        <v>21.6</v>
      </c>
      <c r="E149" s="275">
        <v>0.3</v>
      </c>
      <c r="F149" s="246">
        <v>8.2799999999999994</v>
      </c>
      <c r="G149" s="247">
        <v>17.2</v>
      </c>
      <c r="H149" s="275">
        <v>0.3</v>
      </c>
      <c r="I149" s="245">
        <v>7.6</v>
      </c>
    </row>
    <row r="150" spans="1:9" x14ac:dyDescent="0.15">
      <c r="A150" s="1269"/>
      <c r="B150" s="444">
        <v>44786</v>
      </c>
      <c r="C150" s="444" t="str">
        <f t="shared" si="17"/>
        <v>(土)</v>
      </c>
      <c r="D150" s="245">
        <v>22.2</v>
      </c>
      <c r="E150" s="275">
        <v>0.2</v>
      </c>
      <c r="F150" s="276">
        <v>8.26</v>
      </c>
      <c r="G150" s="247">
        <v>19</v>
      </c>
      <c r="H150" s="275">
        <v>0.4</v>
      </c>
      <c r="I150" s="245">
        <v>7.5</v>
      </c>
    </row>
    <row r="151" spans="1:9" x14ac:dyDescent="0.15">
      <c r="A151" s="1269"/>
      <c r="B151" s="444">
        <v>44787</v>
      </c>
      <c r="C151" s="444" t="str">
        <f t="shared" si="17"/>
        <v>(日)</v>
      </c>
      <c r="D151" s="245">
        <v>20</v>
      </c>
      <c r="E151" s="275">
        <v>0.2</v>
      </c>
      <c r="F151" s="246">
        <v>8.26</v>
      </c>
      <c r="G151" s="247">
        <v>18.399999999999999</v>
      </c>
      <c r="H151" s="275">
        <v>0.4</v>
      </c>
      <c r="I151" s="245">
        <v>7.4</v>
      </c>
    </row>
    <row r="152" spans="1:9" x14ac:dyDescent="0.15">
      <c r="A152" s="1269"/>
      <c r="B152" s="444">
        <v>44788</v>
      </c>
      <c r="C152" s="444" t="str">
        <f t="shared" si="17"/>
        <v>(月)</v>
      </c>
      <c r="D152" s="245">
        <v>21.4</v>
      </c>
      <c r="E152" s="275">
        <v>0.3</v>
      </c>
      <c r="F152" s="246">
        <v>8.2899999999999991</v>
      </c>
      <c r="G152" s="247">
        <v>17.399999999999999</v>
      </c>
      <c r="H152" s="275">
        <v>0.4</v>
      </c>
      <c r="I152" s="245">
        <v>7.5</v>
      </c>
    </row>
    <row r="153" spans="1:9" x14ac:dyDescent="0.15">
      <c r="A153" s="1269"/>
      <c r="B153" s="444">
        <v>44789</v>
      </c>
      <c r="C153" s="444" t="str">
        <f t="shared" si="17"/>
        <v>(火)</v>
      </c>
      <c r="D153" s="245">
        <v>22.2</v>
      </c>
      <c r="E153" s="275">
        <v>0.2</v>
      </c>
      <c r="F153" s="246">
        <v>8.3000000000000007</v>
      </c>
      <c r="G153" s="247">
        <v>17.3</v>
      </c>
      <c r="H153" s="275">
        <v>0.4</v>
      </c>
      <c r="I153" s="245">
        <v>7.5</v>
      </c>
    </row>
    <row r="154" spans="1:9" x14ac:dyDescent="0.15">
      <c r="A154" s="1269"/>
      <c r="B154" s="444">
        <v>44790</v>
      </c>
      <c r="C154" s="444" t="str">
        <f t="shared" si="17"/>
        <v>(水)</v>
      </c>
      <c r="D154" s="245">
        <v>20.399999999999999</v>
      </c>
      <c r="E154" s="275">
        <v>0.2</v>
      </c>
      <c r="F154" s="246">
        <v>8.27</v>
      </c>
      <c r="G154" s="247">
        <v>17.600000000000001</v>
      </c>
      <c r="H154" s="275">
        <v>0.4</v>
      </c>
      <c r="I154" s="245">
        <v>7.4</v>
      </c>
    </row>
    <row r="155" spans="1:9" x14ac:dyDescent="0.15">
      <c r="A155" s="1269"/>
      <c r="B155" s="444">
        <v>44791</v>
      </c>
      <c r="C155" s="444" t="str">
        <f t="shared" si="17"/>
        <v>(木)</v>
      </c>
      <c r="D155" s="245">
        <v>21.7</v>
      </c>
      <c r="E155" s="275">
        <v>0.3</v>
      </c>
      <c r="F155" s="246">
        <v>8.27</v>
      </c>
      <c r="G155" s="247">
        <v>17.5</v>
      </c>
      <c r="H155" s="275">
        <v>0.4</v>
      </c>
      <c r="I155" s="245">
        <v>7.5</v>
      </c>
    </row>
    <row r="156" spans="1:9" x14ac:dyDescent="0.15">
      <c r="A156" s="1269"/>
      <c r="B156" s="444">
        <v>44792</v>
      </c>
      <c r="C156" s="444" t="str">
        <f t="shared" si="17"/>
        <v>(金)</v>
      </c>
      <c r="D156" s="245">
        <v>22.4</v>
      </c>
      <c r="E156" s="275">
        <v>0.2</v>
      </c>
      <c r="F156" s="246">
        <v>8.27</v>
      </c>
      <c r="G156" s="247">
        <v>17.5</v>
      </c>
      <c r="H156" s="275">
        <v>0.4</v>
      </c>
      <c r="I156" s="245">
        <v>7.5</v>
      </c>
    </row>
    <row r="157" spans="1:9" x14ac:dyDescent="0.15">
      <c r="A157" s="1269"/>
      <c r="B157" s="444">
        <v>44793</v>
      </c>
      <c r="C157" s="444" t="str">
        <f t="shared" si="17"/>
        <v>(土)</v>
      </c>
      <c r="D157" s="245">
        <v>20.100000000000001</v>
      </c>
      <c r="E157" s="275">
        <v>0.2</v>
      </c>
      <c r="F157" s="246">
        <v>8.26</v>
      </c>
      <c r="G157" s="247">
        <v>17.7</v>
      </c>
      <c r="H157" s="275">
        <v>0.4</v>
      </c>
      <c r="I157" s="245">
        <v>7.5</v>
      </c>
    </row>
    <row r="158" spans="1:9" x14ac:dyDescent="0.15">
      <c r="A158" s="1269"/>
      <c r="B158" s="444">
        <v>44794</v>
      </c>
      <c r="C158" s="444" t="str">
        <f t="shared" si="17"/>
        <v>(日)</v>
      </c>
      <c r="D158" s="245">
        <v>21.2</v>
      </c>
      <c r="E158" s="275">
        <v>0.3</v>
      </c>
      <c r="F158" s="246">
        <v>8.27</v>
      </c>
      <c r="G158" s="247">
        <v>17.100000000000001</v>
      </c>
      <c r="H158" s="275">
        <v>0.5</v>
      </c>
      <c r="I158" s="245">
        <v>7.3</v>
      </c>
    </row>
    <row r="159" spans="1:9" x14ac:dyDescent="0.15">
      <c r="A159" s="1269"/>
      <c r="B159" s="444">
        <v>44795</v>
      </c>
      <c r="C159" s="444" t="str">
        <f t="shared" si="17"/>
        <v>(月)</v>
      </c>
      <c r="D159" s="245">
        <v>19.8</v>
      </c>
      <c r="E159" s="275">
        <v>0.2</v>
      </c>
      <c r="F159" s="246">
        <v>8.36</v>
      </c>
      <c r="G159" s="247">
        <v>18.100000000000001</v>
      </c>
      <c r="H159" s="275">
        <v>0.5</v>
      </c>
      <c r="I159" s="245">
        <v>7.5</v>
      </c>
    </row>
    <row r="160" spans="1:9" x14ac:dyDescent="0.15">
      <c r="A160" s="1269"/>
      <c r="B160" s="444">
        <v>44796</v>
      </c>
      <c r="C160" s="444" t="str">
        <f t="shared" si="17"/>
        <v>(火)</v>
      </c>
      <c r="D160" s="245">
        <v>21.4</v>
      </c>
      <c r="E160" s="275">
        <v>0.2</v>
      </c>
      <c r="F160" s="246">
        <v>8.2799999999999994</v>
      </c>
      <c r="G160" s="247">
        <v>18.600000000000001</v>
      </c>
      <c r="H160" s="275">
        <v>0.5</v>
      </c>
      <c r="I160" s="245">
        <v>7.5</v>
      </c>
    </row>
    <row r="161" spans="1:11" x14ac:dyDescent="0.15">
      <c r="A161" s="1269"/>
      <c r="B161" s="444">
        <v>44797</v>
      </c>
      <c r="C161" s="444" t="str">
        <f t="shared" si="17"/>
        <v>(水)</v>
      </c>
      <c r="D161" s="245">
        <v>21.2</v>
      </c>
      <c r="E161" s="275">
        <v>0.3</v>
      </c>
      <c r="F161" s="246">
        <v>8.26</v>
      </c>
      <c r="G161" s="247">
        <v>18</v>
      </c>
      <c r="H161" s="275">
        <v>0.4</v>
      </c>
      <c r="I161" s="245">
        <v>7.5</v>
      </c>
    </row>
    <row r="162" spans="1:11" x14ac:dyDescent="0.15">
      <c r="A162" s="1269"/>
      <c r="B162" s="444">
        <v>44798</v>
      </c>
      <c r="C162" s="444" t="str">
        <f t="shared" si="17"/>
        <v>(木)</v>
      </c>
      <c r="D162" s="245">
        <v>21.2</v>
      </c>
      <c r="E162" s="275">
        <v>0.3</v>
      </c>
      <c r="F162" s="246">
        <v>8.31</v>
      </c>
      <c r="G162" s="247">
        <v>18</v>
      </c>
      <c r="H162" s="275">
        <v>0.5</v>
      </c>
      <c r="I162" s="245">
        <v>7.5</v>
      </c>
    </row>
    <row r="163" spans="1:11" x14ac:dyDescent="0.15">
      <c r="A163" s="1269"/>
      <c r="B163" s="444">
        <v>44799</v>
      </c>
      <c r="C163" s="444" t="str">
        <f t="shared" si="17"/>
        <v>(金)</v>
      </c>
      <c r="D163" s="245">
        <v>21.8</v>
      </c>
      <c r="E163" s="275">
        <v>0.3</v>
      </c>
      <c r="F163" s="246">
        <v>8.26</v>
      </c>
      <c r="G163" s="247">
        <v>18.399999999999999</v>
      </c>
      <c r="H163" s="275">
        <v>0.4</v>
      </c>
      <c r="I163" s="245">
        <v>7.5</v>
      </c>
    </row>
    <row r="164" spans="1:11" x14ac:dyDescent="0.15">
      <c r="A164" s="1269"/>
      <c r="B164" s="444">
        <v>44800</v>
      </c>
      <c r="C164" s="444" t="str">
        <f t="shared" si="17"/>
        <v>(土)</v>
      </c>
      <c r="D164" s="245">
        <v>19.8</v>
      </c>
      <c r="E164" s="275">
        <v>0.2</v>
      </c>
      <c r="F164" s="246">
        <v>8.2899999999999991</v>
      </c>
      <c r="G164" s="247">
        <v>18.3</v>
      </c>
      <c r="H164" s="275">
        <v>0.5</v>
      </c>
      <c r="I164" s="245">
        <v>7.4</v>
      </c>
    </row>
    <row r="165" spans="1:11" x14ac:dyDescent="0.15">
      <c r="A165" s="1269"/>
      <c r="B165" s="444">
        <v>44801</v>
      </c>
      <c r="C165" s="444" t="str">
        <f t="shared" si="17"/>
        <v>(日)</v>
      </c>
      <c r="D165" s="245">
        <v>21.8</v>
      </c>
      <c r="E165" s="275">
        <v>0.3</v>
      </c>
      <c r="F165" s="246">
        <v>8.32</v>
      </c>
      <c r="G165" s="247">
        <v>17.899999999999999</v>
      </c>
      <c r="H165" s="275">
        <v>0.4</v>
      </c>
      <c r="I165" s="245">
        <v>7.5</v>
      </c>
    </row>
    <row r="166" spans="1:11" x14ac:dyDescent="0.15">
      <c r="A166" s="1269"/>
      <c r="B166" s="444">
        <v>44802</v>
      </c>
      <c r="C166" s="444" t="str">
        <f t="shared" si="17"/>
        <v>(月)</v>
      </c>
      <c r="D166" s="245">
        <v>21.4</v>
      </c>
      <c r="E166" s="275">
        <v>0.3</v>
      </c>
      <c r="F166" s="246">
        <v>8.4700000000000006</v>
      </c>
      <c r="G166" s="247">
        <v>17.7</v>
      </c>
      <c r="H166" s="275">
        <v>0.4</v>
      </c>
      <c r="I166" s="245">
        <v>7.5</v>
      </c>
    </row>
    <row r="167" spans="1:11" x14ac:dyDescent="0.15">
      <c r="A167" s="1269"/>
      <c r="B167" s="444">
        <v>44803</v>
      </c>
      <c r="C167" s="444" t="str">
        <f t="shared" si="17"/>
        <v>(火)</v>
      </c>
      <c r="D167" s="245">
        <v>19.7</v>
      </c>
      <c r="E167" s="275">
        <v>0.2</v>
      </c>
      <c r="F167" s="246">
        <v>8.48</v>
      </c>
      <c r="G167" s="247">
        <v>17.3</v>
      </c>
      <c r="H167" s="275">
        <v>0.4</v>
      </c>
      <c r="I167" s="245">
        <v>7.4</v>
      </c>
    </row>
    <row r="168" spans="1:11" x14ac:dyDescent="0.15">
      <c r="A168" s="1269"/>
      <c r="B168" s="445">
        <v>44804</v>
      </c>
      <c r="C168" s="445" t="str">
        <f t="shared" si="17"/>
        <v>(水)</v>
      </c>
      <c r="D168" s="278">
        <v>20.7</v>
      </c>
      <c r="E168" s="566">
        <v>0.2</v>
      </c>
      <c r="F168" s="277">
        <v>8.4499999999999993</v>
      </c>
      <c r="G168" s="249">
        <v>17.3</v>
      </c>
      <c r="H168" s="568">
        <v>0.5</v>
      </c>
      <c r="I168" s="248">
        <v>7.4</v>
      </c>
      <c r="K168" s="273"/>
    </row>
    <row r="169" spans="1:11" ht="14.25" x14ac:dyDescent="0.15">
      <c r="A169" s="1269"/>
      <c r="B169" s="440" t="s">
        <v>274</v>
      </c>
      <c r="C169" s="439"/>
      <c r="D169" s="227">
        <f t="shared" ref="D169:I169" si="18">MAX(D138:D168)</f>
        <v>23.7</v>
      </c>
      <c r="E169" s="559">
        <f t="shared" si="18"/>
        <v>0.3</v>
      </c>
      <c r="F169" s="228">
        <f t="shared" si="18"/>
        <v>8.48</v>
      </c>
      <c r="G169" s="229">
        <f t="shared" si="18"/>
        <v>19.600000000000001</v>
      </c>
      <c r="H169" s="559">
        <f t="shared" si="18"/>
        <v>0.5</v>
      </c>
      <c r="I169" s="227">
        <f t="shared" si="18"/>
        <v>7.6</v>
      </c>
      <c r="J169" s="142"/>
      <c r="K169" s="142"/>
    </row>
    <row r="170" spans="1:11" ht="14.25" x14ac:dyDescent="0.15">
      <c r="A170" s="1269"/>
      <c r="B170" s="440" t="s">
        <v>275</v>
      </c>
      <c r="C170" s="439"/>
      <c r="D170" s="227">
        <f t="shared" ref="D170:I170" si="19">MIN(D138:D168)</f>
        <v>19.7</v>
      </c>
      <c r="E170" s="559">
        <f t="shared" si="19"/>
        <v>0.2</v>
      </c>
      <c r="F170" s="228">
        <f t="shared" si="19"/>
        <v>8.2100000000000009</v>
      </c>
      <c r="G170" s="229">
        <f t="shared" si="19"/>
        <v>17.100000000000001</v>
      </c>
      <c r="H170" s="559">
        <f t="shared" si="19"/>
        <v>0.3</v>
      </c>
      <c r="I170" s="227">
        <f t="shared" si="19"/>
        <v>7.3</v>
      </c>
      <c r="J170" s="142"/>
      <c r="K170" s="142"/>
    </row>
    <row r="171" spans="1:11" ht="14.25" x14ac:dyDescent="0.15">
      <c r="A171" s="1269"/>
      <c r="B171" s="440" t="s">
        <v>276</v>
      </c>
      <c r="C171" s="439"/>
      <c r="D171" s="227">
        <f t="shared" ref="D171:I171" si="20">ROUND(AVERAGE(D138:D168),1)</f>
        <v>21.4</v>
      </c>
      <c r="E171" s="559">
        <f t="shared" si="20"/>
        <v>0.3</v>
      </c>
      <c r="F171" s="228">
        <f t="shared" si="20"/>
        <v>8.3000000000000007</v>
      </c>
      <c r="G171" s="229">
        <f t="shared" si="20"/>
        <v>18</v>
      </c>
      <c r="H171" s="559">
        <f t="shared" si="20"/>
        <v>0.4</v>
      </c>
      <c r="I171" s="227">
        <f t="shared" si="20"/>
        <v>7.5</v>
      </c>
      <c r="J171" s="142"/>
      <c r="K171" s="142"/>
    </row>
    <row r="172" spans="1:11" ht="14.25" customHeight="1" x14ac:dyDescent="0.15">
      <c r="A172" s="1269" t="s">
        <v>395</v>
      </c>
      <c r="B172" s="594">
        <v>44805</v>
      </c>
      <c r="C172" s="594" t="str">
        <f>IF(B172="","",IF(WEEKDAY(B172)=1,"(日)",IF(WEEKDAY(B172)=2,"(月)",IF(WEEKDAY(B172)=3,"(火)",IF(WEEKDAY(B172)=4,"(水)",IF(WEEKDAY(B172)=5,"(木)",IF(WEEKDAY(B172)=6,"(金)","(土)")))))))</f>
        <v>(木)</v>
      </c>
      <c r="D172" s="280">
        <v>20.7</v>
      </c>
      <c r="E172" s="567">
        <v>0.3</v>
      </c>
      <c r="F172" s="279">
        <v>8.33</v>
      </c>
      <c r="G172" s="244">
        <v>17.100000000000001</v>
      </c>
      <c r="H172" s="565">
        <v>0.5</v>
      </c>
      <c r="I172" s="242">
        <v>7.4</v>
      </c>
      <c r="K172" s="273"/>
    </row>
    <row r="173" spans="1:11" x14ac:dyDescent="0.15">
      <c r="A173" s="1269"/>
      <c r="B173" s="444">
        <v>44806</v>
      </c>
      <c r="C173" s="444" t="str">
        <f t="shared" ref="C173:C201" si="21">IF(B173="","",IF(WEEKDAY(B173)=1,"(日)",IF(WEEKDAY(B173)=2,"(月)",IF(WEEKDAY(B173)=3,"(火)",IF(WEEKDAY(B173)=4,"(水)",IF(WEEKDAY(B173)=5,"(木)",IF(WEEKDAY(B173)=6,"(金)","(土)")))))))</f>
        <v>(金)</v>
      </c>
      <c r="D173" s="245">
        <v>21.4</v>
      </c>
      <c r="E173" s="275">
        <v>0.3</v>
      </c>
      <c r="F173" s="250">
        <v>8.42</v>
      </c>
      <c r="G173" s="247">
        <v>17.100000000000001</v>
      </c>
      <c r="H173" s="275">
        <v>0.4</v>
      </c>
      <c r="I173" s="245">
        <v>7.5</v>
      </c>
    </row>
    <row r="174" spans="1:11" x14ac:dyDescent="0.15">
      <c r="A174" s="1269"/>
      <c r="B174" s="444">
        <v>44807</v>
      </c>
      <c r="C174" s="444" t="str">
        <f t="shared" si="21"/>
        <v>(土)</v>
      </c>
      <c r="D174" s="245">
        <v>19.600000000000001</v>
      </c>
      <c r="E174" s="275">
        <v>0.2</v>
      </c>
      <c r="F174" s="250">
        <v>8.5</v>
      </c>
      <c r="G174" s="247">
        <v>17.3</v>
      </c>
      <c r="H174" s="275">
        <v>0.4</v>
      </c>
      <c r="I174" s="245">
        <v>7.4</v>
      </c>
    </row>
    <row r="175" spans="1:11" x14ac:dyDescent="0.15">
      <c r="A175" s="1269"/>
      <c r="B175" s="444">
        <v>44808</v>
      </c>
      <c r="C175" s="444" t="str">
        <f t="shared" si="21"/>
        <v>(日)</v>
      </c>
      <c r="D175" s="245">
        <v>20.9</v>
      </c>
      <c r="E175" s="275">
        <v>0.3</v>
      </c>
      <c r="F175" s="250">
        <v>8.4700000000000006</v>
      </c>
      <c r="G175" s="247">
        <v>18.600000000000001</v>
      </c>
      <c r="H175" s="275">
        <v>0.4</v>
      </c>
      <c r="I175" s="245">
        <v>7.5</v>
      </c>
    </row>
    <row r="176" spans="1:11" x14ac:dyDescent="0.15">
      <c r="A176" s="1269"/>
      <c r="B176" s="444">
        <v>44809</v>
      </c>
      <c r="C176" s="444" t="str">
        <f t="shared" si="21"/>
        <v>(月)</v>
      </c>
      <c r="D176" s="245">
        <v>19.7</v>
      </c>
      <c r="E176" s="275">
        <v>0.2</v>
      </c>
      <c r="F176" s="250">
        <v>8.48</v>
      </c>
      <c r="G176" s="247">
        <v>18.2</v>
      </c>
      <c r="H176" s="275">
        <v>0.5</v>
      </c>
      <c r="I176" s="245">
        <v>7.4</v>
      </c>
    </row>
    <row r="177" spans="1:9" x14ac:dyDescent="0.15">
      <c r="A177" s="1269"/>
      <c r="B177" s="444">
        <v>44810</v>
      </c>
      <c r="C177" s="444" t="str">
        <f t="shared" si="21"/>
        <v>(火)</v>
      </c>
      <c r="D177" s="245">
        <v>21</v>
      </c>
      <c r="E177" s="275">
        <v>0.3</v>
      </c>
      <c r="F177" s="250">
        <v>8.3800000000000008</v>
      </c>
      <c r="G177" s="247">
        <v>18.2</v>
      </c>
      <c r="H177" s="275">
        <v>0.4</v>
      </c>
      <c r="I177" s="245">
        <v>7.5</v>
      </c>
    </row>
    <row r="178" spans="1:9" x14ac:dyDescent="0.15">
      <c r="A178" s="1269"/>
      <c r="B178" s="444">
        <v>44811</v>
      </c>
      <c r="C178" s="444" t="str">
        <f t="shared" si="21"/>
        <v>(水)</v>
      </c>
      <c r="D178" s="245">
        <v>21.1</v>
      </c>
      <c r="E178" s="275">
        <v>0.3</v>
      </c>
      <c r="F178" s="250">
        <v>8.3800000000000008</v>
      </c>
      <c r="G178" s="247">
        <v>18.3</v>
      </c>
      <c r="H178" s="275">
        <v>0.5</v>
      </c>
      <c r="I178" s="245">
        <v>7.5</v>
      </c>
    </row>
    <row r="179" spans="1:9" x14ac:dyDescent="0.15">
      <c r="A179" s="1269"/>
      <c r="B179" s="444">
        <v>44812</v>
      </c>
      <c r="C179" s="444" t="str">
        <f t="shared" si="21"/>
        <v>(木)</v>
      </c>
      <c r="D179" s="245">
        <v>19.7</v>
      </c>
      <c r="E179" s="275">
        <v>0.3</v>
      </c>
      <c r="F179" s="250">
        <v>8.39</v>
      </c>
      <c r="G179" s="247">
        <v>17.899999999999999</v>
      </c>
      <c r="H179" s="275">
        <v>0.4</v>
      </c>
      <c r="I179" s="245">
        <v>7.5</v>
      </c>
    </row>
    <row r="180" spans="1:9" x14ac:dyDescent="0.15">
      <c r="A180" s="1269"/>
      <c r="B180" s="444">
        <v>44813</v>
      </c>
      <c r="C180" s="444" t="str">
        <f t="shared" si="21"/>
        <v>(金)</v>
      </c>
      <c r="D180" s="245">
        <v>20.7</v>
      </c>
      <c r="E180" s="275">
        <v>0.2</v>
      </c>
      <c r="F180" s="250">
        <v>8.4499999999999993</v>
      </c>
      <c r="G180" s="247">
        <v>17.899999999999999</v>
      </c>
      <c r="H180" s="275">
        <v>0.5</v>
      </c>
      <c r="I180" s="245">
        <v>7.5</v>
      </c>
    </row>
    <row r="181" spans="1:9" x14ac:dyDescent="0.15">
      <c r="A181" s="1269"/>
      <c r="B181" s="444">
        <v>44814</v>
      </c>
      <c r="C181" s="444" t="str">
        <f t="shared" si="21"/>
        <v>(土)</v>
      </c>
      <c r="D181" s="245">
        <v>20.7</v>
      </c>
      <c r="E181" s="275">
        <v>0.3</v>
      </c>
      <c r="F181" s="250">
        <v>8.4600000000000009</v>
      </c>
      <c r="G181" s="247">
        <v>17.7</v>
      </c>
      <c r="H181" s="275">
        <v>0.4</v>
      </c>
      <c r="I181" s="245">
        <v>7.5</v>
      </c>
    </row>
    <row r="182" spans="1:9" x14ac:dyDescent="0.15">
      <c r="A182" s="1269"/>
      <c r="B182" s="444">
        <v>44815</v>
      </c>
      <c r="C182" s="444" t="str">
        <f t="shared" si="21"/>
        <v>(日)</v>
      </c>
      <c r="D182" s="245">
        <v>19.600000000000001</v>
      </c>
      <c r="E182" s="275">
        <v>0.2</v>
      </c>
      <c r="F182" s="250">
        <v>8.44</v>
      </c>
      <c r="G182" s="247">
        <v>17.100000000000001</v>
      </c>
      <c r="H182" s="275">
        <v>0.4</v>
      </c>
      <c r="I182" s="245">
        <v>7.4</v>
      </c>
    </row>
    <row r="183" spans="1:9" x14ac:dyDescent="0.15">
      <c r="A183" s="1269"/>
      <c r="B183" s="444">
        <v>44816</v>
      </c>
      <c r="C183" s="444" t="str">
        <f t="shared" si="21"/>
        <v>(月)</v>
      </c>
      <c r="D183" s="245">
        <v>20.7</v>
      </c>
      <c r="E183" s="275">
        <v>0.3</v>
      </c>
      <c r="F183" s="250">
        <v>8.43</v>
      </c>
      <c r="G183" s="247">
        <v>18.100000000000001</v>
      </c>
      <c r="H183" s="275">
        <v>0.4</v>
      </c>
      <c r="I183" s="245">
        <v>7.5</v>
      </c>
    </row>
    <row r="184" spans="1:9" x14ac:dyDescent="0.15">
      <c r="A184" s="1269"/>
      <c r="B184" s="444">
        <v>44817</v>
      </c>
      <c r="C184" s="444" t="str">
        <f t="shared" si="21"/>
        <v>(火)</v>
      </c>
      <c r="D184" s="245">
        <v>21.2</v>
      </c>
      <c r="E184" s="275">
        <v>0.3</v>
      </c>
      <c r="F184" s="250">
        <v>8.41</v>
      </c>
      <c r="G184" s="247">
        <v>18.100000000000001</v>
      </c>
      <c r="H184" s="275">
        <v>0.4</v>
      </c>
      <c r="I184" s="245">
        <v>7.5</v>
      </c>
    </row>
    <row r="185" spans="1:9" x14ac:dyDescent="0.15">
      <c r="A185" s="1269"/>
      <c r="B185" s="444">
        <v>44818</v>
      </c>
      <c r="C185" s="444" t="str">
        <f t="shared" si="21"/>
        <v>(水)</v>
      </c>
      <c r="D185" s="245">
        <v>19.399999999999999</v>
      </c>
      <c r="E185" s="275">
        <v>0.2</v>
      </c>
      <c r="F185" s="250">
        <v>8.39</v>
      </c>
      <c r="G185" s="247">
        <v>17.100000000000001</v>
      </c>
      <c r="H185" s="275">
        <v>0.3</v>
      </c>
      <c r="I185" s="245">
        <v>7.5</v>
      </c>
    </row>
    <row r="186" spans="1:9" x14ac:dyDescent="0.15">
      <c r="A186" s="1269"/>
      <c r="B186" s="444">
        <v>44819</v>
      </c>
      <c r="C186" s="444" t="str">
        <f t="shared" si="21"/>
        <v>(木)</v>
      </c>
      <c r="D186" s="245">
        <v>20.9</v>
      </c>
      <c r="E186" s="275">
        <v>0.3</v>
      </c>
      <c r="F186" s="250">
        <v>8.42</v>
      </c>
      <c r="G186" s="247">
        <v>17</v>
      </c>
      <c r="H186" s="275">
        <v>0.5</v>
      </c>
      <c r="I186" s="245">
        <v>7.4</v>
      </c>
    </row>
    <row r="187" spans="1:9" x14ac:dyDescent="0.15">
      <c r="A187" s="1269"/>
      <c r="B187" s="444">
        <v>44820</v>
      </c>
      <c r="C187" s="444" t="str">
        <f t="shared" si="21"/>
        <v>(金)</v>
      </c>
      <c r="D187" s="245">
        <v>21.2</v>
      </c>
      <c r="E187" s="275">
        <v>0.3</v>
      </c>
      <c r="F187" s="250">
        <v>8.1300000000000008</v>
      </c>
      <c r="G187" s="247">
        <v>16.8</v>
      </c>
      <c r="H187" s="275">
        <v>0.5</v>
      </c>
      <c r="I187" s="245">
        <v>7.5</v>
      </c>
    </row>
    <row r="188" spans="1:9" x14ac:dyDescent="0.15">
      <c r="A188" s="1269"/>
      <c r="B188" s="444">
        <v>44821</v>
      </c>
      <c r="C188" s="444" t="str">
        <f t="shared" si="21"/>
        <v>(土)</v>
      </c>
      <c r="D188" s="245">
        <v>20.6</v>
      </c>
      <c r="E188" s="275">
        <v>0.3</v>
      </c>
      <c r="F188" s="250">
        <v>8.11</v>
      </c>
      <c r="G188" s="247">
        <v>16.8</v>
      </c>
      <c r="H188" s="275">
        <v>0.4</v>
      </c>
      <c r="I188" s="245">
        <v>7.5</v>
      </c>
    </row>
    <row r="189" spans="1:9" x14ac:dyDescent="0.15">
      <c r="A189" s="1269"/>
      <c r="B189" s="444">
        <v>44822</v>
      </c>
      <c r="C189" s="444" t="str">
        <f t="shared" si="21"/>
        <v>(日)</v>
      </c>
      <c r="D189" s="245">
        <v>21.5</v>
      </c>
      <c r="E189" s="275">
        <v>0.3</v>
      </c>
      <c r="F189" s="250">
        <v>8.0500000000000007</v>
      </c>
      <c r="G189" s="247">
        <v>16.899999999999999</v>
      </c>
      <c r="H189" s="275">
        <v>0.4</v>
      </c>
      <c r="I189" s="245">
        <v>7.5</v>
      </c>
    </row>
    <row r="190" spans="1:9" x14ac:dyDescent="0.15">
      <c r="A190" s="1269"/>
      <c r="B190" s="444">
        <v>44823</v>
      </c>
      <c r="C190" s="444" t="str">
        <f t="shared" si="21"/>
        <v>(月)</v>
      </c>
      <c r="D190" s="245">
        <v>21</v>
      </c>
      <c r="E190" s="275">
        <v>0.3</v>
      </c>
      <c r="F190" s="250">
        <v>8.0500000000000007</v>
      </c>
      <c r="G190" s="247">
        <v>16.899999999999999</v>
      </c>
      <c r="H190" s="275">
        <v>0.4</v>
      </c>
      <c r="I190" s="245">
        <v>7.5</v>
      </c>
    </row>
    <row r="191" spans="1:9" x14ac:dyDescent="0.15">
      <c r="A191" s="1269"/>
      <c r="B191" s="444">
        <v>44824</v>
      </c>
      <c r="C191" s="444" t="str">
        <f t="shared" si="21"/>
        <v>(火)</v>
      </c>
      <c r="D191" s="245">
        <v>19.8</v>
      </c>
      <c r="E191" s="275">
        <v>0.3</v>
      </c>
      <c r="F191" s="250">
        <v>8.09</v>
      </c>
      <c r="G191" s="247">
        <v>16.5</v>
      </c>
      <c r="H191" s="275">
        <v>0.3</v>
      </c>
      <c r="I191" s="245">
        <v>7.5</v>
      </c>
    </row>
    <row r="192" spans="1:9" x14ac:dyDescent="0.15">
      <c r="A192" s="1269"/>
      <c r="B192" s="444">
        <v>44825</v>
      </c>
      <c r="C192" s="444" t="str">
        <f t="shared" si="21"/>
        <v>(水)</v>
      </c>
      <c r="D192" s="245">
        <v>20.7</v>
      </c>
      <c r="E192" s="275">
        <v>0.3</v>
      </c>
      <c r="F192" s="250">
        <v>8.11</v>
      </c>
      <c r="G192" s="247">
        <v>17.2</v>
      </c>
      <c r="H192" s="275">
        <v>0.5</v>
      </c>
      <c r="I192" s="245">
        <v>7.5</v>
      </c>
    </row>
    <row r="193" spans="1:9" x14ac:dyDescent="0.15">
      <c r="A193" s="1269"/>
      <c r="B193" s="444">
        <v>44826</v>
      </c>
      <c r="C193" s="444" t="str">
        <f t="shared" si="21"/>
        <v>(木)</v>
      </c>
      <c r="D193" s="245">
        <v>20.5</v>
      </c>
      <c r="E193" s="275">
        <v>0.3</v>
      </c>
      <c r="F193" s="250">
        <v>8.16</v>
      </c>
      <c r="G193" s="247">
        <v>17.5</v>
      </c>
      <c r="H193" s="275">
        <v>0.5</v>
      </c>
      <c r="I193" s="245">
        <v>7.5</v>
      </c>
    </row>
    <row r="194" spans="1:9" x14ac:dyDescent="0.15">
      <c r="A194" s="1269"/>
      <c r="B194" s="444">
        <v>44827</v>
      </c>
      <c r="C194" s="444" t="str">
        <f t="shared" si="21"/>
        <v>(金)</v>
      </c>
      <c r="D194" s="245">
        <v>21.1</v>
      </c>
      <c r="E194" s="275">
        <v>0.3</v>
      </c>
      <c r="F194" s="250">
        <v>8.1199999999999992</v>
      </c>
      <c r="G194" s="247">
        <v>17.3</v>
      </c>
      <c r="H194" s="275">
        <v>0.4</v>
      </c>
      <c r="I194" s="245">
        <v>7.6</v>
      </c>
    </row>
    <row r="195" spans="1:9" x14ac:dyDescent="0.15">
      <c r="A195" s="1269"/>
      <c r="B195" s="444">
        <v>44828</v>
      </c>
      <c r="C195" s="444" t="str">
        <f t="shared" si="21"/>
        <v>(土)</v>
      </c>
      <c r="D195" s="245">
        <v>19.5</v>
      </c>
      <c r="E195" s="275">
        <v>0.3</v>
      </c>
      <c r="F195" s="250">
        <v>8.08</v>
      </c>
      <c r="G195" s="247">
        <v>17.5</v>
      </c>
      <c r="H195" s="275">
        <v>0.5</v>
      </c>
      <c r="I195" s="245">
        <v>7.5</v>
      </c>
    </row>
    <row r="196" spans="1:9" x14ac:dyDescent="0.15">
      <c r="A196" s="1269"/>
      <c r="B196" s="444">
        <v>44829</v>
      </c>
      <c r="C196" s="444" t="str">
        <f t="shared" si="21"/>
        <v>(日)</v>
      </c>
      <c r="D196" s="245">
        <v>20.5</v>
      </c>
      <c r="E196" s="275">
        <v>0.3</v>
      </c>
      <c r="F196" s="250">
        <v>8.1300000000000008</v>
      </c>
      <c r="G196" s="247">
        <v>17.3</v>
      </c>
      <c r="H196" s="275">
        <v>0.4</v>
      </c>
      <c r="I196" s="245">
        <v>7.5</v>
      </c>
    </row>
    <row r="197" spans="1:9" x14ac:dyDescent="0.15">
      <c r="A197" s="1269"/>
      <c r="B197" s="444">
        <v>44830</v>
      </c>
      <c r="C197" s="444" t="str">
        <f t="shared" si="21"/>
        <v>(月)</v>
      </c>
      <c r="D197" s="245">
        <v>21.2</v>
      </c>
      <c r="E197" s="275">
        <v>0.3</v>
      </c>
      <c r="F197" s="250">
        <v>8.1</v>
      </c>
      <c r="G197" s="247">
        <v>17.2</v>
      </c>
      <c r="H197" s="275">
        <v>0.4</v>
      </c>
      <c r="I197" s="245">
        <v>7.5</v>
      </c>
    </row>
    <row r="198" spans="1:9" x14ac:dyDescent="0.15">
      <c r="A198" s="1269"/>
      <c r="B198" s="444">
        <v>44831</v>
      </c>
      <c r="C198" s="444" t="str">
        <f t="shared" si="21"/>
        <v>(火)</v>
      </c>
      <c r="D198" s="245">
        <v>19.3</v>
      </c>
      <c r="E198" s="275">
        <v>0.3</v>
      </c>
      <c r="F198" s="250">
        <v>8.1199999999999992</v>
      </c>
      <c r="G198" s="247">
        <v>17.100000000000001</v>
      </c>
      <c r="H198" s="275">
        <v>0.4</v>
      </c>
      <c r="I198" s="245">
        <v>7.5</v>
      </c>
    </row>
    <row r="199" spans="1:9" x14ac:dyDescent="0.15">
      <c r="A199" s="1269"/>
      <c r="B199" s="444">
        <v>44832</v>
      </c>
      <c r="C199" s="444" t="str">
        <f t="shared" si="21"/>
        <v>(水)</v>
      </c>
      <c r="D199" s="245">
        <v>20.399999999999999</v>
      </c>
      <c r="E199" s="275">
        <v>0.3</v>
      </c>
      <c r="F199" s="250">
        <v>8.08</v>
      </c>
      <c r="G199" s="247">
        <v>17.100000000000001</v>
      </c>
      <c r="H199" s="275">
        <v>0.4</v>
      </c>
      <c r="I199" s="245">
        <v>7.6</v>
      </c>
    </row>
    <row r="200" spans="1:9" x14ac:dyDescent="0.15">
      <c r="A200" s="1269"/>
      <c r="B200" s="444">
        <v>44833</v>
      </c>
      <c r="C200" s="444" t="str">
        <f t="shared" si="21"/>
        <v>(木)</v>
      </c>
      <c r="D200" s="245">
        <v>19.3</v>
      </c>
      <c r="E200" s="275">
        <v>0.3</v>
      </c>
      <c r="F200" s="250">
        <v>8.11</v>
      </c>
      <c r="G200" s="247">
        <v>17.100000000000001</v>
      </c>
      <c r="H200" s="275">
        <v>0.4</v>
      </c>
      <c r="I200" s="245">
        <v>7.6</v>
      </c>
    </row>
    <row r="201" spans="1:9" x14ac:dyDescent="0.15">
      <c r="A201" s="1269"/>
      <c r="B201" s="433">
        <v>44834</v>
      </c>
      <c r="C201" s="433" t="str">
        <f t="shared" si="21"/>
        <v>(金)</v>
      </c>
      <c r="D201" s="248">
        <v>20.5</v>
      </c>
      <c r="E201" s="568">
        <v>0.3</v>
      </c>
      <c r="F201" s="251">
        <v>8.1300000000000008</v>
      </c>
      <c r="G201" s="249">
        <v>16.899999999999999</v>
      </c>
      <c r="H201" s="568">
        <v>0.4</v>
      </c>
      <c r="I201" s="248">
        <v>7.6</v>
      </c>
    </row>
    <row r="202" spans="1:9" ht="14.25" x14ac:dyDescent="0.15">
      <c r="A202" s="1269"/>
      <c r="B202" s="440" t="s">
        <v>274</v>
      </c>
      <c r="C202" s="439"/>
      <c r="D202" s="227">
        <f>MAX(D172:D201)</f>
        <v>21.5</v>
      </c>
      <c r="E202" s="559">
        <f t="shared" ref="E202:I202" si="22">MAX(E172:E201)</f>
        <v>0.3</v>
      </c>
      <c r="F202" s="228">
        <f t="shared" si="22"/>
        <v>8.5</v>
      </c>
      <c r="G202" s="229">
        <f t="shared" si="22"/>
        <v>18.600000000000001</v>
      </c>
      <c r="H202" s="559">
        <f t="shared" si="22"/>
        <v>0.5</v>
      </c>
      <c r="I202" s="227">
        <f t="shared" si="22"/>
        <v>7.6</v>
      </c>
    </row>
    <row r="203" spans="1:9" ht="14.25" x14ac:dyDescent="0.15">
      <c r="A203" s="1269"/>
      <c r="B203" s="440" t="s">
        <v>275</v>
      </c>
      <c r="C203" s="439"/>
      <c r="D203" s="227">
        <f>MIN(D172:D201)</f>
        <v>19.3</v>
      </c>
      <c r="E203" s="559">
        <f t="shared" ref="E203:I203" si="23">MIN(E172:E201)</f>
        <v>0.2</v>
      </c>
      <c r="F203" s="228">
        <f t="shared" si="23"/>
        <v>8.0500000000000007</v>
      </c>
      <c r="G203" s="229">
        <f t="shared" si="23"/>
        <v>16.5</v>
      </c>
      <c r="H203" s="559">
        <f t="shared" si="23"/>
        <v>0.3</v>
      </c>
      <c r="I203" s="227">
        <f t="shared" si="23"/>
        <v>7.4</v>
      </c>
    </row>
    <row r="204" spans="1:9" ht="14.25" x14ac:dyDescent="0.15">
      <c r="A204" s="1269"/>
      <c r="B204" s="440" t="s">
        <v>276</v>
      </c>
      <c r="C204" s="439"/>
      <c r="D204" s="227">
        <f>ROUND(AVERAGE(D172:D201),1)</f>
        <v>20.5</v>
      </c>
      <c r="E204" s="559">
        <f t="shared" ref="E204:I204" si="24">ROUND(AVERAGE(E172:E201),1)</f>
        <v>0.3</v>
      </c>
      <c r="F204" s="228">
        <f t="shared" si="24"/>
        <v>8.3000000000000007</v>
      </c>
      <c r="G204" s="229">
        <f t="shared" si="24"/>
        <v>17.399999999999999</v>
      </c>
      <c r="H204" s="559">
        <f t="shared" si="24"/>
        <v>0.4</v>
      </c>
      <c r="I204" s="227">
        <f t="shared" si="24"/>
        <v>7.5</v>
      </c>
    </row>
    <row r="205" spans="1:9" ht="14.25" customHeight="1" x14ac:dyDescent="0.15">
      <c r="A205" s="1269" t="s">
        <v>394</v>
      </c>
      <c r="B205" s="611">
        <v>44835</v>
      </c>
      <c r="C205" s="594" t="str">
        <f>IF(B205="","",IF(WEEKDAY(B205)=1,"(日)",IF(WEEKDAY(B205)=2,"(月)",IF(WEEKDAY(B205)=3,"(火)",IF(WEEKDAY(B205)=4,"(水)",IF(WEEKDAY(B205)=5,"(木)",IF(WEEKDAY(B205)=6,"(金)","(土)")))))))</f>
        <v>(土)</v>
      </c>
      <c r="D205" s="616">
        <v>20.2</v>
      </c>
      <c r="E205" s="617">
        <v>0.3</v>
      </c>
      <c r="F205" s="618">
        <v>8.16</v>
      </c>
      <c r="G205" s="619">
        <v>16.8</v>
      </c>
      <c r="H205" s="617">
        <v>0.4</v>
      </c>
      <c r="I205" s="616">
        <v>7.5</v>
      </c>
    </row>
    <row r="206" spans="1:9" ht="14.25" x14ac:dyDescent="0.15">
      <c r="A206" s="1269"/>
      <c r="B206" s="612">
        <v>44836</v>
      </c>
      <c r="C206" s="444" t="str">
        <f t="shared" ref="C206:C235" si="25">IF(B206="","",IF(WEEKDAY(B206)=1,"(日)",IF(WEEKDAY(B206)=2,"(月)",IF(WEEKDAY(B206)=3,"(火)",IF(WEEKDAY(B206)=4,"(水)",IF(WEEKDAY(B206)=5,"(木)",IF(WEEKDAY(B206)=6,"(金)","(土)")))))))</f>
        <v>(日)</v>
      </c>
      <c r="D206" s="235">
        <v>19.2</v>
      </c>
      <c r="E206" s="563">
        <v>0.3</v>
      </c>
      <c r="F206" s="238">
        <v>8.15</v>
      </c>
      <c r="G206" s="253">
        <v>16.8</v>
      </c>
      <c r="H206" s="563">
        <v>0.4</v>
      </c>
      <c r="I206" s="235">
        <v>7.5</v>
      </c>
    </row>
    <row r="207" spans="1:9" ht="14.25" x14ac:dyDescent="0.15">
      <c r="A207" s="1269"/>
      <c r="B207" s="612">
        <v>44837</v>
      </c>
      <c r="C207" s="444" t="str">
        <f t="shared" si="25"/>
        <v>(月)</v>
      </c>
      <c r="D207" s="235">
        <v>20.2</v>
      </c>
      <c r="E207" s="563">
        <v>0.3</v>
      </c>
      <c r="F207" s="238">
        <v>8.16</v>
      </c>
      <c r="G207" s="253">
        <v>16.899999999999999</v>
      </c>
      <c r="H207" s="563">
        <v>0.3</v>
      </c>
      <c r="I207" s="235">
        <v>7.4</v>
      </c>
    </row>
    <row r="208" spans="1:9" ht="14.25" x14ac:dyDescent="0.15">
      <c r="A208" s="1269"/>
      <c r="B208" s="612">
        <v>44838</v>
      </c>
      <c r="C208" s="444" t="str">
        <f t="shared" si="25"/>
        <v>(火)</v>
      </c>
      <c r="D208" s="235">
        <v>20.6</v>
      </c>
      <c r="E208" s="563">
        <v>0.3</v>
      </c>
      <c r="F208" s="238">
        <v>8.06</v>
      </c>
      <c r="G208" s="253">
        <v>16.5</v>
      </c>
      <c r="H208" s="563">
        <v>0.4</v>
      </c>
      <c r="I208" s="235">
        <v>7.5</v>
      </c>
    </row>
    <row r="209" spans="1:9" ht="14.25" x14ac:dyDescent="0.15">
      <c r="A209" s="1269"/>
      <c r="B209" s="612">
        <v>44839</v>
      </c>
      <c r="C209" s="444" t="str">
        <f t="shared" si="25"/>
        <v>(水)</v>
      </c>
      <c r="D209" s="235">
        <v>19.100000000000001</v>
      </c>
      <c r="E209" s="563">
        <v>0.3</v>
      </c>
      <c r="F209" s="238">
        <v>8.06</v>
      </c>
      <c r="G209" s="253">
        <v>16.7</v>
      </c>
      <c r="H209" s="563">
        <v>0.4</v>
      </c>
      <c r="I209" s="235">
        <v>7.5</v>
      </c>
    </row>
    <row r="210" spans="1:9" ht="14.25" x14ac:dyDescent="0.15">
      <c r="A210" s="1269"/>
      <c r="B210" s="612">
        <v>44840</v>
      </c>
      <c r="C210" s="444" t="str">
        <f t="shared" si="25"/>
        <v>(木)</v>
      </c>
      <c r="D210" s="235">
        <v>20</v>
      </c>
      <c r="E210" s="563">
        <v>0.3</v>
      </c>
      <c r="F210" s="238">
        <v>8.1300000000000008</v>
      </c>
      <c r="G210" s="253">
        <v>16.600000000000001</v>
      </c>
      <c r="H210" s="563">
        <v>0.4</v>
      </c>
      <c r="I210" s="235">
        <v>7.5</v>
      </c>
    </row>
    <row r="211" spans="1:9" ht="14.25" x14ac:dyDescent="0.15">
      <c r="A211" s="1269"/>
      <c r="B211" s="612">
        <v>44841</v>
      </c>
      <c r="C211" s="444" t="str">
        <f t="shared" si="25"/>
        <v>(金)</v>
      </c>
      <c r="D211" s="235">
        <v>20.100000000000001</v>
      </c>
      <c r="E211" s="563">
        <v>0.3</v>
      </c>
      <c r="F211" s="238">
        <v>8.15</v>
      </c>
      <c r="G211" s="253">
        <v>16.5</v>
      </c>
      <c r="H211" s="563">
        <v>0.4</v>
      </c>
      <c r="I211" s="235">
        <v>7.5</v>
      </c>
    </row>
    <row r="212" spans="1:9" ht="14.25" x14ac:dyDescent="0.15">
      <c r="A212" s="1269"/>
      <c r="B212" s="612">
        <v>44842</v>
      </c>
      <c r="C212" s="444" t="str">
        <f t="shared" si="25"/>
        <v>(土)</v>
      </c>
      <c r="D212" s="235">
        <v>18.600000000000001</v>
      </c>
      <c r="E212" s="563">
        <v>0.3</v>
      </c>
      <c r="F212" s="238">
        <v>8.16</v>
      </c>
      <c r="G212" s="253">
        <v>16.2</v>
      </c>
      <c r="H212" s="563">
        <v>0.4</v>
      </c>
      <c r="I212" s="235">
        <v>7.5</v>
      </c>
    </row>
    <row r="213" spans="1:9" ht="14.25" x14ac:dyDescent="0.15">
      <c r="A213" s="1269"/>
      <c r="B213" s="612">
        <v>44843</v>
      </c>
      <c r="C213" s="444" t="str">
        <f t="shared" si="25"/>
        <v>(日)</v>
      </c>
      <c r="D213" s="235">
        <v>19.600000000000001</v>
      </c>
      <c r="E213" s="563">
        <v>0.3</v>
      </c>
      <c r="F213" s="238">
        <v>8.15</v>
      </c>
      <c r="G213" s="253">
        <v>16.100000000000001</v>
      </c>
      <c r="H213" s="563">
        <v>0.4</v>
      </c>
      <c r="I213" s="235">
        <v>7.5</v>
      </c>
    </row>
    <row r="214" spans="1:9" ht="14.25" x14ac:dyDescent="0.15">
      <c r="A214" s="1269"/>
      <c r="B214" s="612">
        <v>44844</v>
      </c>
      <c r="C214" s="444" t="str">
        <f t="shared" si="25"/>
        <v>(月)</v>
      </c>
      <c r="D214" s="235">
        <v>19.100000000000001</v>
      </c>
      <c r="E214" s="563">
        <v>0.3</v>
      </c>
      <c r="F214" s="238">
        <v>8.14</v>
      </c>
      <c r="G214" s="253">
        <v>16.100000000000001</v>
      </c>
      <c r="H214" s="563">
        <v>0.4</v>
      </c>
      <c r="I214" s="235">
        <v>7.5</v>
      </c>
    </row>
    <row r="215" spans="1:9" ht="14.25" x14ac:dyDescent="0.15">
      <c r="A215" s="1269"/>
      <c r="B215" s="612">
        <v>44845</v>
      </c>
      <c r="C215" s="444" t="str">
        <f t="shared" si="25"/>
        <v>(火)</v>
      </c>
      <c r="D215" s="235">
        <v>19.3</v>
      </c>
      <c r="E215" s="563">
        <v>0.3</v>
      </c>
      <c r="F215" s="238">
        <v>8.09</v>
      </c>
      <c r="G215" s="253">
        <v>16.2</v>
      </c>
      <c r="H215" s="563">
        <v>0.4</v>
      </c>
      <c r="I215" s="235">
        <v>7.6</v>
      </c>
    </row>
    <row r="216" spans="1:9" ht="14.25" x14ac:dyDescent="0.15">
      <c r="A216" s="1269"/>
      <c r="B216" s="612">
        <v>44846</v>
      </c>
      <c r="C216" s="444" t="str">
        <f t="shared" si="25"/>
        <v>(水)</v>
      </c>
      <c r="D216" s="235">
        <v>19.5</v>
      </c>
      <c r="E216" s="563">
        <v>0.3</v>
      </c>
      <c r="F216" s="238">
        <v>8.1199999999999992</v>
      </c>
      <c r="G216" s="253">
        <v>16.3</v>
      </c>
      <c r="H216" s="563">
        <v>0.4</v>
      </c>
      <c r="I216" s="235">
        <v>7.5</v>
      </c>
    </row>
    <row r="217" spans="1:9" ht="14.25" x14ac:dyDescent="0.15">
      <c r="A217" s="1269"/>
      <c r="B217" s="612">
        <v>44847</v>
      </c>
      <c r="C217" s="444" t="str">
        <f t="shared" si="25"/>
        <v>(木)</v>
      </c>
      <c r="D217" s="235">
        <v>19.2</v>
      </c>
      <c r="E217" s="563">
        <v>0.3</v>
      </c>
      <c r="F217" s="238">
        <v>8.02</v>
      </c>
      <c r="G217" s="253">
        <v>16.3</v>
      </c>
      <c r="H217" s="563">
        <v>0.4</v>
      </c>
      <c r="I217" s="235">
        <v>7.5</v>
      </c>
    </row>
    <row r="218" spans="1:9" ht="14.25" x14ac:dyDescent="0.15">
      <c r="A218" s="1269"/>
      <c r="B218" s="612">
        <v>44848</v>
      </c>
      <c r="C218" s="444" t="str">
        <f t="shared" si="25"/>
        <v>(金)</v>
      </c>
      <c r="D218" s="235">
        <v>19.399999999999999</v>
      </c>
      <c r="E218" s="563">
        <v>0.3</v>
      </c>
      <c r="F218" s="238">
        <v>8.0299999999999994</v>
      </c>
      <c r="G218" s="253">
        <v>16.2</v>
      </c>
      <c r="H218" s="563">
        <v>0.4</v>
      </c>
      <c r="I218" s="235">
        <v>7.5</v>
      </c>
    </row>
    <row r="219" spans="1:9" ht="14.25" x14ac:dyDescent="0.15">
      <c r="A219" s="1269"/>
      <c r="B219" s="612">
        <v>44849</v>
      </c>
      <c r="C219" s="444" t="str">
        <f t="shared" si="25"/>
        <v>(土)</v>
      </c>
      <c r="D219" s="235">
        <v>18.899999999999999</v>
      </c>
      <c r="E219" s="563">
        <v>0.3</v>
      </c>
      <c r="F219" s="238">
        <v>8.01</v>
      </c>
      <c r="G219" s="253">
        <v>16.2</v>
      </c>
      <c r="H219" s="563">
        <v>0.4</v>
      </c>
      <c r="I219" s="235">
        <v>7.4</v>
      </c>
    </row>
    <row r="220" spans="1:9" ht="14.25" x14ac:dyDescent="0.15">
      <c r="A220" s="1269"/>
      <c r="B220" s="612">
        <v>44850</v>
      </c>
      <c r="C220" s="444" t="str">
        <f t="shared" si="25"/>
        <v>(日)</v>
      </c>
      <c r="D220" s="235">
        <v>18.899999999999999</v>
      </c>
      <c r="E220" s="563">
        <v>0.3</v>
      </c>
      <c r="F220" s="238">
        <v>8</v>
      </c>
      <c r="G220" s="253">
        <v>16.2</v>
      </c>
      <c r="H220" s="563">
        <v>0.5</v>
      </c>
      <c r="I220" s="235">
        <v>7.5</v>
      </c>
    </row>
    <row r="221" spans="1:9" ht="14.25" x14ac:dyDescent="0.15">
      <c r="A221" s="1269"/>
      <c r="B221" s="612">
        <v>44851</v>
      </c>
      <c r="C221" s="444" t="str">
        <f t="shared" si="25"/>
        <v>(月)</v>
      </c>
      <c r="D221" s="235">
        <v>19.3</v>
      </c>
      <c r="E221" s="563">
        <v>0.3</v>
      </c>
      <c r="F221" s="238">
        <v>7.94</v>
      </c>
      <c r="G221" s="253">
        <v>16.100000000000001</v>
      </c>
      <c r="H221" s="563">
        <v>0.3</v>
      </c>
      <c r="I221" s="235">
        <v>7.5</v>
      </c>
    </row>
    <row r="222" spans="1:9" ht="14.25" x14ac:dyDescent="0.15">
      <c r="A222" s="1269"/>
      <c r="B222" s="612">
        <v>44852</v>
      </c>
      <c r="C222" s="444" t="str">
        <f t="shared" si="25"/>
        <v>(火)</v>
      </c>
      <c r="D222" s="235">
        <v>19</v>
      </c>
      <c r="E222" s="563">
        <v>0.3</v>
      </c>
      <c r="F222" s="238">
        <v>7.95</v>
      </c>
      <c r="G222" s="253">
        <v>16.2</v>
      </c>
      <c r="H222" s="563">
        <v>0.5</v>
      </c>
      <c r="I222" s="235">
        <v>7.5</v>
      </c>
    </row>
    <row r="223" spans="1:9" ht="14.25" x14ac:dyDescent="0.15">
      <c r="A223" s="1269"/>
      <c r="B223" s="612">
        <v>44853</v>
      </c>
      <c r="C223" s="444" t="str">
        <f t="shared" si="25"/>
        <v>(水)</v>
      </c>
      <c r="D223" s="235">
        <v>18.899999999999999</v>
      </c>
      <c r="E223" s="563">
        <v>0.3</v>
      </c>
      <c r="F223" s="238">
        <v>8</v>
      </c>
      <c r="G223" s="253">
        <v>16.100000000000001</v>
      </c>
      <c r="H223" s="563">
        <v>0.5</v>
      </c>
      <c r="I223" s="235">
        <v>7.5</v>
      </c>
    </row>
    <row r="224" spans="1:9" ht="14.25" x14ac:dyDescent="0.15">
      <c r="A224" s="1269"/>
      <c r="B224" s="612">
        <v>44854</v>
      </c>
      <c r="C224" s="444" t="str">
        <f t="shared" si="25"/>
        <v>(木)</v>
      </c>
      <c r="D224" s="235">
        <v>17.899999999999999</v>
      </c>
      <c r="E224" s="563">
        <v>0.3</v>
      </c>
      <c r="F224" s="238">
        <v>8.0500000000000007</v>
      </c>
      <c r="G224" s="253">
        <v>15.8</v>
      </c>
      <c r="H224" s="563">
        <v>0.3</v>
      </c>
      <c r="I224" s="235">
        <v>7.5</v>
      </c>
    </row>
    <row r="225" spans="1:14" ht="14.25" x14ac:dyDescent="0.15">
      <c r="A225" s="1269"/>
      <c r="B225" s="612">
        <v>44855</v>
      </c>
      <c r="C225" s="444" t="str">
        <f t="shared" si="25"/>
        <v>(金)</v>
      </c>
      <c r="D225" s="235">
        <v>18.3</v>
      </c>
      <c r="E225" s="563">
        <v>0.3</v>
      </c>
      <c r="F225" s="238">
        <v>8.07</v>
      </c>
      <c r="G225" s="253">
        <v>15.9</v>
      </c>
      <c r="H225" s="563">
        <v>0.5</v>
      </c>
      <c r="I225" s="235">
        <v>7.5</v>
      </c>
    </row>
    <row r="226" spans="1:14" ht="14.25" x14ac:dyDescent="0.15">
      <c r="A226" s="1269"/>
      <c r="B226" s="612">
        <v>44856</v>
      </c>
      <c r="C226" s="444" t="str">
        <f t="shared" si="25"/>
        <v>(土)</v>
      </c>
      <c r="D226" s="235">
        <v>18.5</v>
      </c>
      <c r="E226" s="563">
        <v>0.3</v>
      </c>
      <c r="F226" s="238">
        <v>8.0299999999999994</v>
      </c>
      <c r="G226" s="253">
        <v>15.9</v>
      </c>
      <c r="H226" s="563">
        <v>0.4</v>
      </c>
      <c r="I226" s="235">
        <v>7.5</v>
      </c>
    </row>
    <row r="227" spans="1:14" ht="14.25" x14ac:dyDescent="0.15">
      <c r="A227" s="1269"/>
      <c r="B227" s="612">
        <v>44857</v>
      </c>
      <c r="C227" s="444" t="str">
        <f t="shared" si="25"/>
        <v>(日)</v>
      </c>
      <c r="D227" s="235">
        <v>18.7</v>
      </c>
      <c r="E227" s="563">
        <v>0.3</v>
      </c>
      <c r="F227" s="238">
        <v>7.96</v>
      </c>
      <c r="G227" s="253">
        <v>16</v>
      </c>
      <c r="H227" s="563">
        <v>0.4</v>
      </c>
      <c r="I227" s="235">
        <v>7.5</v>
      </c>
    </row>
    <row r="228" spans="1:14" ht="14.25" x14ac:dyDescent="0.15">
      <c r="A228" s="1269"/>
      <c r="B228" s="612">
        <v>44858</v>
      </c>
      <c r="C228" s="444" t="str">
        <f t="shared" si="25"/>
        <v>(月)</v>
      </c>
      <c r="D228" s="235">
        <v>18</v>
      </c>
      <c r="E228" s="563">
        <v>0.3</v>
      </c>
      <c r="F228" s="238">
        <v>7.98</v>
      </c>
      <c r="G228" s="253">
        <v>16.100000000000001</v>
      </c>
      <c r="H228" s="563">
        <v>0.4</v>
      </c>
      <c r="I228" s="235">
        <v>7.5</v>
      </c>
    </row>
    <row r="229" spans="1:14" ht="14.25" x14ac:dyDescent="0.15">
      <c r="A229" s="1269"/>
      <c r="B229" s="612">
        <v>44859</v>
      </c>
      <c r="C229" s="444" t="str">
        <f t="shared" si="25"/>
        <v>(火)</v>
      </c>
      <c r="D229" s="235">
        <v>18.3</v>
      </c>
      <c r="E229" s="563">
        <v>0.3</v>
      </c>
      <c r="F229" s="238">
        <v>8.02</v>
      </c>
      <c r="G229" s="253">
        <v>16</v>
      </c>
      <c r="H229" s="563">
        <v>0.4</v>
      </c>
      <c r="I229" s="235">
        <v>7.5</v>
      </c>
    </row>
    <row r="230" spans="1:14" ht="14.25" x14ac:dyDescent="0.15">
      <c r="A230" s="1269"/>
      <c r="B230" s="612">
        <v>44860</v>
      </c>
      <c r="C230" s="444" t="str">
        <f t="shared" si="25"/>
        <v>(水)</v>
      </c>
      <c r="D230" s="235">
        <v>18.399999999999999</v>
      </c>
      <c r="E230" s="563">
        <v>0.3</v>
      </c>
      <c r="F230" s="238">
        <v>8.0500000000000007</v>
      </c>
      <c r="G230" s="253">
        <v>15.8</v>
      </c>
      <c r="H230" s="563">
        <v>0.4</v>
      </c>
      <c r="I230" s="235">
        <v>7.5</v>
      </c>
    </row>
    <row r="231" spans="1:14" ht="14.25" x14ac:dyDescent="0.15">
      <c r="A231" s="1269"/>
      <c r="B231" s="612">
        <v>44861</v>
      </c>
      <c r="C231" s="444" t="str">
        <f t="shared" si="25"/>
        <v>(木)</v>
      </c>
      <c r="D231" s="235">
        <v>17.5</v>
      </c>
      <c r="E231" s="563">
        <v>0.3</v>
      </c>
      <c r="F231" s="238">
        <v>8.07</v>
      </c>
      <c r="G231" s="253">
        <v>15.6</v>
      </c>
      <c r="H231" s="563">
        <v>0.4</v>
      </c>
      <c r="I231" s="235">
        <v>7.5</v>
      </c>
    </row>
    <row r="232" spans="1:14" ht="14.25" x14ac:dyDescent="0.15">
      <c r="A232" s="1269"/>
      <c r="B232" s="612">
        <v>44862</v>
      </c>
      <c r="C232" s="444" t="str">
        <f t="shared" si="25"/>
        <v>(金)</v>
      </c>
      <c r="D232" s="235">
        <v>17.8</v>
      </c>
      <c r="E232" s="563">
        <v>0.3</v>
      </c>
      <c r="F232" s="238">
        <v>8.0399999999999991</v>
      </c>
      <c r="G232" s="253">
        <v>15.7</v>
      </c>
      <c r="H232" s="563">
        <v>0.5</v>
      </c>
      <c r="I232" s="235">
        <v>7.5</v>
      </c>
    </row>
    <row r="233" spans="1:14" ht="14.25" x14ac:dyDescent="0.15">
      <c r="A233" s="1269"/>
      <c r="B233" s="612">
        <v>44863</v>
      </c>
      <c r="C233" s="444" t="str">
        <f t="shared" si="25"/>
        <v>(土)</v>
      </c>
      <c r="D233" s="235">
        <v>17.8</v>
      </c>
      <c r="E233" s="563">
        <v>0.3</v>
      </c>
      <c r="F233" s="238">
        <v>8.02</v>
      </c>
      <c r="G233" s="253">
        <v>15.7</v>
      </c>
      <c r="H233" s="563">
        <v>0.4</v>
      </c>
      <c r="I233" s="235">
        <v>7.5</v>
      </c>
    </row>
    <row r="234" spans="1:14" ht="14.25" x14ac:dyDescent="0.15">
      <c r="A234" s="1269"/>
      <c r="B234" s="612">
        <v>44864</v>
      </c>
      <c r="C234" s="433" t="str">
        <f t="shared" si="25"/>
        <v>(日)</v>
      </c>
      <c r="D234" s="235">
        <v>17.5</v>
      </c>
      <c r="E234" s="563">
        <v>0.3</v>
      </c>
      <c r="F234" s="238">
        <v>8.0399999999999991</v>
      </c>
      <c r="G234" s="253">
        <v>15.7</v>
      </c>
      <c r="H234" s="563">
        <v>0.4</v>
      </c>
      <c r="I234" s="235">
        <v>7.5</v>
      </c>
    </row>
    <row r="235" spans="1:14" ht="14.25" x14ac:dyDescent="0.15">
      <c r="A235" s="1269"/>
      <c r="B235" s="613">
        <v>44865</v>
      </c>
      <c r="C235" s="433" t="str">
        <f t="shared" si="25"/>
        <v>(月)</v>
      </c>
      <c r="D235" s="254">
        <v>17.899999999999999</v>
      </c>
      <c r="E235" s="570">
        <v>0.3</v>
      </c>
      <c r="F235" s="255">
        <v>8.02</v>
      </c>
      <c r="G235" s="256">
        <v>15.7</v>
      </c>
      <c r="H235" s="570">
        <v>0.4</v>
      </c>
      <c r="I235" s="254">
        <v>7.5</v>
      </c>
    </row>
    <row r="236" spans="1:14" ht="14.25" x14ac:dyDescent="0.15">
      <c r="A236" s="1269"/>
      <c r="B236" s="440" t="s">
        <v>274</v>
      </c>
      <c r="C236" s="439"/>
      <c r="D236" s="227">
        <f t="shared" ref="D236:I236" si="26">MAX(D205:D235)</f>
        <v>20.6</v>
      </c>
      <c r="E236" s="559">
        <f t="shared" si="26"/>
        <v>0.3</v>
      </c>
      <c r="F236" s="228">
        <f t="shared" si="26"/>
        <v>8.16</v>
      </c>
      <c r="G236" s="229">
        <f t="shared" si="26"/>
        <v>16.899999999999999</v>
      </c>
      <c r="H236" s="559">
        <f t="shared" si="26"/>
        <v>0.5</v>
      </c>
      <c r="I236" s="227">
        <f t="shared" si="26"/>
        <v>7.6</v>
      </c>
    </row>
    <row r="237" spans="1:14" ht="14.25" x14ac:dyDescent="0.15">
      <c r="A237" s="1269"/>
      <c r="B237" s="440" t="s">
        <v>275</v>
      </c>
      <c r="C237" s="439"/>
      <c r="D237" s="227">
        <f t="shared" ref="D237:I237" si="27">MIN(D205:D235)</f>
        <v>17.5</v>
      </c>
      <c r="E237" s="559">
        <f t="shared" si="27"/>
        <v>0.3</v>
      </c>
      <c r="F237" s="228">
        <f t="shared" si="27"/>
        <v>7.94</v>
      </c>
      <c r="G237" s="229">
        <f t="shared" si="27"/>
        <v>15.6</v>
      </c>
      <c r="H237" s="559">
        <f t="shared" si="27"/>
        <v>0.3</v>
      </c>
      <c r="I237" s="227">
        <f t="shared" si="27"/>
        <v>7.4</v>
      </c>
    </row>
    <row r="238" spans="1:14" ht="14.25" x14ac:dyDescent="0.15">
      <c r="A238" s="1269"/>
      <c r="B238" s="440" t="s">
        <v>276</v>
      </c>
      <c r="C238" s="439"/>
      <c r="D238" s="227">
        <f t="shared" ref="D238:I238" si="28">ROUND(AVERAGE(D205:D235),1)</f>
        <v>18.899999999999999</v>
      </c>
      <c r="E238" s="559">
        <f t="shared" si="28"/>
        <v>0.3</v>
      </c>
      <c r="F238" s="228">
        <f t="shared" si="28"/>
        <v>8.1</v>
      </c>
      <c r="G238" s="229">
        <f t="shared" si="28"/>
        <v>16.2</v>
      </c>
      <c r="H238" s="559">
        <f t="shared" si="28"/>
        <v>0.4</v>
      </c>
      <c r="I238" s="227">
        <f t="shared" si="28"/>
        <v>7.5</v>
      </c>
    </row>
    <row r="239" spans="1:14" ht="17.25" customHeight="1" x14ac:dyDescent="0.15">
      <c r="A239" s="1269" t="s">
        <v>393</v>
      </c>
      <c r="B239" s="611">
        <v>44866</v>
      </c>
      <c r="C239" s="594" t="str">
        <f>IF(B239="","",IF(WEEKDAY(B239)=1,"(日)",IF(WEEKDAY(B239)=2,"(月)",IF(WEEKDAY(B239)=3,"(火)",IF(WEEKDAY(B239)=4,"(水)",IF(WEEKDAY(B239)=5,"(木)",IF(WEEKDAY(B239)=6,"(金)","(土)")))))))</f>
        <v>(火)</v>
      </c>
      <c r="D239" s="252">
        <v>17.8</v>
      </c>
      <c r="E239" s="569">
        <v>0.3</v>
      </c>
      <c r="F239" s="257">
        <v>8.0299999999999994</v>
      </c>
      <c r="G239" s="258">
        <v>15.7</v>
      </c>
      <c r="H239" s="569">
        <v>0.5</v>
      </c>
      <c r="I239" s="252">
        <v>7.5</v>
      </c>
      <c r="K239" s="1270" t="s">
        <v>420</v>
      </c>
      <c r="L239" s="1271"/>
      <c r="M239" s="1271"/>
      <c r="N239" s="1272"/>
    </row>
    <row r="240" spans="1:14" ht="17.25" customHeight="1" x14ac:dyDescent="0.15">
      <c r="A240" s="1269"/>
      <c r="B240" s="612">
        <v>44867</v>
      </c>
      <c r="C240" s="444" t="str">
        <f t="shared" ref="C240:C268" si="29">IF(B240="","",IF(WEEKDAY(B240)=1,"(日)",IF(WEEKDAY(B240)=2,"(月)",IF(WEEKDAY(B240)=3,"(火)",IF(WEEKDAY(B240)=4,"(水)",IF(WEEKDAY(B240)=5,"(木)",IF(WEEKDAY(B240)=6,"(金)","(土)")))))))</f>
        <v>(水)</v>
      </c>
      <c r="D240" s="235">
        <v>18</v>
      </c>
      <c r="E240" s="563">
        <v>0.3</v>
      </c>
      <c r="F240" s="236">
        <v>8</v>
      </c>
      <c r="G240" s="237">
        <v>15.7</v>
      </c>
      <c r="H240" s="563">
        <v>0.3</v>
      </c>
      <c r="I240" s="235">
        <v>7.6</v>
      </c>
      <c r="K240" s="1273"/>
      <c r="L240" s="1274"/>
      <c r="M240" s="1274"/>
      <c r="N240" s="1275"/>
    </row>
    <row r="241" spans="1:14" ht="14.25" customHeight="1" x14ac:dyDescent="0.15">
      <c r="A241" s="1269"/>
      <c r="B241" s="612">
        <v>44868</v>
      </c>
      <c r="C241" s="444" t="str">
        <f t="shared" si="29"/>
        <v>(木)</v>
      </c>
      <c r="D241" s="235">
        <v>17.899999999999999</v>
      </c>
      <c r="E241" s="563">
        <v>0.3</v>
      </c>
      <c r="F241" s="236">
        <v>8.01</v>
      </c>
      <c r="G241" s="237">
        <v>15.7</v>
      </c>
      <c r="H241" s="563">
        <v>0.4</v>
      </c>
      <c r="I241" s="235">
        <v>7.5</v>
      </c>
      <c r="K241" s="1276"/>
      <c r="L241" s="1277"/>
      <c r="M241" s="650" t="s">
        <v>448</v>
      </c>
      <c r="N241" s="650" t="s">
        <v>449</v>
      </c>
    </row>
    <row r="242" spans="1:14" ht="14.25" customHeight="1" x14ac:dyDescent="0.15">
      <c r="A242" s="1269"/>
      <c r="B242" s="612">
        <v>44869</v>
      </c>
      <c r="C242" s="444" t="str">
        <f t="shared" si="29"/>
        <v>(金)</v>
      </c>
      <c r="D242" s="235">
        <v>18</v>
      </c>
      <c r="E242" s="563">
        <v>0.3</v>
      </c>
      <c r="F242" s="236">
        <v>7.96</v>
      </c>
      <c r="G242" s="237">
        <v>15.8</v>
      </c>
      <c r="H242" s="563">
        <v>0.4</v>
      </c>
      <c r="I242" s="235">
        <v>7.4</v>
      </c>
      <c r="K242" s="622" t="s">
        <v>421</v>
      </c>
      <c r="L242" s="623"/>
      <c r="M242" s="624">
        <v>44875</v>
      </c>
      <c r="N242" s="625">
        <v>44875</v>
      </c>
    </row>
    <row r="243" spans="1:14" ht="14.25" x14ac:dyDescent="0.15">
      <c r="A243" s="1269"/>
      <c r="B243" s="612">
        <v>44870</v>
      </c>
      <c r="C243" s="444" t="str">
        <f t="shared" si="29"/>
        <v>(土)</v>
      </c>
      <c r="D243" s="235">
        <v>17.600000000000001</v>
      </c>
      <c r="E243" s="563">
        <v>0.3</v>
      </c>
      <c r="F243" s="236">
        <v>8.01</v>
      </c>
      <c r="G243" s="237">
        <v>15.8</v>
      </c>
      <c r="H243" s="563">
        <v>0.5</v>
      </c>
      <c r="I243" s="235">
        <v>7.4</v>
      </c>
      <c r="K243" s="622" t="s">
        <v>422</v>
      </c>
      <c r="L243" s="626" t="s">
        <v>423</v>
      </c>
      <c r="M243" s="627">
        <v>17.399999999999999</v>
      </c>
      <c r="N243" s="628">
        <v>15.9</v>
      </c>
    </row>
    <row r="244" spans="1:14" ht="14.25" x14ac:dyDescent="0.15">
      <c r="A244" s="1269"/>
      <c r="B244" s="612">
        <v>44871</v>
      </c>
      <c r="C244" s="444" t="str">
        <f t="shared" si="29"/>
        <v>(日)</v>
      </c>
      <c r="D244" s="235">
        <v>17.8</v>
      </c>
      <c r="E244" s="563">
        <v>0.3</v>
      </c>
      <c r="F244" s="236">
        <v>8.0299999999999994</v>
      </c>
      <c r="G244" s="237">
        <v>15.7</v>
      </c>
      <c r="H244" s="563">
        <v>0.4</v>
      </c>
      <c r="I244" s="235">
        <v>7.4</v>
      </c>
      <c r="K244" s="622" t="s">
        <v>424</v>
      </c>
      <c r="L244" s="626" t="s">
        <v>425</v>
      </c>
      <c r="M244" s="651">
        <v>0</v>
      </c>
      <c r="N244" s="652">
        <v>0.26</v>
      </c>
    </row>
    <row r="245" spans="1:14" ht="14.25" x14ac:dyDescent="0.15">
      <c r="A245" s="1269"/>
      <c r="B245" s="612">
        <v>44872</v>
      </c>
      <c r="C245" s="444" t="str">
        <f t="shared" si="29"/>
        <v>(月)</v>
      </c>
      <c r="D245" s="235">
        <v>17.8</v>
      </c>
      <c r="E245" s="563">
        <v>0.3</v>
      </c>
      <c r="F245" s="236">
        <v>8.0299999999999994</v>
      </c>
      <c r="G245" s="237">
        <v>15.7</v>
      </c>
      <c r="H245" s="563">
        <v>0.4</v>
      </c>
      <c r="I245" s="235">
        <v>7.5</v>
      </c>
      <c r="K245" s="622" t="s">
        <v>12</v>
      </c>
      <c r="L245" s="629"/>
      <c r="M245" s="627">
        <v>8.3000000000000007</v>
      </c>
      <c r="N245" s="628">
        <v>7.7</v>
      </c>
    </row>
    <row r="246" spans="1:14" ht="14.25" x14ac:dyDescent="0.15">
      <c r="A246" s="1269"/>
      <c r="B246" s="612">
        <v>44873</v>
      </c>
      <c r="C246" s="444" t="str">
        <f t="shared" si="29"/>
        <v>(火)</v>
      </c>
      <c r="D246" s="235">
        <v>16.899999999999999</v>
      </c>
      <c r="E246" s="563">
        <v>0.3</v>
      </c>
      <c r="F246" s="236">
        <v>8.0299999999999994</v>
      </c>
      <c r="G246" s="237">
        <v>15.6</v>
      </c>
      <c r="H246" s="563">
        <v>0.4</v>
      </c>
      <c r="I246" s="235">
        <v>7.4</v>
      </c>
      <c r="K246" s="622" t="s">
        <v>426</v>
      </c>
      <c r="L246" s="649" t="s">
        <v>447</v>
      </c>
      <c r="M246" s="627">
        <v>15.8</v>
      </c>
      <c r="N246" s="628">
        <v>20.8</v>
      </c>
    </row>
    <row r="247" spans="1:14" ht="14.25" x14ac:dyDescent="0.15">
      <c r="A247" s="1269"/>
      <c r="B247" s="612">
        <v>44874</v>
      </c>
      <c r="C247" s="444" t="str">
        <f t="shared" si="29"/>
        <v>(水)</v>
      </c>
      <c r="D247" s="235">
        <v>17.100000000000001</v>
      </c>
      <c r="E247" s="563">
        <v>0.3</v>
      </c>
      <c r="F247" s="259">
        <v>8.01</v>
      </c>
      <c r="G247" s="237">
        <v>15.5</v>
      </c>
      <c r="H247" s="563">
        <v>0.4</v>
      </c>
      <c r="I247" s="235">
        <v>7.5</v>
      </c>
      <c r="K247" s="622" t="s">
        <v>427</v>
      </c>
      <c r="L247" s="629" t="s">
        <v>428</v>
      </c>
      <c r="M247" s="627">
        <v>55.7</v>
      </c>
      <c r="N247" s="628">
        <v>39.9</v>
      </c>
    </row>
    <row r="248" spans="1:14" ht="14.25" x14ac:dyDescent="0.15">
      <c r="A248" s="1269"/>
      <c r="B248" s="612">
        <v>44875</v>
      </c>
      <c r="C248" s="444" t="str">
        <f t="shared" si="29"/>
        <v>(木)</v>
      </c>
      <c r="D248" s="235">
        <v>17.3</v>
      </c>
      <c r="E248" s="563">
        <v>0.3</v>
      </c>
      <c r="F248" s="236">
        <v>8.0399999999999991</v>
      </c>
      <c r="G248" s="237">
        <v>15.6</v>
      </c>
      <c r="H248" s="563">
        <v>0.5</v>
      </c>
      <c r="I248" s="235">
        <v>7.5</v>
      </c>
      <c r="K248" s="622" t="s">
        <v>429</v>
      </c>
      <c r="L248" s="629" t="s">
        <v>428</v>
      </c>
      <c r="M248" s="630">
        <v>63.4</v>
      </c>
      <c r="N248" s="631">
        <v>78.599999999999994</v>
      </c>
    </row>
    <row r="249" spans="1:14" ht="14.25" x14ac:dyDescent="0.15">
      <c r="A249" s="1269"/>
      <c r="B249" s="612">
        <v>44876</v>
      </c>
      <c r="C249" s="444" t="str">
        <f t="shared" si="29"/>
        <v>(金)</v>
      </c>
      <c r="D249" s="235">
        <v>17.5</v>
      </c>
      <c r="E249" s="563">
        <v>0.3</v>
      </c>
      <c r="F249" s="236">
        <v>8.1</v>
      </c>
      <c r="G249" s="237">
        <v>15.6</v>
      </c>
      <c r="H249" s="563">
        <v>0.4</v>
      </c>
      <c r="I249" s="235">
        <v>7.5</v>
      </c>
      <c r="K249" s="622" t="s">
        <v>430</v>
      </c>
      <c r="L249" s="629" t="s">
        <v>428</v>
      </c>
      <c r="M249" s="630">
        <v>45.2</v>
      </c>
      <c r="N249" s="631">
        <v>46.2</v>
      </c>
    </row>
    <row r="250" spans="1:14" ht="14.25" x14ac:dyDescent="0.15">
      <c r="A250" s="1269"/>
      <c r="B250" s="612">
        <v>44877</v>
      </c>
      <c r="C250" s="444" t="str">
        <f t="shared" si="29"/>
        <v>(土)</v>
      </c>
      <c r="D250" s="235">
        <v>17.100000000000001</v>
      </c>
      <c r="E250" s="563">
        <v>0.2</v>
      </c>
      <c r="F250" s="236">
        <v>8.11</v>
      </c>
      <c r="G250" s="237">
        <v>15.7</v>
      </c>
      <c r="H250" s="563">
        <v>0.4</v>
      </c>
      <c r="I250" s="235">
        <v>7.5</v>
      </c>
      <c r="K250" s="622" t="s">
        <v>431</v>
      </c>
      <c r="L250" s="629" t="s">
        <v>428</v>
      </c>
      <c r="M250" s="630">
        <v>18.2</v>
      </c>
      <c r="N250" s="631">
        <v>32.4</v>
      </c>
    </row>
    <row r="251" spans="1:14" ht="14.25" x14ac:dyDescent="0.15">
      <c r="A251" s="1269"/>
      <c r="B251" s="612">
        <v>44878</v>
      </c>
      <c r="C251" s="444" t="str">
        <f t="shared" si="29"/>
        <v>(日)</v>
      </c>
      <c r="D251" s="235">
        <v>17.3</v>
      </c>
      <c r="E251" s="563">
        <v>0.2</v>
      </c>
      <c r="F251" s="236">
        <v>8.0399999999999991</v>
      </c>
      <c r="G251" s="237">
        <v>15.7</v>
      </c>
      <c r="H251" s="563">
        <v>0.4</v>
      </c>
      <c r="I251" s="235">
        <v>7.5</v>
      </c>
      <c r="K251" s="622" t="s">
        <v>432</v>
      </c>
      <c r="L251" s="629" t="s">
        <v>428</v>
      </c>
      <c r="M251" s="627">
        <v>5.4</v>
      </c>
      <c r="N251" s="628">
        <v>15.8</v>
      </c>
    </row>
    <row r="252" spans="1:14" ht="14.25" x14ac:dyDescent="0.15">
      <c r="A252" s="1269"/>
      <c r="B252" s="612">
        <v>44879</v>
      </c>
      <c r="C252" s="444" t="str">
        <f t="shared" si="29"/>
        <v>(月)</v>
      </c>
      <c r="D252" s="235">
        <v>17.5</v>
      </c>
      <c r="E252" s="563">
        <v>0.2</v>
      </c>
      <c r="F252" s="236">
        <v>8.0299999999999994</v>
      </c>
      <c r="G252" s="237">
        <v>15.8</v>
      </c>
      <c r="H252" s="563">
        <v>0.4</v>
      </c>
      <c r="I252" s="235">
        <v>7.5</v>
      </c>
      <c r="K252" s="622" t="s">
        <v>433</v>
      </c>
      <c r="L252" s="629" t="s">
        <v>428</v>
      </c>
      <c r="M252" s="632">
        <v>120</v>
      </c>
      <c r="N252" s="633">
        <v>164</v>
      </c>
    </row>
    <row r="253" spans="1:14" ht="14.25" x14ac:dyDescent="0.15">
      <c r="A253" s="1269"/>
      <c r="B253" s="612">
        <v>44880</v>
      </c>
      <c r="C253" s="444" t="str">
        <f t="shared" si="29"/>
        <v>(火)</v>
      </c>
      <c r="D253" s="235">
        <v>17.2</v>
      </c>
      <c r="E253" s="563">
        <v>0.2</v>
      </c>
      <c r="F253" s="236">
        <v>8.0399999999999991</v>
      </c>
      <c r="G253" s="237">
        <v>15.7</v>
      </c>
      <c r="H253" s="563">
        <v>0.4</v>
      </c>
      <c r="I253" s="235">
        <v>7.5</v>
      </c>
      <c r="K253" s="622" t="s">
        <v>434</v>
      </c>
      <c r="L253" s="629" t="s">
        <v>428</v>
      </c>
      <c r="M253" s="653">
        <v>0</v>
      </c>
      <c r="N253" s="654">
        <v>0.17</v>
      </c>
    </row>
    <row r="254" spans="1:14" ht="14.25" x14ac:dyDescent="0.15">
      <c r="A254" s="1269"/>
      <c r="B254" s="612">
        <v>44881</v>
      </c>
      <c r="C254" s="444" t="str">
        <f t="shared" si="29"/>
        <v>(水)</v>
      </c>
      <c r="D254" s="235">
        <v>17.3</v>
      </c>
      <c r="E254" s="563">
        <v>0.2</v>
      </c>
      <c r="F254" s="236">
        <v>8.01</v>
      </c>
      <c r="G254" s="237">
        <v>15.6</v>
      </c>
      <c r="H254" s="563">
        <v>0.4</v>
      </c>
      <c r="I254" s="235">
        <v>7.4</v>
      </c>
      <c r="K254" s="622" t="s">
        <v>435</v>
      </c>
      <c r="L254" s="629" t="s">
        <v>428</v>
      </c>
      <c r="M254" s="636">
        <v>0</v>
      </c>
      <c r="N254" s="637">
        <v>0</v>
      </c>
    </row>
    <row r="255" spans="1:14" ht="14.25" x14ac:dyDescent="0.15">
      <c r="A255" s="1269"/>
      <c r="B255" s="612">
        <v>44882</v>
      </c>
      <c r="C255" s="444" t="str">
        <f t="shared" si="29"/>
        <v>(木)</v>
      </c>
      <c r="D255" s="235">
        <v>17.2</v>
      </c>
      <c r="E255" s="563">
        <v>0.2</v>
      </c>
      <c r="F255" s="236">
        <v>8.09</v>
      </c>
      <c r="G255" s="237">
        <v>15.4</v>
      </c>
      <c r="H255" s="563">
        <v>0.4</v>
      </c>
      <c r="I255" s="235">
        <v>7.6</v>
      </c>
      <c r="K255" s="622" t="s">
        <v>436</v>
      </c>
      <c r="L255" s="629" t="s">
        <v>428</v>
      </c>
      <c r="M255" s="646" t="s">
        <v>446</v>
      </c>
      <c r="N255" s="647" t="s">
        <v>446</v>
      </c>
    </row>
    <row r="256" spans="1:14" ht="14.25" x14ac:dyDescent="0.15">
      <c r="A256" s="1269"/>
      <c r="B256" s="612">
        <v>44883</v>
      </c>
      <c r="C256" s="444" t="str">
        <f t="shared" si="29"/>
        <v>(金)</v>
      </c>
      <c r="D256" s="235">
        <v>17.2</v>
      </c>
      <c r="E256" s="563">
        <v>0.2</v>
      </c>
      <c r="F256" s="236">
        <v>8.09</v>
      </c>
      <c r="G256" s="237">
        <v>15.4</v>
      </c>
      <c r="H256" s="563">
        <v>0.4</v>
      </c>
      <c r="I256" s="235">
        <v>7.4</v>
      </c>
      <c r="K256" s="622" t="s">
        <v>437</v>
      </c>
      <c r="L256" s="629" t="s">
        <v>428</v>
      </c>
      <c r="M256" s="632">
        <v>6.6</v>
      </c>
      <c r="N256" s="638">
        <v>9.3000000000000007</v>
      </c>
    </row>
    <row r="257" spans="1:14" ht="14.25" x14ac:dyDescent="0.15">
      <c r="A257" s="1269"/>
      <c r="B257" s="612">
        <v>44884</v>
      </c>
      <c r="C257" s="444" t="str">
        <f t="shared" si="29"/>
        <v>(土)</v>
      </c>
      <c r="D257" s="235">
        <v>16.8</v>
      </c>
      <c r="E257" s="563">
        <v>0.2</v>
      </c>
      <c r="F257" s="236">
        <v>8.09</v>
      </c>
      <c r="G257" s="237">
        <v>15.3</v>
      </c>
      <c r="H257" s="563">
        <v>0.4</v>
      </c>
      <c r="I257" s="235">
        <v>7.4</v>
      </c>
      <c r="K257" s="622" t="s">
        <v>29</v>
      </c>
      <c r="L257" s="629" t="s">
        <v>428</v>
      </c>
      <c r="M257" s="634">
        <v>0.01</v>
      </c>
      <c r="N257" s="635">
        <v>0.04</v>
      </c>
    </row>
    <row r="258" spans="1:14" ht="14.25" x14ac:dyDescent="0.15">
      <c r="A258" s="1269"/>
      <c r="B258" s="612">
        <v>44885</v>
      </c>
      <c r="C258" s="444" t="str">
        <f t="shared" si="29"/>
        <v>(日)</v>
      </c>
      <c r="D258" s="235">
        <v>16.899999999999999</v>
      </c>
      <c r="E258" s="563">
        <v>0.2</v>
      </c>
      <c r="F258" s="236">
        <v>8.08</v>
      </c>
      <c r="G258" s="237">
        <v>15.3</v>
      </c>
      <c r="H258" s="563">
        <v>0.5</v>
      </c>
      <c r="I258" s="235">
        <v>7.5</v>
      </c>
      <c r="K258" s="622" t="s">
        <v>16</v>
      </c>
      <c r="L258" s="629" t="s">
        <v>428</v>
      </c>
      <c r="M258" s="646" t="s">
        <v>446</v>
      </c>
      <c r="N258" s="648" t="s">
        <v>446</v>
      </c>
    </row>
    <row r="259" spans="1:14" ht="14.25" x14ac:dyDescent="0.15">
      <c r="A259" s="1269"/>
      <c r="B259" s="612">
        <v>44886</v>
      </c>
      <c r="C259" s="444" t="str">
        <f t="shared" si="29"/>
        <v>(月)</v>
      </c>
      <c r="D259" s="235">
        <v>16.7</v>
      </c>
      <c r="E259" s="563">
        <v>0.2</v>
      </c>
      <c r="F259" s="236">
        <v>8.0500000000000007</v>
      </c>
      <c r="G259" s="237">
        <v>15.2</v>
      </c>
      <c r="H259" s="563">
        <v>0.5</v>
      </c>
      <c r="I259" s="235">
        <v>7.5</v>
      </c>
      <c r="K259" s="622" t="s">
        <v>438</v>
      </c>
      <c r="L259" s="629" t="s">
        <v>428</v>
      </c>
      <c r="M259" s="655">
        <v>0</v>
      </c>
      <c r="N259" s="652">
        <v>0</v>
      </c>
    </row>
    <row r="260" spans="1:14" ht="14.25" x14ac:dyDescent="0.15">
      <c r="A260" s="1269"/>
      <c r="B260" s="612">
        <v>44887</v>
      </c>
      <c r="C260" s="444" t="str">
        <f t="shared" si="29"/>
        <v>(火)</v>
      </c>
      <c r="D260" s="235">
        <v>16.600000000000001</v>
      </c>
      <c r="E260" s="563">
        <v>0.2</v>
      </c>
      <c r="F260" s="236">
        <v>8.06</v>
      </c>
      <c r="G260" s="237">
        <v>15.2</v>
      </c>
      <c r="H260" s="563">
        <v>0.5</v>
      </c>
      <c r="I260" s="235">
        <v>7.5</v>
      </c>
      <c r="K260" s="622" t="s">
        <v>439</v>
      </c>
      <c r="L260" s="629" t="s">
        <v>428</v>
      </c>
      <c r="M260" s="639">
        <v>0.4</v>
      </c>
      <c r="N260" s="640">
        <v>20.8</v>
      </c>
    </row>
    <row r="261" spans="1:14" ht="14.25" x14ac:dyDescent="0.15">
      <c r="A261" s="1269"/>
      <c r="B261" s="612">
        <v>44888</v>
      </c>
      <c r="C261" s="444" t="str">
        <f t="shared" si="29"/>
        <v>(水)</v>
      </c>
      <c r="D261" s="235">
        <v>16.600000000000001</v>
      </c>
      <c r="E261" s="563">
        <v>0.3</v>
      </c>
      <c r="F261" s="236">
        <v>8.06</v>
      </c>
      <c r="G261" s="237">
        <v>15.4</v>
      </c>
      <c r="H261" s="563">
        <v>0.5</v>
      </c>
      <c r="I261" s="235">
        <v>7.4</v>
      </c>
      <c r="K261" s="622" t="s">
        <v>440</v>
      </c>
      <c r="L261" s="629" t="s">
        <v>428</v>
      </c>
      <c r="M261" s="641">
        <v>0.3</v>
      </c>
      <c r="N261" s="642">
        <v>5</v>
      </c>
    </row>
    <row r="262" spans="1:14" ht="14.25" x14ac:dyDescent="0.15">
      <c r="A262" s="1269"/>
      <c r="B262" s="612">
        <v>44889</v>
      </c>
      <c r="C262" s="444" t="str">
        <f t="shared" si="29"/>
        <v>(木)</v>
      </c>
      <c r="D262" s="235">
        <v>16.5</v>
      </c>
      <c r="E262" s="563">
        <v>0.3</v>
      </c>
      <c r="F262" s="236">
        <v>8.02</v>
      </c>
      <c r="G262" s="237">
        <v>15.3</v>
      </c>
      <c r="H262" s="563">
        <v>0.5</v>
      </c>
      <c r="I262" s="235">
        <v>7.5</v>
      </c>
      <c r="K262" s="622" t="s">
        <v>441</v>
      </c>
      <c r="L262" s="629" t="s">
        <v>428</v>
      </c>
      <c r="M262" s="632">
        <v>0.08</v>
      </c>
      <c r="N262" s="643">
        <v>0.08</v>
      </c>
    </row>
    <row r="263" spans="1:14" ht="14.25" x14ac:dyDescent="0.15">
      <c r="A263" s="1269"/>
      <c r="B263" s="612">
        <v>44890</v>
      </c>
      <c r="C263" s="444" t="str">
        <f t="shared" si="29"/>
        <v>(金)</v>
      </c>
      <c r="D263" s="235">
        <v>16.600000000000001</v>
      </c>
      <c r="E263" s="563">
        <v>0.3</v>
      </c>
      <c r="F263" s="236">
        <v>8.0500000000000007</v>
      </c>
      <c r="G263" s="237">
        <v>15.4</v>
      </c>
      <c r="H263" s="563">
        <v>0.4</v>
      </c>
      <c r="I263" s="235">
        <v>7.5</v>
      </c>
      <c r="K263" s="622" t="s">
        <v>442</v>
      </c>
      <c r="L263" s="629" t="s">
        <v>428</v>
      </c>
      <c r="M263" s="646" t="s">
        <v>446</v>
      </c>
      <c r="N263" s="647" t="s">
        <v>446</v>
      </c>
    </row>
    <row r="264" spans="1:14" ht="14.25" x14ac:dyDescent="0.15">
      <c r="A264" s="1269"/>
      <c r="B264" s="612">
        <v>44891</v>
      </c>
      <c r="C264" s="444" t="str">
        <f t="shared" si="29"/>
        <v>(土)</v>
      </c>
      <c r="D264" s="235">
        <v>16.5</v>
      </c>
      <c r="E264" s="563">
        <v>0.3</v>
      </c>
      <c r="F264" s="236">
        <v>8.0500000000000007</v>
      </c>
      <c r="G264" s="237">
        <v>15.4</v>
      </c>
      <c r="H264" s="563">
        <v>0.5</v>
      </c>
      <c r="I264" s="235">
        <v>7.5</v>
      </c>
      <c r="K264" s="622" t="s">
        <v>443</v>
      </c>
      <c r="L264" s="629" t="s">
        <v>428</v>
      </c>
      <c r="M264" s="632">
        <v>9.5</v>
      </c>
      <c r="N264" s="638">
        <v>17.8</v>
      </c>
    </row>
    <row r="265" spans="1:14" ht="14.25" x14ac:dyDescent="0.15">
      <c r="A265" s="1269"/>
      <c r="B265" s="612">
        <v>44892</v>
      </c>
      <c r="C265" s="444" t="str">
        <f t="shared" si="29"/>
        <v>(日)</v>
      </c>
      <c r="D265" s="235">
        <v>16.5</v>
      </c>
      <c r="E265" s="563">
        <v>0.3</v>
      </c>
      <c r="F265" s="236">
        <v>8.0399999999999991</v>
      </c>
      <c r="G265" s="237">
        <v>15.3</v>
      </c>
      <c r="H265" s="563">
        <v>0.5</v>
      </c>
      <c r="I265" s="235">
        <v>7.5</v>
      </c>
      <c r="K265" s="622" t="s">
        <v>17</v>
      </c>
      <c r="L265" s="629" t="s">
        <v>428</v>
      </c>
      <c r="M265" s="632">
        <v>52.4</v>
      </c>
      <c r="N265" s="638">
        <v>58.2</v>
      </c>
    </row>
    <row r="266" spans="1:14" ht="14.25" x14ac:dyDescent="0.15">
      <c r="A266" s="1269"/>
      <c r="B266" s="612">
        <v>44893</v>
      </c>
      <c r="C266" s="444" t="str">
        <f t="shared" si="29"/>
        <v>(月)</v>
      </c>
      <c r="D266" s="235">
        <v>16.399999999999999</v>
      </c>
      <c r="E266" s="563">
        <v>0.3</v>
      </c>
      <c r="F266" s="236">
        <v>8.09</v>
      </c>
      <c r="G266" s="237">
        <v>15.2</v>
      </c>
      <c r="H266" s="563">
        <v>0.5</v>
      </c>
      <c r="I266" s="235">
        <v>7.5</v>
      </c>
      <c r="K266" s="622" t="s">
        <v>444</v>
      </c>
      <c r="L266" s="626" t="s">
        <v>425</v>
      </c>
      <c r="M266" s="644">
        <v>0</v>
      </c>
      <c r="N266" s="645">
        <v>2</v>
      </c>
    </row>
    <row r="267" spans="1:14" ht="14.25" x14ac:dyDescent="0.15">
      <c r="A267" s="1269"/>
      <c r="B267" s="612">
        <v>44894</v>
      </c>
      <c r="C267" s="444" t="str">
        <f t="shared" si="29"/>
        <v>(火)</v>
      </c>
      <c r="D267" s="235">
        <v>16.3</v>
      </c>
      <c r="E267" s="563">
        <v>0.3</v>
      </c>
      <c r="F267" s="236">
        <v>8.06</v>
      </c>
      <c r="G267" s="237">
        <v>15.2</v>
      </c>
      <c r="H267" s="563">
        <v>0.5</v>
      </c>
      <c r="I267" s="235">
        <v>7.5</v>
      </c>
      <c r="K267" s="622" t="s">
        <v>445</v>
      </c>
      <c r="L267" s="629" t="s">
        <v>428</v>
      </c>
      <c r="M267" s="646" t="s">
        <v>446</v>
      </c>
      <c r="N267" s="648" t="s">
        <v>446</v>
      </c>
    </row>
    <row r="268" spans="1:14" ht="14.25" x14ac:dyDescent="0.15">
      <c r="A268" s="1269"/>
      <c r="B268" s="613">
        <v>44895</v>
      </c>
      <c r="C268" s="433" t="str">
        <f t="shared" si="29"/>
        <v>(水)</v>
      </c>
      <c r="D268" s="254">
        <v>16.399999999999999</v>
      </c>
      <c r="E268" s="570">
        <v>0.3</v>
      </c>
      <c r="F268" s="260">
        <v>8.0299999999999994</v>
      </c>
      <c r="G268" s="261">
        <v>15.3</v>
      </c>
      <c r="H268" s="570">
        <v>0.5</v>
      </c>
      <c r="I268" s="254">
        <v>7.5</v>
      </c>
    </row>
    <row r="269" spans="1:14" ht="14.25" x14ac:dyDescent="0.15">
      <c r="A269" s="1269"/>
      <c r="B269" s="440" t="s">
        <v>274</v>
      </c>
      <c r="C269" s="439"/>
      <c r="D269" s="227">
        <f>MAX(D239:D268)</f>
        <v>18</v>
      </c>
      <c r="E269" s="559">
        <f t="shared" ref="E269:I269" si="30">MAX(E239:E268)</f>
        <v>0.3</v>
      </c>
      <c r="F269" s="228">
        <f t="shared" si="30"/>
        <v>8.11</v>
      </c>
      <c r="G269" s="229">
        <f t="shared" si="30"/>
        <v>15.8</v>
      </c>
      <c r="H269" s="559">
        <f t="shared" si="30"/>
        <v>0.5</v>
      </c>
      <c r="I269" s="227">
        <f t="shared" si="30"/>
        <v>7.6</v>
      </c>
    </row>
    <row r="270" spans="1:14" ht="14.25" x14ac:dyDescent="0.15">
      <c r="A270" s="1269"/>
      <c r="B270" s="440" t="s">
        <v>275</v>
      </c>
      <c r="C270" s="439"/>
      <c r="D270" s="227">
        <f>MIN(D239:D268)</f>
        <v>16.3</v>
      </c>
      <c r="E270" s="559">
        <f t="shared" ref="E270:I270" si="31">MIN(E239:E268)</f>
        <v>0.2</v>
      </c>
      <c r="F270" s="228">
        <f t="shared" si="31"/>
        <v>7.96</v>
      </c>
      <c r="G270" s="229">
        <f t="shared" si="31"/>
        <v>15.2</v>
      </c>
      <c r="H270" s="559">
        <f t="shared" si="31"/>
        <v>0.3</v>
      </c>
      <c r="I270" s="227">
        <f t="shared" si="31"/>
        <v>7.4</v>
      </c>
    </row>
    <row r="271" spans="1:14" ht="14.25" x14ac:dyDescent="0.15">
      <c r="A271" s="1269"/>
      <c r="B271" s="440" t="s">
        <v>276</v>
      </c>
      <c r="C271" s="439"/>
      <c r="D271" s="227">
        <f>ROUND(AVERAGE(D239:D268),1)</f>
        <v>17.100000000000001</v>
      </c>
      <c r="E271" s="559">
        <f t="shared" ref="E271:I271" si="32">ROUND(AVERAGE(E239:E268),1)</f>
        <v>0.3</v>
      </c>
      <c r="F271" s="228">
        <f t="shared" si="32"/>
        <v>8</v>
      </c>
      <c r="G271" s="229">
        <f t="shared" si="32"/>
        <v>15.5</v>
      </c>
      <c r="H271" s="559">
        <f t="shared" si="32"/>
        <v>0.4</v>
      </c>
      <c r="I271" s="227">
        <f t="shared" si="32"/>
        <v>7.5</v>
      </c>
    </row>
    <row r="272" spans="1:14" ht="14.25" customHeight="1" x14ac:dyDescent="0.15">
      <c r="A272" s="1269" t="s">
        <v>392</v>
      </c>
      <c r="B272" s="611">
        <v>44896</v>
      </c>
      <c r="C272" s="594" t="str">
        <f>IF(B272="","",IF(WEEKDAY(B272)=1,"(日)",IF(WEEKDAY(B272)=2,"(月)",IF(WEEKDAY(B272)=3,"(火)",IF(WEEKDAY(B272)=4,"(水)",IF(WEEKDAY(B272)=5,"(木)",IF(WEEKDAY(B272)=6,"(金)","(土)")))))))</f>
        <v>(木)</v>
      </c>
      <c r="D272" s="252">
        <v>16.600000000000001</v>
      </c>
      <c r="E272" s="569">
        <v>0.3</v>
      </c>
      <c r="F272" s="257">
        <v>8.0299999999999994</v>
      </c>
      <c r="G272" s="258">
        <v>15.5</v>
      </c>
      <c r="H272" s="569">
        <v>0.5</v>
      </c>
      <c r="I272" s="252">
        <v>7.5</v>
      </c>
    </row>
    <row r="273" spans="1:9" ht="14.25" x14ac:dyDescent="0.15">
      <c r="A273" s="1269"/>
      <c r="B273" s="612">
        <v>44897</v>
      </c>
      <c r="C273" s="444" t="str">
        <f t="shared" ref="C273:C302" si="33">IF(B273="","",IF(WEEKDAY(B273)=1,"(日)",IF(WEEKDAY(B273)=2,"(月)",IF(WEEKDAY(B273)=3,"(火)",IF(WEEKDAY(B273)=4,"(水)",IF(WEEKDAY(B273)=5,"(木)",IF(WEEKDAY(B273)=6,"(金)","(土)")))))))</f>
        <v>(金)</v>
      </c>
      <c r="D273" s="235">
        <v>16.3</v>
      </c>
      <c r="E273" s="563">
        <v>0.2</v>
      </c>
      <c r="F273" s="236">
        <v>8.1999999999999993</v>
      </c>
      <c r="G273" s="237">
        <v>15.3</v>
      </c>
      <c r="H273" s="563">
        <v>0.4</v>
      </c>
      <c r="I273" s="235">
        <v>7.5</v>
      </c>
    </row>
    <row r="274" spans="1:9" ht="14.25" x14ac:dyDescent="0.15">
      <c r="A274" s="1269"/>
      <c r="B274" s="612">
        <v>44898</v>
      </c>
      <c r="C274" s="444" t="str">
        <f t="shared" si="33"/>
        <v>(土)</v>
      </c>
      <c r="D274" s="235">
        <v>16</v>
      </c>
      <c r="E274" s="563">
        <v>0.2</v>
      </c>
      <c r="F274" s="236">
        <v>8.2200000000000006</v>
      </c>
      <c r="G274" s="237">
        <v>15.1</v>
      </c>
      <c r="H274" s="563">
        <v>0.4</v>
      </c>
      <c r="I274" s="235">
        <v>7.5</v>
      </c>
    </row>
    <row r="275" spans="1:9" ht="14.25" x14ac:dyDescent="0.15">
      <c r="A275" s="1269"/>
      <c r="B275" s="612">
        <v>44899</v>
      </c>
      <c r="C275" s="444" t="str">
        <f t="shared" si="33"/>
        <v>(日)</v>
      </c>
      <c r="D275" s="235">
        <v>15.8</v>
      </c>
      <c r="E275" s="563">
        <v>0.2</v>
      </c>
      <c r="F275" s="236">
        <v>8.2200000000000006</v>
      </c>
      <c r="G275" s="237">
        <v>14.9</v>
      </c>
      <c r="H275" s="563">
        <v>0.4</v>
      </c>
      <c r="I275" s="235">
        <v>7.5</v>
      </c>
    </row>
    <row r="276" spans="1:9" ht="14.25" x14ac:dyDescent="0.15">
      <c r="A276" s="1269"/>
      <c r="B276" s="612">
        <v>44900</v>
      </c>
      <c r="C276" s="444" t="str">
        <f t="shared" si="33"/>
        <v>(月)</v>
      </c>
      <c r="D276" s="235">
        <v>15.8</v>
      </c>
      <c r="E276" s="563">
        <v>0.2</v>
      </c>
      <c r="F276" s="236">
        <v>8.2100000000000009</v>
      </c>
      <c r="G276" s="237">
        <v>14.8</v>
      </c>
      <c r="H276" s="563">
        <v>0.4</v>
      </c>
      <c r="I276" s="235">
        <v>7.4</v>
      </c>
    </row>
    <row r="277" spans="1:9" ht="14.25" x14ac:dyDescent="0.15">
      <c r="A277" s="1269"/>
      <c r="B277" s="612">
        <v>44901</v>
      </c>
      <c r="C277" s="444" t="str">
        <f t="shared" si="33"/>
        <v>(火)</v>
      </c>
      <c r="D277" s="235">
        <v>15.4</v>
      </c>
      <c r="E277" s="563">
        <v>0.2</v>
      </c>
      <c r="F277" s="236">
        <v>8.1999999999999993</v>
      </c>
      <c r="G277" s="237">
        <v>14.8</v>
      </c>
      <c r="H277" s="563">
        <v>0.4</v>
      </c>
      <c r="I277" s="235">
        <v>7.5</v>
      </c>
    </row>
    <row r="278" spans="1:9" ht="14.25" x14ac:dyDescent="0.15">
      <c r="A278" s="1269"/>
      <c r="B278" s="612">
        <v>44902</v>
      </c>
      <c r="C278" s="444" t="str">
        <f t="shared" si="33"/>
        <v>(水)</v>
      </c>
      <c r="D278" s="235">
        <v>15</v>
      </c>
      <c r="E278" s="563">
        <v>0.2</v>
      </c>
      <c r="F278" s="236">
        <v>8.2100000000000009</v>
      </c>
      <c r="G278" s="237">
        <v>14.6</v>
      </c>
      <c r="H278" s="563">
        <v>0.4</v>
      </c>
      <c r="I278" s="235">
        <v>7.5</v>
      </c>
    </row>
    <row r="279" spans="1:9" ht="14.25" x14ac:dyDescent="0.15">
      <c r="A279" s="1269"/>
      <c r="B279" s="612">
        <v>44903</v>
      </c>
      <c r="C279" s="444" t="str">
        <f t="shared" si="33"/>
        <v>(木)</v>
      </c>
      <c r="D279" s="235">
        <v>15.1</v>
      </c>
      <c r="E279" s="563">
        <v>0.3</v>
      </c>
      <c r="F279" s="236">
        <v>8.18</v>
      </c>
      <c r="G279" s="237">
        <v>14.5</v>
      </c>
      <c r="H279" s="563">
        <v>0.3</v>
      </c>
      <c r="I279" s="235">
        <v>7.5</v>
      </c>
    </row>
    <row r="280" spans="1:9" ht="14.25" x14ac:dyDescent="0.15">
      <c r="A280" s="1269"/>
      <c r="B280" s="612">
        <v>44904</v>
      </c>
      <c r="C280" s="444" t="str">
        <f t="shared" si="33"/>
        <v>(金)</v>
      </c>
      <c r="D280" s="235">
        <v>15</v>
      </c>
      <c r="E280" s="563">
        <v>0.3</v>
      </c>
      <c r="F280" s="236">
        <v>8.18</v>
      </c>
      <c r="G280" s="237">
        <v>14.8</v>
      </c>
      <c r="H280" s="563">
        <v>0.4</v>
      </c>
      <c r="I280" s="235">
        <v>7.5</v>
      </c>
    </row>
    <row r="281" spans="1:9" ht="14.25" x14ac:dyDescent="0.15">
      <c r="A281" s="1269"/>
      <c r="B281" s="612">
        <v>44905</v>
      </c>
      <c r="C281" s="444" t="str">
        <f t="shared" si="33"/>
        <v>(土)</v>
      </c>
      <c r="D281" s="235">
        <v>14.9</v>
      </c>
      <c r="E281" s="563">
        <v>0.3</v>
      </c>
      <c r="F281" s="236">
        <v>8.19</v>
      </c>
      <c r="G281" s="237">
        <v>14.7</v>
      </c>
      <c r="H281" s="563">
        <v>0.4</v>
      </c>
      <c r="I281" s="235">
        <v>7.5</v>
      </c>
    </row>
    <row r="282" spans="1:9" ht="14.25" x14ac:dyDescent="0.15">
      <c r="A282" s="1269"/>
      <c r="B282" s="612">
        <v>44906</v>
      </c>
      <c r="C282" s="444" t="str">
        <f t="shared" si="33"/>
        <v>(日)</v>
      </c>
      <c r="D282" s="235">
        <v>15.1</v>
      </c>
      <c r="E282" s="563">
        <v>0.3</v>
      </c>
      <c r="F282" s="236">
        <v>8.17</v>
      </c>
      <c r="G282" s="237">
        <v>14.7</v>
      </c>
      <c r="H282" s="563">
        <v>0.4</v>
      </c>
      <c r="I282" s="235">
        <v>7.6</v>
      </c>
    </row>
    <row r="283" spans="1:9" ht="14.25" x14ac:dyDescent="0.15">
      <c r="A283" s="1269"/>
      <c r="B283" s="612">
        <v>44907</v>
      </c>
      <c r="C283" s="444" t="str">
        <f t="shared" si="33"/>
        <v>(月)</v>
      </c>
      <c r="D283" s="235">
        <v>15</v>
      </c>
      <c r="E283" s="563">
        <v>0.3</v>
      </c>
      <c r="F283" s="236">
        <v>8.19</v>
      </c>
      <c r="G283" s="237">
        <v>14.7</v>
      </c>
      <c r="H283" s="563">
        <v>0.4</v>
      </c>
      <c r="I283" s="235">
        <v>7.5</v>
      </c>
    </row>
    <row r="284" spans="1:9" ht="14.25" x14ac:dyDescent="0.15">
      <c r="A284" s="1269"/>
      <c r="B284" s="612">
        <v>44908</v>
      </c>
      <c r="C284" s="444" t="str">
        <f t="shared" si="33"/>
        <v>(火)</v>
      </c>
      <c r="D284" s="235">
        <v>15</v>
      </c>
      <c r="E284" s="563">
        <v>0.3</v>
      </c>
      <c r="F284" s="236">
        <v>8.19</v>
      </c>
      <c r="G284" s="237">
        <v>14.9</v>
      </c>
      <c r="H284" s="563">
        <v>0.4</v>
      </c>
      <c r="I284" s="235">
        <v>7.5</v>
      </c>
    </row>
    <row r="285" spans="1:9" ht="14.25" x14ac:dyDescent="0.15">
      <c r="A285" s="1269"/>
      <c r="B285" s="612">
        <v>44909</v>
      </c>
      <c r="C285" s="444" t="str">
        <f t="shared" si="33"/>
        <v>(水)</v>
      </c>
      <c r="D285" s="235">
        <v>14.9</v>
      </c>
      <c r="E285" s="563">
        <v>0.3</v>
      </c>
      <c r="F285" s="236">
        <v>8.18</v>
      </c>
      <c r="G285" s="237">
        <v>14.7</v>
      </c>
      <c r="H285" s="563">
        <v>0.4</v>
      </c>
      <c r="I285" s="235">
        <v>7.5</v>
      </c>
    </row>
    <row r="286" spans="1:9" ht="14.25" x14ac:dyDescent="0.15">
      <c r="A286" s="1269"/>
      <c r="B286" s="612">
        <v>44910</v>
      </c>
      <c r="C286" s="444" t="str">
        <f t="shared" si="33"/>
        <v>(木)</v>
      </c>
      <c r="D286" s="235">
        <v>14.8</v>
      </c>
      <c r="E286" s="563">
        <v>0.3</v>
      </c>
      <c r="F286" s="236">
        <v>8.1999999999999993</v>
      </c>
      <c r="G286" s="237">
        <v>14.5</v>
      </c>
      <c r="H286" s="563">
        <v>0.5</v>
      </c>
      <c r="I286" s="235">
        <v>7.6</v>
      </c>
    </row>
    <row r="287" spans="1:9" ht="14.25" x14ac:dyDescent="0.15">
      <c r="A287" s="1269"/>
      <c r="B287" s="612">
        <v>44911</v>
      </c>
      <c r="C287" s="444" t="str">
        <f t="shared" si="33"/>
        <v>(金)</v>
      </c>
      <c r="D287" s="235">
        <v>14.8</v>
      </c>
      <c r="E287" s="563">
        <v>0.3</v>
      </c>
      <c r="F287" s="236">
        <v>8.18</v>
      </c>
      <c r="G287" s="237">
        <v>14.6</v>
      </c>
      <c r="H287" s="563">
        <v>0.5</v>
      </c>
      <c r="I287" s="235">
        <v>7.6</v>
      </c>
    </row>
    <row r="288" spans="1:9" ht="14.25" x14ac:dyDescent="0.15">
      <c r="A288" s="1269"/>
      <c r="B288" s="612">
        <v>44912</v>
      </c>
      <c r="C288" s="444" t="str">
        <f t="shared" si="33"/>
        <v>(土)</v>
      </c>
      <c r="D288" s="235">
        <v>14.7</v>
      </c>
      <c r="E288" s="563">
        <v>0.3</v>
      </c>
      <c r="F288" s="236">
        <v>8.18</v>
      </c>
      <c r="G288" s="237">
        <v>14.5</v>
      </c>
      <c r="H288" s="563">
        <v>0.4</v>
      </c>
      <c r="I288" s="235">
        <v>7.6</v>
      </c>
    </row>
    <row r="289" spans="1:9" ht="14.25" x14ac:dyDescent="0.15">
      <c r="A289" s="1269"/>
      <c r="B289" s="612">
        <v>44913</v>
      </c>
      <c r="C289" s="444" t="str">
        <f t="shared" si="33"/>
        <v>(日)</v>
      </c>
      <c r="D289" s="235">
        <v>14.5</v>
      </c>
      <c r="E289" s="563">
        <v>0.3</v>
      </c>
      <c r="F289" s="236">
        <v>8.17</v>
      </c>
      <c r="G289" s="237">
        <v>14.4</v>
      </c>
      <c r="H289" s="563">
        <v>0.4</v>
      </c>
      <c r="I289" s="235">
        <v>7.5</v>
      </c>
    </row>
    <row r="290" spans="1:9" ht="14.25" x14ac:dyDescent="0.15">
      <c r="A290" s="1269"/>
      <c r="B290" s="612">
        <v>44914</v>
      </c>
      <c r="C290" s="444" t="str">
        <f t="shared" si="33"/>
        <v>(月)</v>
      </c>
      <c r="D290" s="235">
        <v>14.3</v>
      </c>
      <c r="E290" s="563">
        <v>0.3</v>
      </c>
      <c r="F290" s="236">
        <v>8.19</v>
      </c>
      <c r="G290" s="237">
        <v>14.2</v>
      </c>
      <c r="H290" s="563">
        <v>0.4</v>
      </c>
      <c r="I290" s="235">
        <v>7.6</v>
      </c>
    </row>
    <row r="291" spans="1:9" ht="14.25" x14ac:dyDescent="0.15">
      <c r="A291" s="1269"/>
      <c r="B291" s="612">
        <v>44915</v>
      </c>
      <c r="C291" s="444" t="str">
        <f t="shared" si="33"/>
        <v>(火)</v>
      </c>
      <c r="D291" s="235">
        <v>14</v>
      </c>
      <c r="E291" s="563">
        <v>0.3</v>
      </c>
      <c r="F291" s="236">
        <v>8.1999999999999993</v>
      </c>
      <c r="G291" s="237">
        <v>14</v>
      </c>
      <c r="H291" s="563">
        <v>0.4</v>
      </c>
      <c r="I291" s="235">
        <v>7.6</v>
      </c>
    </row>
    <row r="292" spans="1:9" ht="14.25" x14ac:dyDescent="0.15">
      <c r="A292" s="1269"/>
      <c r="B292" s="612">
        <v>44916</v>
      </c>
      <c r="C292" s="444" t="str">
        <f t="shared" si="33"/>
        <v>(水)</v>
      </c>
      <c r="D292" s="235">
        <v>13.8</v>
      </c>
      <c r="E292" s="563">
        <v>0.3</v>
      </c>
      <c r="F292" s="236">
        <v>8.18</v>
      </c>
      <c r="G292" s="237">
        <v>14.2</v>
      </c>
      <c r="H292" s="563">
        <v>0.4</v>
      </c>
      <c r="I292" s="235">
        <v>7.6</v>
      </c>
    </row>
    <row r="293" spans="1:9" ht="14.25" x14ac:dyDescent="0.15">
      <c r="A293" s="1269"/>
      <c r="B293" s="612">
        <v>44917</v>
      </c>
      <c r="C293" s="444" t="str">
        <f t="shared" si="33"/>
        <v>(木)</v>
      </c>
      <c r="D293" s="235">
        <v>14</v>
      </c>
      <c r="E293" s="563">
        <v>0.3</v>
      </c>
      <c r="F293" s="236">
        <v>8.23</v>
      </c>
      <c r="G293" s="237">
        <v>14.2</v>
      </c>
      <c r="H293" s="563">
        <v>0.4</v>
      </c>
      <c r="I293" s="235">
        <v>7.6</v>
      </c>
    </row>
    <row r="294" spans="1:9" ht="14.25" x14ac:dyDescent="0.15">
      <c r="A294" s="1269"/>
      <c r="B294" s="612">
        <v>44918</v>
      </c>
      <c r="C294" s="444" t="str">
        <f t="shared" si="33"/>
        <v>(金)</v>
      </c>
      <c r="D294" s="235">
        <v>13.8</v>
      </c>
      <c r="E294" s="563">
        <v>0.3</v>
      </c>
      <c r="F294" s="236">
        <v>8.19</v>
      </c>
      <c r="G294" s="237">
        <v>14.2</v>
      </c>
      <c r="H294" s="563">
        <v>0.5</v>
      </c>
      <c r="I294" s="235">
        <v>7.6</v>
      </c>
    </row>
    <row r="295" spans="1:9" ht="14.25" x14ac:dyDescent="0.15">
      <c r="A295" s="1269"/>
      <c r="B295" s="612">
        <v>44919</v>
      </c>
      <c r="C295" s="444" t="str">
        <f t="shared" si="33"/>
        <v>(土)</v>
      </c>
      <c r="D295" s="235">
        <v>13.7</v>
      </c>
      <c r="E295" s="563">
        <v>0.3</v>
      </c>
      <c r="F295" s="236">
        <v>8.17</v>
      </c>
      <c r="G295" s="237">
        <v>14</v>
      </c>
      <c r="H295" s="563">
        <v>0.4</v>
      </c>
      <c r="I295" s="235">
        <v>7.5</v>
      </c>
    </row>
    <row r="296" spans="1:9" ht="14.25" x14ac:dyDescent="0.15">
      <c r="A296" s="1269"/>
      <c r="B296" s="612">
        <v>44920</v>
      </c>
      <c r="C296" s="444" t="str">
        <f t="shared" si="33"/>
        <v>(日)</v>
      </c>
      <c r="D296" s="235">
        <v>13.9</v>
      </c>
      <c r="E296" s="563">
        <v>0.3</v>
      </c>
      <c r="F296" s="236">
        <v>8.19</v>
      </c>
      <c r="G296" s="237">
        <v>14.2</v>
      </c>
      <c r="H296" s="563">
        <v>0.4</v>
      </c>
      <c r="I296" s="235">
        <v>7.5</v>
      </c>
    </row>
    <row r="297" spans="1:9" ht="14.25" x14ac:dyDescent="0.15">
      <c r="A297" s="1269"/>
      <c r="B297" s="612">
        <v>44921</v>
      </c>
      <c r="C297" s="444" t="str">
        <f t="shared" si="33"/>
        <v>(月)</v>
      </c>
      <c r="D297" s="235">
        <v>13.7</v>
      </c>
      <c r="E297" s="563">
        <v>0.3</v>
      </c>
      <c r="F297" s="236">
        <v>8.16</v>
      </c>
      <c r="G297" s="237">
        <v>14.2</v>
      </c>
      <c r="H297" s="563">
        <v>0.4</v>
      </c>
      <c r="I297" s="235">
        <v>7.6</v>
      </c>
    </row>
    <row r="298" spans="1:9" ht="14.25" x14ac:dyDescent="0.15">
      <c r="A298" s="1269"/>
      <c r="B298" s="612">
        <v>44922</v>
      </c>
      <c r="C298" s="444" t="str">
        <f t="shared" si="33"/>
        <v>(火)</v>
      </c>
      <c r="D298" s="235">
        <v>13.6</v>
      </c>
      <c r="E298" s="563">
        <v>0.3</v>
      </c>
      <c r="F298" s="236">
        <v>8.18</v>
      </c>
      <c r="G298" s="237">
        <v>14.1</v>
      </c>
      <c r="H298" s="563">
        <v>0.4</v>
      </c>
      <c r="I298" s="235">
        <v>7.6</v>
      </c>
    </row>
    <row r="299" spans="1:9" ht="14.25" x14ac:dyDescent="0.15">
      <c r="A299" s="1269"/>
      <c r="B299" s="612">
        <v>44923</v>
      </c>
      <c r="C299" s="444" t="str">
        <f t="shared" si="33"/>
        <v>(水)</v>
      </c>
      <c r="D299" s="235">
        <v>13.4</v>
      </c>
      <c r="E299" s="563">
        <v>0.3</v>
      </c>
      <c r="F299" s="236">
        <v>8.19</v>
      </c>
      <c r="G299" s="237">
        <v>13.7</v>
      </c>
      <c r="H299" s="563">
        <v>0.7</v>
      </c>
      <c r="I299" s="235">
        <v>7.6</v>
      </c>
    </row>
    <row r="300" spans="1:9" ht="14.25" x14ac:dyDescent="0.15">
      <c r="A300" s="1269"/>
      <c r="B300" s="612">
        <v>44924</v>
      </c>
      <c r="C300" s="444" t="str">
        <f t="shared" si="33"/>
        <v>(木)</v>
      </c>
      <c r="D300" s="235">
        <v>13.8</v>
      </c>
      <c r="E300" s="563">
        <v>0.3</v>
      </c>
      <c r="F300" s="236">
        <v>8.16</v>
      </c>
      <c r="G300" s="237">
        <v>14.3</v>
      </c>
      <c r="H300" s="563">
        <v>0.5</v>
      </c>
      <c r="I300" s="235">
        <v>7.6</v>
      </c>
    </row>
    <row r="301" spans="1:9" ht="14.25" x14ac:dyDescent="0.15">
      <c r="A301" s="1269"/>
      <c r="B301" s="656">
        <v>44925</v>
      </c>
      <c r="C301" s="434" t="str">
        <f t="shared" si="33"/>
        <v>(金)</v>
      </c>
      <c r="D301" s="235">
        <v>13.7</v>
      </c>
      <c r="E301" s="563">
        <v>0.3</v>
      </c>
      <c r="F301" s="236">
        <v>8.15</v>
      </c>
      <c r="G301" s="237">
        <v>14.2</v>
      </c>
      <c r="H301" s="563">
        <v>0.5</v>
      </c>
      <c r="I301" s="235">
        <v>7.6</v>
      </c>
    </row>
    <row r="302" spans="1:9" ht="14.25" x14ac:dyDescent="0.15">
      <c r="A302" s="1269"/>
      <c r="B302" s="613">
        <v>44926</v>
      </c>
      <c r="C302" s="445" t="str">
        <f t="shared" si="33"/>
        <v>(土)</v>
      </c>
      <c r="D302" s="254">
        <v>13.5</v>
      </c>
      <c r="E302" s="570">
        <v>0.3</v>
      </c>
      <c r="F302" s="260">
        <v>8.14</v>
      </c>
      <c r="G302" s="261">
        <v>14.5</v>
      </c>
      <c r="H302" s="570">
        <v>0.4</v>
      </c>
      <c r="I302" s="254">
        <v>7.6</v>
      </c>
    </row>
    <row r="303" spans="1:9" ht="14.25" x14ac:dyDescent="0.15">
      <c r="A303" s="1269"/>
      <c r="B303" s="440" t="s">
        <v>274</v>
      </c>
      <c r="C303" s="439"/>
      <c r="D303" s="227">
        <f t="shared" ref="D303:I303" si="34">MAX(D272:D302)</f>
        <v>16.600000000000001</v>
      </c>
      <c r="E303" s="559">
        <f t="shared" si="34"/>
        <v>0.3</v>
      </c>
      <c r="F303" s="228">
        <f t="shared" si="34"/>
        <v>8.23</v>
      </c>
      <c r="G303" s="229">
        <f t="shared" si="34"/>
        <v>15.5</v>
      </c>
      <c r="H303" s="559">
        <f t="shared" si="34"/>
        <v>0.7</v>
      </c>
      <c r="I303" s="227">
        <f t="shared" si="34"/>
        <v>7.6</v>
      </c>
    </row>
    <row r="304" spans="1:9" ht="14.25" x14ac:dyDescent="0.15">
      <c r="A304" s="1269"/>
      <c r="B304" s="440" t="s">
        <v>275</v>
      </c>
      <c r="C304" s="439"/>
      <c r="D304" s="227">
        <f t="shared" ref="D304:I304" si="35">MIN(D272:D302)</f>
        <v>13.4</v>
      </c>
      <c r="E304" s="559">
        <f t="shared" si="35"/>
        <v>0.2</v>
      </c>
      <c r="F304" s="228">
        <f t="shared" si="35"/>
        <v>8.0299999999999994</v>
      </c>
      <c r="G304" s="229">
        <f t="shared" si="35"/>
        <v>13.7</v>
      </c>
      <c r="H304" s="559">
        <f t="shared" si="35"/>
        <v>0.3</v>
      </c>
      <c r="I304" s="227">
        <f t="shared" si="35"/>
        <v>7.4</v>
      </c>
    </row>
    <row r="305" spans="1:9" ht="14.25" x14ac:dyDescent="0.15">
      <c r="A305" s="1269"/>
      <c r="B305" s="440" t="s">
        <v>276</v>
      </c>
      <c r="C305" s="439"/>
      <c r="D305" s="227">
        <f t="shared" ref="D305:I305" si="36">ROUND(AVERAGE(D272:D302),1)</f>
        <v>14.6</v>
      </c>
      <c r="E305" s="559">
        <f t="shared" si="36"/>
        <v>0.3</v>
      </c>
      <c r="F305" s="228">
        <f t="shared" si="36"/>
        <v>8.1999999999999993</v>
      </c>
      <c r="G305" s="229">
        <f t="shared" si="36"/>
        <v>14.5</v>
      </c>
      <c r="H305" s="559">
        <f t="shared" si="36"/>
        <v>0.4</v>
      </c>
      <c r="I305" s="227">
        <f t="shared" si="36"/>
        <v>7.5</v>
      </c>
    </row>
    <row r="306" spans="1:9" ht="14.25" x14ac:dyDescent="0.15">
      <c r="A306" s="1269" t="s">
        <v>391</v>
      </c>
      <c r="B306" s="611">
        <v>44927</v>
      </c>
      <c r="C306" s="594" t="str">
        <f>IF(B306="","",IF(WEEKDAY(B306)=1,"(日)",IF(WEEKDAY(B306)=2,"(月)",IF(WEEKDAY(B306)=3,"(火)",IF(WEEKDAY(B306)=4,"(水)",IF(WEEKDAY(B306)=5,"(木)",IF(WEEKDAY(B306)=6,"(金)","(土)")))))))</f>
        <v>(日)</v>
      </c>
      <c r="D306" s="235">
        <v>13.6</v>
      </c>
      <c r="E306" s="563">
        <v>0.3</v>
      </c>
      <c r="F306" s="236">
        <v>8.17</v>
      </c>
      <c r="G306" s="237">
        <v>14.2</v>
      </c>
      <c r="H306" s="563">
        <v>0.4</v>
      </c>
      <c r="I306" s="235">
        <v>7.6</v>
      </c>
    </row>
    <row r="307" spans="1:9" ht="14.25" x14ac:dyDescent="0.15">
      <c r="A307" s="1269"/>
      <c r="B307" s="612">
        <v>44928</v>
      </c>
      <c r="C307" s="444" t="str">
        <f t="shared" ref="C307:C336" si="37">IF(B307="","",IF(WEEKDAY(B307)=1,"(日)",IF(WEEKDAY(B307)=2,"(月)",IF(WEEKDAY(B307)=3,"(火)",IF(WEEKDAY(B307)=4,"(水)",IF(WEEKDAY(B307)=5,"(木)",IF(WEEKDAY(B307)=6,"(金)","(土)")))))))</f>
        <v>(月)</v>
      </c>
      <c r="D307" s="235">
        <v>13.3</v>
      </c>
      <c r="E307" s="563">
        <v>0.3</v>
      </c>
      <c r="F307" s="236">
        <v>8.17</v>
      </c>
      <c r="G307" s="237">
        <v>14.1</v>
      </c>
      <c r="H307" s="563">
        <v>0.4</v>
      </c>
      <c r="I307" s="235">
        <v>7.6</v>
      </c>
    </row>
    <row r="308" spans="1:9" ht="14.25" x14ac:dyDescent="0.15">
      <c r="A308" s="1269"/>
      <c r="B308" s="612">
        <v>44929</v>
      </c>
      <c r="C308" s="444" t="str">
        <f t="shared" si="37"/>
        <v>(火)</v>
      </c>
      <c r="D308" s="235">
        <v>13.3</v>
      </c>
      <c r="E308" s="563">
        <v>0.3</v>
      </c>
      <c r="F308" s="236">
        <v>8.17</v>
      </c>
      <c r="G308" s="237">
        <v>14</v>
      </c>
      <c r="H308" s="563">
        <v>0.4</v>
      </c>
      <c r="I308" s="235">
        <v>7.6</v>
      </c>
    </row>
    <row r="309" spans="1:9" ht="14.25" x14ac:dyDescent="0.15">
      <c r="A309" s="1269"/>
      <c r="B309" s="612">
        <v>44930</v>
      </c>
      <c r="C309" s="444" t="str">
        <f t="shared" si="37"/>
        <v>(水)</v>
      </c>
      <c r="D309" s="235">
        <v>13.4</v>
      </c>
      <c r="E309" s="563">
        <v>0.3</v>
      </c>
      <c r="F309" s="236">
        <v>8.17</v>
      </c>
      <c r="G309" s="237">
        <v>13.9</v>
      </c>
      <c r="H309" s="563">
        <v>0.4</v>
      </c>
      <c r="I309" s="235">
        <v>7.6</v>
      </c>
    </row>
    <row r="310" spans="1:9" ht="14.25" x14ac:dyDescent="0.15">
      <c r="A310" s="1269"/>
      <c r="B310" s="612">
        <v>44931</v>
      </c>
      <c r="C310" s="444" t="str">
        <f t="shared" si="37"/>
        <v>(木)</v>
      </c>
      <c r="D310" s="235">
        <v>13.3</v>
      </c>
      <c r="E310" s="563">
        <v>0.3</v>
      </c>
      <c r="F310" s="236">
        <v>8.15</v>
      </c>
      <c r="G310" s="237">
        <v>14.2</v>
      </c>
      <c r="H310" s="563">
        <v>0.4</v>
      </c>
      <c r="I310" s="235">
        <v>7.6</v>
      </c>
    </row>
    <row r="311" spans="1:9" ht="14.25" x14ac:dyDescent="0.15">
      <c r="A311" s="1269"/>
      <c r="B311" s="612">
        <v>44932</v>
      </c>
      <c r="C311" s="444" t="str">
        <f t="shared" si="37"/>
        <v>(金)</v>
      </c>
      <c r="D311" s="235">
        <v>13.2</v>
      </c>
      <c r="E311" s="563">
        <v>0.3</v>
      </c>
      <c r="F311" s="236">
        <v>8.17</v>
      </c>
      <c r="G311" s="237">
        <v>14.1</v>
      </c>
      <c r="H311" s="563">
        <v>0.4</v>
      </c>
      <c r="I311" s="235">
        <v>7.6</v>
      </c>
    </row>
    <row r="312" spans="1:9" ht="14.25" x14ac:dyDescent="0.15">
      <c r="A312" s="1269"/>
      <c r="B312" s="612">
        <v>44933</v>
      </c>
      <c r="C312" s="444" t="str">
        <f t="shared" si="37"/>
        <v>(土)</v>
      </c>
      <c r="D312" s="235">
        <v>13.4</v>
      </c>
      <c r="E312" s="563">
        <v>0.3</v>
      </c>
      <c r="F312" s="236">
        <v>8.1999999999999993</v>
      </c>
      <c r="G312" s="237">
        <v>14.4</v>
      </c>
      <c r="H312" s="563">
        <v>0.4</v>
      </c>
      <c r="I312" s="235">
        <v>7.6</v>
      </c>
    </row>
    <row r="313" spans="1:9" ht="14.25" x14ac:dyDescent="0.15">
      <c r="A313" s="1269"/>
      <c r="B313" s="612">
        <v>44934</v>
      </c>
      <c r="C313" s="444" t="str">
        <f t="shared" si="37"/>
        <v>(日)</v>
      </c>
      <c r="D313" s="235">
        <v>13.4</v>
      </c>
      <c r="E313" s="563">
        <v>0.3</v>
      </c>
      <c r="F313" s="236">
        <v>8.18</v>
      </c>
      <c r="G313" s="237">
        <v>14.2</v>
      </c>
      <c r="H313" s="563">
        <v>0.4</v>
      </c>
      <c r="I313" s="235">
        <v>7.6</v>
      </c>
    </row>
    <row r="314" spans="1:9" ht="14.25" x14ac:dyDescent="0.15">
      <c r="A314" s="1269"/>
      <c r="B314" s="612">
        <v>44935</v>
      </c>
      <c r="C314" s="444" t="str">
        <f t="shared" si="37"/>
        <v>(月)</v>
      </c>
      <c r="D314" s="235">
        <v>13.2</v>
      </c>
      <c r="E314" s="563">
        <v>0.3</v>
      </c>
      <c r="F314" s="236">
        <v>8.1999999999999993</v>
      </c>
      <c r="G314" s="237">
        <v>14.3</v>
      </c>
      <c r="H314" s="563">
        <v>0.4</v>
      </c>
      <c r="I314" s="235">
        <v>7.6</v>
      </c>
    </row>
    <row r="315" spans="1:9" ht="14.25" x14ac:dyDescent="0.15">
      <c r="A315" s="1269"/>
      <c r="B315" s="612">
        <v>44936</v>
      </c>
      <c r="C315" s="444" t="str">
        <f t="shared" si="37"/>
        <v>(火)</v>
      </c>
      <c r="D315" s="235">
        <v>13.5</v>
      </c>
      <c r="E315" s="563">
        <v>0.3</v>
      </c>
      <c r="F315" s="236">
        <v>8.18</v>
      </c>
      <c r="G315" s="237">
        <v>14.3</v>
      </c>
      <c r="H315" s="563">
        <v>0.4</v>
      </c>
      <c r="I315" s="235">
        <v>7.6</v>
      </c>
    </row>
    <row r="316" spans="1:9" ht="14.25" x14ac:dyDescent="0.15">
      <c r="A316" s="1269"/>
      <c r="B316" s="612">
        <v>44937</v>
      </c>
      <c r="C316" s="444" t="str">
        <f t="shared" si="37"/>
        <v>(水)</v>
      </c>
      <c r="D316" s="235">
        <v>13.4</v>
      </c>
      <c r="E316" s="563">
        <v>0.3</v>
      </c>
      <c r="F316" s="236">
        <v>8.16</v>
      </c>
      <c r="G316" s="237">
        <v>14.1</v>
      </c>
      <c r="H316" s="563">
        <v>0.4</v>
      </c>
      <c r="I316" s="235">
        <v>7.6</v>
      </c>
    </row>
    <row r="317" spans="1:9" ht="14.25" x14ac:dyDescent="0.15">
      <c r="A317" s="1269"/>
      <c r="B317" s="612">
        <v>44938</v>
      </c>
      <c r="C317" s="444" t="str">
        <f t="shared" si="37"/>
        <v>(木)</v>
      </c>
      <c r="D317" s="235">
        <v>13.2</v>
      </c>
      <c r="E317" s="563">
        <v>0.3</v>
      </c>
      <c r="F317" s="236">
        <v>8.16</v>
      </c>
      <c r="G317" s="237">
        <v>14.4</v>
      </c>
      <c r="H317" s="563">
        <v>0.4</v>
      </c>
      <c r="I317" s="235">
        <v>7.5</v>
      </c>
    </row>
    <row r="318" spans="1:9" ht="14.25" x14ac:dyDescent="0.15">
      <c r="A318" s="1269"/>
      <c r="B318" s="612">
        <v>44939</v>
      </c>
      <c r="C318" s="444" t="str">
        <f t="shared" si="37"/>
        <v>(金)</v>
      </c>
      <c r="D318" s="235">
        <v>13.4</v>
      </c>
      <c r="E318" s="563">
        <v>0.3</v>
      </c>
      <c r="F318" s="236">
        <v>8.18</v>
      </c>
      <c r="G318" s="237">
        <v>14.2</v>
      </c>
      <c r="H318" s="563">
        <v>0.4</v>
      </c>
      <c r="I318" s="235">
        <v>7.6</v>
      </c>
    </row>
    <row r="319" spans="1:9" ht="14.25" x14ac:dyDescent="0.15">
      <c r="A319" s="1269"/>
      <c r="B319" s="612">
        <v>44940</v>
      </c>
      <c r="C319" s="444" t="str">
        <f t="shared" si="37"/>
        <v>(土)</v>
      </c>
      <c r="D319" s="235">
        <v>13.5</v>
      </c>
      <c r="E319" s="563">
        <v>0.3</v>
      </c>
      <c r="F319" s="236">
        <v>8.1999999999999993</v>
      </c>
      <c r="G319" s="237">
        <v>14.4</v>
      </c>
      <c r="H319" s="563">
        <v>0.4</v>
      </c>
      <c r="I319" s="235">
        <v>7.6</v>
      </c>
    </row>
    <row r="320" spans="1:9" ht="14.25" x14ac:dyDescent="0.15">
      <c r="A320" s="1269"/>
      <c r="B320" s="612">
        <v>44941</v>
      </c>
      <c r="C320" s="444" t="str">
        <f t="shared" si="37"/>
        <v>(日)</v>
      </c>
      <c r="D320" s="235">
        <v>13.6</v>
      </c>
      <c r="E320" s="563">
        <v>0.3</v>
      </c>
      <c r="F320" s="236">
        <v>8.17</v>
      </c>
      <c r="G320" s="237">
        <v>14.6</v>
      </c>
      <c r="H320" s="563">
        <v>0.4</v>
      </c>
      <c r="I320" s="235">
        <v>7.5</v>
      </c>
    </row>
    <row r="321" spans="1:9" ht="14.25" x14ac:dyDescent="0.15">
      <c r="A321" s="1269"/>
      <c r="B321" s="612">
        <v>44942</v>
      </c>
      <c r="C321" s="444" t="str">
        <f t="shared" si="37"/>
        <v>(月)</v>
      </c>
      <c r="D321" s="235">
        <v>13.5</v>
      </c>
      <c r="E321" s="563">
        <v>0.3</v>
      </c>
      <c r="F321" s="236">
        <v>8.17</v>
      </c>
      <c r="G321" s="237">
        <v>14.6</v>
      </c>
      <c r="H321" s="563">
        <v>0.4</v>
      </c>
      <c r="I321" s="235">
        <v>7.6</v>
      </c>
    </row>
    <row r="322" spans="1:9" ht="14.25" x14ac:dyDescent="0.15">
      <c r="A322" s="1269"/>
      <c r="B322" s="612">
        <v>44943</v>
      </c>
      <c r="C322" s="444" t="str">
        <f t="shared" si="37"/>
        <v>(火)</v>
      </c>
      <c r="D322" s="235">
        <v>13.3</v>
      </c>
      <c r="E322" s="563">
        <v>0.3</v>
      </c>
      <c r="F322" s="236">
        <v>8.15</v>
      </c>
      <c r="G322" s="237">
        <v>14.3</v>
      </c>
      <c r="H322" s="563">
        <v>0.3</v>
      </c>
      <c r="I322" s="235">
        <v>7.6</v>
      </c>
    </row>
    <row r="323" spans="1:9" ht="14.25" x14ac:dyDescent="0.15">
      <c r="A323" s="1269"/>
      <c r="B323" s="612">
        <v>44944</v>
      </c>
      <c r="C323" s="444" t="str">
        <f t="shared" si="37"/>
        <v>(水)</v>
      </c>
      <c r="D323" s="235">
        <v>13.1</v>
      </c>
      <c r="E323" s="563">
        <v>0.3</v>
      </c>
      <c r="F323" s="236">
        <v>8.18</v>
      </c>
      <c r="G323" s="237">
        <v>14.4</v>
      </c>
      <c r="H323" s="563">
        <v>0.4</v>
      </c>
      <c r="I323" s="235">
        <v>7.6</v>
      </c>
    </row>
    <row r="324" spans="1:9" ht="14.25" x14ac:dyDescent="0.15">
      <c r="A324" s="1269"/>
      <c r="B324" s="612">
        <v>44945</v>
      </c>
      <c r="C324" s="444" t="str">
        <f t="shared" si="37"/>
        <v>(木)</v>
      </c>
      <c r="D324" s="235">
        <v>13</v>
      </c>
      <c r="E324" s="563">
        <v>0.3</v>
      </c>
      <c r="F324" s="236">
        <v>8.17</v>
      </c>
      <c r="G324" s="237">
        <v>14.5</v>
      </c>
      <c r="H324" s="563">
        <v>0.4</v>
      </c>
      <c r="I324" s="235">
        <v>7.6</v>
      </c>
    </row>
    <row r="325" spans="1:9" ht="14.25" x14ac:dyDescent="0.15">
      <c r="A325" s="1269"/>
      <c r="B325" s="612">
        <v>44946</v>
      </c>
      <c r="C325" s="444" t="str">
        <f t="shared" si="37"/>
        <v>(金)</v>
      </c>
      <c r="D325" s="235">
        <v>13.4</v>
      </c>
      <c r="E325" s="563">
        <v>0.3</v>
      </c>
      <c r="F325" s="236">
        <v>8.1999999999999993</v>
      </c>
      <c r="G325" s="237">
        <v>14.4</v>
      </c>
      <c r="H325" s="563">
        <v>0.4</v>
      </c>
      <c r="I325" s="235">
        <v>7.5</v>
      </c>
    </row>
    <row r="326" spans="1:9" ht="14.25" x14ac:dyDescent="0.15">
      <c r="A326" s="1269"/>
      <c r="B326" s="612">
        <v>44947</v>
      </c>
      <c r="C326" s="444" t="str">
        <f t="shared" si="37"/>
        <v>(土)</v>
      </c>
      <c r="D326" s="235">
        <v>13.4</v>
      </c>
      <c r="E326" s="563">
        <v>0.4</v>
      </c>
      <c r="F326" s="236">
        <v>8.16</v>
      </c>
      <c r="G326" s="237">
        <v>14.6</v>
      </c>
      <c r="H326" s="563">
        <v>0.3</v>
      </c>
      <c r="I326" s="235">
        <v>7.4</v>
      </c>
    </row>
    <row r="327" spans="1:9" ht="14.25" x14ac:dyDescent="0.15">
      <c r="A327" s="1269"/>
      <c r="B327" s="612">
        <v>44948</v>
      </c>
      <c r="C327" s="444" t="str">
        <f t="shared" si="37"/>
        <v>(日)</v>
      </c>
      <c r="D327" s="235">
        <v>13.3</v>
      </c>
      <c r="E327" s="563">
        <v>0.3</v>
      </c>
      <c r="F327" s="236">
        <v>8.17</v>
      </c>
      <c r="G327" s="237">
        <v>14.5</v>
      </c>
      <c r="H327" s="563">
        <v>0.3</v>
      </c>
      <c r="I327" s="235">
        <v>7.5</v>
      </c>
    </row>
    <row r="328" spans="1:9" ht="14.25" x14ac:dyDescent="0.15">
      <c r="A328" s="1269"/>
      <c r="B328" s="612">
        <v>44949</v>
      </c>
      <c r="C328" s="444" t="str">
        <f t="shared" si="37"/>
        <v>(月)</v>
      </c>
      <c r="D328" s="235">
        <v>13.3</v>
      </c>
      <c r="E328" s="563">
        <v>0.3</v>
      </c>
      <c r="F328" s="236">
        <v>8.18</v>
      </c>
      <c r="G328" s="237">
        <v>14.6</v>
      </c>
      <c r="H328" s="563">
        <v>0.4</v>
      </c>
      <c r="I328" s="235">
        <v>7.5</v>
      </c>
    </row>
    <row r="329" spans="1:9" ht="14.25" x14ac:dyDescent="0.15">
      <c r="A329" s="1269"/>
      <c r="B329" s="612">
        <v>44950</v>
      </c>
      <c r="C329" s="444" t="str">
        <f t="shared" si="37"/>
        <v>(火)</v>
      </c>
      <c r="D329" s="235">
        <v>13.1</v>
      </c>
      <c r="E329" s="563">
        <v>0.3</v>
      </c>
      <c r="F329" s="236">
        <v>8.1999999999999993</v>
      </c>
      <c r="G329" s="237">
        <v>14.3</v>
      </c>
      <c r="H329" s="563">
        <v>0.4</v>
      </c>
      <c r="I329" s="235">
        <v>7.6</v>
      </c>
    </row>
    <row r="330" spans="1:9" ht="14.25" x14ac:dyDescent="0.15">
      <c r="A330" s="1269"/>
      <c r="B330" s="612">
        <v>44951</v>
      </c>
      <c r="C330" s="444" t="str">
        <f t="shared" si="37"/>
        <v>(水)</v>
      </c>
      <c r="D330" s="235">
        <v>12.4</v>
      </c>
      <c r="E330" s="563">
        <v>0.3</v>
      </c>
      <c r="F330" s="236">
        <v>8.16</v>
      </c>
      <c r="G330" s="237">
        <v>14.4</v>
      </c>
      <c r="H330" s="563">
        <v>0.3</v>
      </c>
      <c r="I330" s="235">
        <v>7.5</v>
      </c>
    </row>
    <row r="331" spans="1:9" ht="14.25" x14ac:dyDescent="0.15">
      <c r="A331" s="1269"/>
      <c r="B331" s="612">
        <v>44952</v>
      </c>
      <c r="C331" s="444" t="str">
        <f t="shared" si="37"/>
        <v>(木)</v>
      </c>
      <c r="D331" s="235">
        <v>12.4</v>
      </c>
      <c r="E331" s="563">
        <v>0.3</v>
      </c>
      <c r="F331" s="236">
        <v>8.1999999999999993</v>
      </c>
      <c r="G331" s="237">
        <v>14</v>
      </c>
      <c r="H331" s="563">
        <v>0.5</v>
      </c>
      <c r="I331" s="235">
        <v>7.6</v>
      </c>
    </row>
    <row r="332" spans="1:9" ht="14.25" x14ac:dyDescent="0.15">
      <c r="A332" s="1269"/>
      <c r="B332" s="612">
        <v>44953</v>
      </c>
      <c r="C332" s="444" t="str">
        <f t="shared" si="37"/>
        <v>(金)</v>
      </c>
      <c r="D332" s="235">
        <v>12.4</v>
      </c>
      <c r="E332" s="563">
        <v>0.3</v>
      </c>
      <c r="F332" s="236">
        <v>8.1999999999999993</v>
      </c>
      <c r="G332" s="237">
        <v>14.2</v>
      </c>
      <c r="H332" s="563">
        <v>0.4</v>
      </c>
      <c r="I332" s="235">
        <v>7.5</v>
      </c>
    </row>
    <row r="333" spans="1:9" ht="14.25" x14ac:dyDescent="0.15">
      <c r="A333" s="1269"/>
      <c r="B333" s="612">
        <v>44954</v>
      </c>
      <c r="C333" s="444" t="str">
        <f t="shared" si="37"/>
        <v>(土)</v>
      </c>
      <c r="D333" s="239">
        <v>12.1</v>
      </c>
      <c r="E333" s="564">
        <v>0.3</v>
      </c>
      <c r="F333" s="262">
        <v>8.33</v>
      </c>
      <c r="G333" s="241">
        <v>14</v>
      </c>
      <c r="H333" s="564">
        <v>0.5</v>
      </c>
      <c r="I333" s="239">
        <v>7.5</v>
      </c>
    </row>
    <row r="334" spans="1:9" ht="14.25" x14ac:dyDescent="0.15">
      <c r="A334" s="1269"/>
      <c r="B334" s="612">
        <v>44955</v>
      </c>
      <c r="C334" s="444" t="str">
        <f t="shared" si="37"/>
        <v>(日)</v>
      </c>
      <c r="D334" s="235">
        <v>12.6</v>
      </c>
      <c r="E334" s="563">
        <v>0.3</v>
      </c>
      <c r="F334" s="236">
        <v>8.3699999999999992</v>
      </c>
      <c r="G334" s="237">
        <v>14.1</v>
      </c>
      <c r="H334" s="563">
        <v>0.5</v>
      </c>
      <c r="I334" s="235">
        <v>7.6</v>
      </c>
    </row>
    <row r="335" spans="1:9" ht="14.25" x14ac:dyDescent="0.15">
      <c r="A335" s="1269"/>
      <c r="B335" s="612">
        <v>44956</v>
      </c>
      <c r="C335" s="434" t="str">
        <f t="shared" si="37"/>
        <v>(月)</v>
      </c>
      <c r="D335" s="235">
        <v>12.5</v>
      </c>
      <c r="E335" s="563">
        <v>0.3</v>
      </c>
      <c r="F335" s="236">
        <v>8.35</v>
      </c>
      <c r="G335" s="237">
        <v>14</v>
      </c>
      <c r="H335" s="563">
        <v>0.5</v>
      </c>
      <c r="I335" s="235">
        <v>7.6</v>
      </c>
    </row>
    <row r="336" spans="1:9" ht="14.25" x14ac:dyDescent="0.15">
      <c r="A336" s="1269"/>
      <c r="B336" s="613">
        <v>44957</v>
      </c>
      <c r="C336" s="445" t="str">
        <f t="shared" si="37"/>
        <v>(火)</v>
      </c>
      <c r="D336" s="235">
        <v>12.4</v>
      </c>
      <c r="E336" s="563">
        <v>0.3</v>
      </c>
      <c r="F336" s="236">
        <v>8.35</v>
      </c>
      <c r="G336" s="237">
        <v>14.2</v>
      </c>
      <c r="H336" s="563">
        <v>0.4</v>
      </c>
      <c r="I336" s="235">
        <v>7.6</v>
      </c>
    </row>
    <row r="337" spans="1:9" ht="14.25" x14ac:dyDescent="0.15">
      <c r="A337" s="1269"/>
      <c r="B337" s="440" t="s">
        <v>274</v>
      </c>
      <c r="C337" s="439"/>
      <c r="D337" s="227">
        <f t="shared" ref="D337:I337" si="38">MAX(D306:D336)</f>
        <v>13.6</v>
      </c>
      <c r="E337" s="559">
        <f t="shared" si="38"/>
        <v>0.4</v>
      </c>
      <c r="F337" s="228">
        <f t="shared" si="38"/>
        <v>8.3699999999999992</v>
      </c>
      <c r="G337" s="229">
        <f t="shared" si="38"/>
        <v>14.6</v>
      </c>
      <c r="H337" s="559">
        <f t="shared" si="38"/>
        <v>0.5</v>
      </c>
      <c r="I337" s="227">
        <f t="shared" si="38"/>
        <v>7.6</v>
      </c>
    </row>
    <row r="338" spans="1:9" ht="14.25" x14ac:dyDescent="0.15">
      <c r="A338" s="1269"/>
      <c r="B338" s="440" t="s">
        <v>275</v>
      </c>
      <c r="C338" s="439"/>
      <c r="D338" s="227">
        <f t="shared" ref="D338:I338" si="39">MIN(D306:D336)</f>
        <v>12.1</v>
      </c>
      <c r="E338" s="559">
        <f t="shared" si="39"/>
        <v>0.3</v>
      </c>
      <c r="F338" s="228">
        <f t="shared" si="39"/>
        <v>8.15</v>
      </c>
      <c r="G338" s="229">
        <f t="shared" si="39"/>
        <v>13.9</v>
      </c>
      <c r="H338" s="559">
        <f t="shared" si="39"/>
        <v>0.3</v>
      </c>
      <c r="I338" s="227">
        <f t="shared" si="39"/>
        <v>7.4</v>
      </c>
    </row>
    <row r="339" spans="1:9" ht="14.25" x14ac:dyDescent="0.15">
      <c r="A339" s="1269"/>
      <c r="B339" s="440" t="s">
        <v>276</v>
      </c>
      <c r="C339" s="439"/>
      <c r="D339" s="227">
        <f t="shared" ref="D339:I339" si="40">ROUND(AVERAGE(D306:D336),1)</f>
        <v>13.1</v>
      </c>
      <c r="E339" s="559">
        <f t="shared" si="40"/>
        <v>0.3</v>
      </c>
      <c r="F339" s="228">
        <f t="shared" si="40"/>
        <v>8.1999999999999993</v>
      </c>
      <c r="G339" s="229">
        <f t="shared" si="40"/>
        <v>14.3</v>
      </c>
      <c r="H339" s="559">
        <f t="shared" si="40"/>
        <v>0.4</v>
      </c>
      <c r="I339" s="227">
        <f t="shared" si="40"/>
        <v>7.6</v>
      </c>
    </row>
    <row r="340" spans="1:9" ht="14.25" customHeight="1" x14ac:dyDescent="0.15">
      <c r="A340" s="1269" t="s">
        <v>390</v>
      </c>
      <c r="B340" s="611">
        <v>44958</v>
      </c>
      <c r="C340" s="594" t="str">
        <f>IF(B340="","",IF(WEEKDAY(B340)=1,"(日)",IF(WEEKDAY(B340)=2,"(月)",IF(WEEKDAY(B340)=3,"(火)",IF(WEEKDAY(B340)=4,"(水)",IF(WEEKDAY(B340)=5,"(木)",IF(WEEKDAY(B340)=6,"(金)","(土)")))))))</f>
        <v>(水)</v>
      </c>
      <c r="D340" s="235">
        <v>12.8</v>
      </c>
      <c r="E340" s="563">
        <v>0.3</v>
      </c>
      <c r="F340" s="236">
        <v>8.36</v>
      </c>
      <c r="G340" s="237">
        <v>14.1</v>
      </c>
      <c r="H340" s="563">
        <v>0.5</v>
      </c>
      <c r="I340" s="235">
        <v>7.5</v>
      </c>
    </row>
    <row r="341" spans="1:9" ht="14.25" x14ac:dyDescent="0.15">
      <c r="A341" s="1269"/>
      <c r="B341" s="612">
        <v>44959</v>
      </c>
      <c r="C341" s="444" t="str">
        <f t="shared" ref="C341:C367" si="41">IF(B341="","",IF(WEEKDAY(B341)=1,"(日)",IF(WEEKDAY(B341)=2,"(月)",IF(WEEKDAY(B341)=3,"(火)",IF(WEEKDAY(B341)=4,"(水)",IF(WEEKDAY(B341)=5,"(木)",IF(WEEKDAY(B341)=6,"(金)","(土)")))))))</f>
        <v>(木)</v>
      </c>
      <c r="D341" s="235">
        <v>13</v>
      </c>
      <c r="E341" s="563">
        <v>0.3</v>
      </c>
      <c r="F341" s="236">
        <v>8.34</v>
      </c>
      <c r="G341" s="237">
        <v>14.4</v>
      </c>
      <c r="H341" s="563">
        <v>0.4</v>
      </c>
      <c r="I341" s="235">
        <v>7.5</v>
      </c>
    </row>
    <row r="342" spans="1:9" ht="14.25" x14ac:dyDescent="0.15">
      <c r="A342" s="1269"/>
      <c r="B342" s="612">
        <v>44960</v>
      </c>
      <c r="C342" s="444" t="str">
        <f t="shared" si="41"/>
        <v>(金)</v>
      </c>
      <c r="D342" s="235">
        <v>13</v>
      </c>
      <c r="E342" s="563">
        <v>0.3</v>
      </c>
      <c r="F342" s="236">
        <v>8.33</v>
      </c>
      <c r="G342" s="237">
        <v>14.4</v>
      </c>
      <c r="H342" s="563">
        <v>0.4</v>
      </c>
      <c r="I342" s="235">
        <v>7.6</v>
      </c>
    </row>
    <row r="343" spans="1:9" ht="14.25" x14ac:dyDescent="0.15">
      <c r="A343" s="1269"/>
      <c r="B343" s="612">
        <v>44961</v>
      </c>
      <c r="C343" s="444" t="str">
        <f t="shared" si="41"/>
        <v>(土)</v>
      </c>
      <c r="D343" s="235">
        <v>13</v>
      </c>
      <c r="E343" s="563">
        <v>0.3</v>
      </c>
      <c r="F343" s="236">
        <v>8.34</v>
      </c>
      <c r="G343" s="237">
        <v>14.5</v>
      </c>
      <c r="H343" s="563">
        <v>0.4</v>
      </c>
      <c r="I343" s="235">
        <v>7.5</v>
      </c>
    </row>
    <row r="344" spans="1:9" ht="14.25" x14ac:dyDescent="0.15">
      <c r="A344" s="1269"/>
      <c r="B344" s="612">
        <v>44962</v>
      </c>
      <c r="C344" s="444" t="str">
        <f t="shared" si="41"/>
        <v>(日)</v>
      </c>
      <c r="D344" s="235">
        <v>13</v>
      </c>
      <c r="E344" s="563">
        <v>0.3</v>
      </c>
      <c r="F344" s="236">
        <v>8.33</v>
      </c>
      <c r="G344" s="237">
        <v>14.3</v>
      </c>
      <c r="H344" s="563">
        <v>0.4</v>
      </c>
      <c r="I344" s="235">
        <v>7.5</v>
      </c>
    </row>
    <row r="345" spans="1:9" ht="14.25" x14ac:dyDescent="0.15">
      <c r="A345" s="1269"/>
      <c r="B345" s="612">
        <v>44963</v>
      </c>
      <c r="C345" s="444" t="str">
        <f t="shared" si="41"/>
        <v>(月)</v>
      </c>
      <c r="D345" s="235">
        <v>13.2</v>
      </c>
      <c r="E345" s="563">
        <v>0.3</v>
      </c>
      <c r="F345" s="236">
        <v>8.32</v>
      </c>
      <c r="G345" s="237">
        <v>14.5</v>
      </c>
      <c r="H345" s="563">
        <v>0.4</v>
      </c>
      <c r="I345" s="235">
        <v>7.6</v>
      </c>
    </row>
    <row r="346" spans="1:9" ht="14.25" x14ac:dyDescent="0.15">
      <c r="A346" s="1269"/>
      <c r="B346" s="612">
        <v>44964</v>
      </c>
      <c r="C346" s="444" t="str">
        <f t="shared" si="41"/>
        <v>(火)</v>
      </c>
      <c r="D346" s="235">
        <v>13.5</v>
      </c>
      <c r="E346" s="563">
        <v>0.3</v>
      </c>
      <c r="F346" s="236">
        <v>8.33</v>
      </c>
      <c r="G346" s="237">
        <v>14.5</v>
      </c>
      <c r="H346" s="563">
        <v>0.4</v>
      </c>
      <c r="I346" s="235">
        <v>7.5</v>
      </c>
    </row>
    <row r="347" spans="1:9" ht="14.25" x14ac:dyDescent="0.15">
      <c r="A347" s="1269"/>
      <c r="B347" s="612">
        <v>44965</v>
      </c>
      <c r="C347" s="444" t="str">
        <f t="shared" si="41"/>
        <v>(水)</v>
      </c>
      <c r="D347" s="235">
        <v>13.7</v>
      </c>
      <c r="E347" s="563">
        <v>0.3</v>
      </c>
      <c r="F347" s="236">
        <v>8.32</v>
      </c>
      <c r="G347" s="237">
        <v>14.8</v>
      </c>
      <c r="H347" s="563">
        <v>0.4</v>
      </c>
      <c r="I347" s="235">
        <v>7.5</v>
      </c>
    </row>
    <row r="348" spans="1:9" ht="14.25" x14ac:dyDescent="0.15">
      <c r="A348" s="1269"/>
      <c r="B348" s="612">
        <v>44966</v>
      </c>
      <c r="C348" s="444" t="str">
        <f t="shared" si="41"/>
        <v>(木)</v>
      </c>
      <c r="D348" s="235">
        <v>13.9</v>
      </c>
      <c r="E348" s="563">
        <v>0.3</v>
      </c>
      <c r="F348" s="236">
        <v>8.31</v>
      </c>
      <c r="G348" s="237">
        <v>14.9</v>
      </c>
      <c r="H348" s="563">
        <v>0.4</v>
      </c>
      <c r="I348" s="235">
        <v>7.5</v>
      </c>
    </row>
    <row r="349" spans="1:9" ht="14.25" x14ac:dyDescent="0.15">
      <c r="A349" s="1269"/>
      <c r="B349" s="612">
        <v>44967</v>
      </c>
      <c r="C349" s="444" t="str">
        <f t="shared" si="41"/>
        <v>(金)</v>
      </c>
      <c r="D349" s="235">
        <v>13.8</v>
      </c>
      <c r="E349" s="563">
        <v>0.3</v>
      </c>
      <c r="F349" s="236">
        <v>8.33</v>
      </c>
      <c r="G349" s="237">
        <v>14.7</v>
      </c>
      <c r="H349" s="563">
        <v>0.5</v>
      </c>
      <c r="I349" s="235">
        <v>7.5</v>
      </c>
    </row>
    <row r="350" spans="1:9" ht="14.25" x14ac:dyDescent="0.15">
      <c r="A350" s="1269"/>
      <c r="B350" s="612">
        <v>44968</v>
      </c>
      <c r="C350" s="444" t="str">
        <f t="shared" si="41"/>
        <v>(土)</v>
      </c>
      <c r="D350" s="235">
        <v>13.7</v>
      </c>
      <c r="E350" s="563">
        <v>0.3</v>
      </c>
      <c r="F350" s="236">
        <v>8.34</v>
      </c>
      <c r="G350" s="237">
        <v>14.6</v>
      </c>
      <c r="H350" s="563">
        <v>0.4</v>
      </c>
      <c r="I350" s="235">
        <v>7.5</v>
      </c>
    </row>
    <row r="351" spans="1:9" ht="14.25" x14ac:dyDescent="0.15">
      <c r="A351" s="1269"/>
      <c r="B351" s="612">
        <v>44969</v>
      </c>
      <c r="C351" s="444" t="str">
        <f t="shared" si="41"/>
        <v>(日)</v>
      </c>
      <c r="D351" s="235">
        <v>13.5</v>
      </c>
      <c r="E351" s="563">
        <v>0.3</v>
      </c>
      <c r="F351" s="236">
        <v>8.34</v>
      </c>
      <c r="G351" s="237">
        <v>14.5</v>
      </c>
      <c r="H351" s="563">
        <v>0.4</v>
      </c>
      <c r="I351" s="235">
        <v>7.5</v>
      </c>
    </row>
    <row r="352" spans="1:9" ht="14.25" x14ac:dyDescent="0.15">
      <c r="A352" s="1269"/>
      <c r="B352" s="612">
        <v>44970</v>
      </c>
      <c r="C352" s="444" t="str">
        <f t="shared" si="41"/>
        <v>(月)</v>
      </c>
      <c r="D352" s="235">
        <v>13.6</v>
      </c>
      <c r="E352" s="563">
        <v>0.3</v>
      </c>
      <c r="F352" s="236">
        <v>8.36</v>
      </c>
      <c r="G352" s="237">
        <v>14.6</v>
      </c>
      <c r="H352" s="563">
        <v>0.5</v>
      </c>
      <c r="I352" s="235">
        <v>7.5</v>
      </c>
    </row>
    <row r="353" spans="1:9" ht="14.25" x14ac:dyDescent="0.15">
      <c r="A353" s="1269"/>
      <c r="B353" s="612">
        <v>44971</v>
      </c>
      <c r="C353" s="444" t="str">
        <f t="shared" si="41"/>
        <v>(火)</v>
      </c>
      <c r="D353" s="235">
        <v>13.8</v>
      </c>
      <c r="E353" s="563">
        <v>0.3</v>
      </c>
      <c r="F353" s="236">
        <v>8.34</v>
      </c>
      <c r="G353" s="237">
        <v>14.6</v>
      </c>
      <c r="H353" s="563">
        <v>0.4</v>
      </c>
      <c r="I353" s="235">
        <v>7.5</v>
      </c>
    </row>
    <row r="354" spans="1:9" ht="14.25" x14ac:dyDescent="0.15">
      <c r="A354" s="1269"/>
      <c r="B354" s="612">
        <v>44972</v>
      </c>
      <c r="C354" s="444" t="str">
        <f t="shared" si="41"/>
        <v>(水)</v>
      </c>
      <c r="D354" s="235">
        <v>13.5</v>
      </c>
      <c r="E354" s="563">
        <v>0.3</v>
      </c>
      <c r="F354" s="236">
        <v>8.33</v>
      </c>
      <c r="G354" s="237">
        <v>14.5</v>
      </c>
      <c r="H354" s="563">
        <v>0.4</v>
      </c>
      <c r="I354" s="235">
        <v>7.6</v>
      </c>
    </row>
    <row r="355" spans="1:9" ht="14.25" x14ac:dyDescent="0.15">
      <c r="A355" s="1269"/>
      <c r="B355" s="612">
        <v>44973</v>
      </c>
      <c r="C355" s="444" t="str">
        <f t="shared" si="41"/>
        <v>(木)</v>
      </c>
      <c r="D355" s="235">
        <v>13.3</v>
      </c>
      <c r="E355" s="563">
        <v>0.3</v>
      </c>
      <c r="F355" s="236">
        <v>8.33</v>
      </c>
      <c r="G355" s="237">
        <v>14.5</v>
      </c>
      <c r="H355" s="563">
        <v>0.4</v>
      </c>
      <c r="I355" s="235">
        <v>7.5</v>
      </c>
    </row>
    <row r="356" spans="1:9" ht="14.25" x14ac:dyDescent="0.15">
      <c r="A356" s="1269"/>
      <c r="B356" s="612">
        <v>44974</v>
      </c>
      <c r="C356" s="444" t="str">
        <f t="shared" si="41"/>
        <v>(金)</v>
      </c>
      <c r="D356" s="235">
        <v>13.6</v>
      </c>
      <c r="E356" s="563">
        <v>0.3</v>
      </c>
      <c r="F356" s="236">
        <v>8.35</v>
      </c>
      <c r="G356" s="237">
        <v>14.7</v>
      </c>
      <c r="H356" s="563">
        <v>0.4</v>
      </c>
      <c r="I356" s="235">
        <v>7.5</v>
      </c>
    </row>
    <row r="357" spans="1:9" ht="14.25" x14ac:dyDescent="0.15">
      <c r="A357" s="1269"/>
      <c r="B357" s="612">
        <v>44975</v>
      </c>
      <c r="C357" s="444" t="str">
        <f t="shared" si="41"/>
        <v>(土)</v>
      </c>
      <c r="D357" s="235">
        <v>13.5</v>
      </c>
      <c r="E357" s="563">
        <v>0.3</v>
      </c>
      <c r="F357" s="236">
        <v>8.34</v>
      </c>
      <c r="G357" s="237">
        <v>14.7</v>
      </c>
      <c r="H357" s="563">
        <v>0.4</v>
      </c>
      <c r="I357" s="235">
        <v>7.5</v>
      </c>
    </row>
    <row r="358" spans="1:9" ht="14.25" x14ac:dyDescent="0.15">
      <c r="A358" s="1269"/>
      <c r="B358" s="612">
        <v>44976</v>
      </c>
      <c r="C358" s="444" t="str">
        <f t="shared" si="41"/>
        <v>(日)</v>
      </c>
      <c r="D358" s="235">
        <v>13.7</v>
      </c>
      <c r="E358" s="563">
        <v>0.3</v>
      </c>
      <c r="F358" s="236">
        <v>8.3800000000000008</v>
      </c>
      <c r="G358" s="237">
        <v>14.9</v>
      </c>
      <c r="H358" s="563">
        <v>0.4</v>
      </c>
      <c r="I358" s="235">
        <v>7.5</v>
      </c>
    </row>
    <row r="359" spans="1:9" ht="14.25" x14ac:dyDescent="0.15">
      <c r="A359" s="1269"/>
      <c r="B359" s="612">
        <v>44977</v>
      </c>
      <c r="C359" s="444" t="str">
        <f t="shared" si="41"/>
        <v>(月)</v>
      </c>
      <c r="D359" s="235">
        <v>14</v>
      </c>
      <c r="E359" s="563">
        <v>0.4</v>
      </c>
      <c r="F359" s="236">
        <v>8.32</v>
      </c>
      <c r="G359" s="237">
        <v>15.1</v>
      </c>
      <c r="H359" s="563">
        <v>0.4</v>
      </c>
      <c r="I359" s="235">
        <v>7.5</v>
      </c>
    </row>
    <row r="360" spans="1:9" ht="14.25" x14ac:dyDescent="0.15">
      <c r="A360" s="1269"/>
      <c r="B360" s="612">
        <v>44978</v>
      </c>
      <c r="C360" s="444" t="str">
        <f t="shared" si="41"/>
        <v>(火)</v>
      </c>
      <c r="D360" s="235">
        <v>14</v>
      </c>
      <c r="E360" s="563">
        <v>0.4</v>
      </c>
      <c r="F360" s="236">
        <v>8.34</v>
      </c>
      <c r="G360" s="237">
        <v>15</v>
      </c>
      <c r="H360" s="563">
        <v>0.4</v>
      </c>
      <c r="I360" s="235">
        <v>7.5</v>
      </c>
    </row>
    <row r="361" spans="1:9" ht="14.25" x14ac:dyDescent="0.15">
      <c r="A361" s="1269"/>
      <c r="B361" s="612">
        <v>44979</v>
      </c>
      <c r="C361" s="444" t="str">
        <f t="shared" si="41"/>
        <v>(水)</v>
      </c>
      <c r="D361" s="235">
        <v>13.6</v>
      </c>
      <c r="E361" s="563">
        <v>0.3</v>
      </c>
      <c r="F361" s="236">
        <v>8.2200000000000006</v>
      </c>
      <c r="G361" s="237">
        <v>14.8</v>
      </c>
      <c r="H361" s="563">
        <v>0.4</v>
      </c>
      <c r="I361" s="235">
        <v>7.5</v>
      </c>
    </row>
    <row r="362" spans="1:9" ht="14.25" x14ac:dyDescent="0.15">
      <c r="A362" s="1269"/>
      <c r="B362" s="612">
        <v>44980</v>
      </c>
      <c r="C362" s="444" t="str">
        <f t="shared" si="41"/>
        <v>(木)</v>
      </c>
      <c r="D362" s="235">
        <v>13.8</v>
      </c>
      <c r="E362" s="563">
        <v>0.3</v>
      </c>
      <c r="F362" s="236">
        <v>8.24</v>
      </c>
      <c r="G362" s="237">
        <v>14.6</v>
      </c>
      <c r="H362" s="563">
        <v>0.5</v>
      </c>
      <c r="I362" s="235">
        <v>7.5</v>
      </c>
    </row>
    <row r="363" spans="1:9" ht="14.25" x14ac:dyDescent="0.15">
      <c r="A363" s="1269"/>
      <c r="B363" s="612">
        <v>44981</v>
      </c>
      <c r="C363" s="444" t="str">
        <f t="shared" si="41"/>
        <v>(金)</v>
      </c>
      <c r="D363" s="252">
        <v>13.6</v>
      </c>
      <c r="E363" s="569">
        <v>0.3</v>
      </c>
      <c r="F363" s="257">
        <v>8.2200000000000006</v>
      </c>
      <c r="G363" s="258">
        <v>14.8</v>
      </c>
      <c r="H363" s="569">
        <v>0.4</v>
      </c>
      <c r="I363" s="252">
        <v>7.5</v>
      </c>
    </row>
    <row r="364" spans="1:9" ht="14.25" x14ac:dyDescent="0.15">
      <c r="A364" s="1269"/>
      <c r="B364" s="612">
        <v>44982</v>
      </c>
      <c r="C364" s="444" t="str">
        <f t="shared" si="41"/>
        <v>(土)</v>
      </c>
      <c r="D364" s="235">
        <v>13.8</v>
      </c>
      <c r="E364" s="563">
        <v>0.3</v>
      </c>
      <c r="F364" s="236">
        <v>8.2100000000000009</v>
      </c>
      <c r="G364" s="237">
        <v>14.8</v>
      </c>
      <c r="H364" s="563">
        <v>0.4</v>
      </c>
      <c r="I364" s="235">
        <v>7.5</v>
      </c>
    </row>
    <row r="365" spans="1:9" ht="14.25" x14ac:dyDescent="0.15">
      <c r="A365" s="1269"/>
      <c r="B365" s="612">
        <v>44983</v>
      </c>
      <c r="C365" s="444" t="str">
        <f t="shared" si="41"/>
        <v>(日)</v>
      </c>
      <c r="D365" s="235">
        <v>13.8</v>
      </c>
      <c r="E365" s="563">
        <v>0.3</v>
      </c>
      <c r="F365" s="236">
        <v>8.2200000000000006</v>
      </c>
      <c r="G365" s="237">
        <v>14.8</v>
      </c>
      <c r="H365" s="563">
        <v>0.4</v>
      </c>
      <c r="I365" s="235">
        <v>7.5</v>
      </c>
    </row>
    <row r="366" spans="1:9" ht="14.25" x14ac:dyDescent="0.15">
      <c r="A366" s="1269"/>
      <c r="B366" s="612">
        <v>44984</v>
      </c>
      <c r="C366" s="444" t="str">
        <f t="shared" si="41"/>
        <v>(月)</v>
      </c>
      <c r="D366" s="235">
        <v>13.7</v>
      </c>
      <c r="E366" s="563">
        <v>0.3</v>
      </c>
      <c r="F366" s="236">
        <v>8.2200000000000006</v>
      </c>
      <c r="G366" s="237">
        <v>14.9</v>
      </c>
      <c r="H366" s="563">
        <v>0.4</v>
      </c>
      <c r="I366" s="235">
        <v>7.5</v>
      </c>
    </row>
    <row r="367" spans="1:9" ht="14.25" x14ac:dyDescent="0.15">
      <c r="A367" s="1269"/>
      <c r="B367" s="612">
        <v>44985</v>
      </c>
      <c r="C367" s="444" t="str">
        <f t="shared" si="41"/>
        <v>(火)</v>
      </c>
      <c r="D367" s="235">
        <v>13.9</v>
      </c>
      <c r="E367" s="563">
        <v>0.3</v>
      </c>
      <c r="F367" s="236">
        <v>8.2100000000000009</v>
      </c>
      <c r="G367" s="237">
        <v>14.8</v>
      </c>
      <c r="H367" s="563">
        <v>0.4</v>
      </c>
      <c r="I367" s="235">
        <v>7.6</v>
      </c>
    </row>
    <row r="368" spans="1:9" ht="14.25" x14ac:dyDescent="0.15">
      <c r="A368" s="1269"/>
      <c r="B368" s="440" t="s">
        <v>274</v>
      </c>
      <c r="C368" s="439"/>
      <c r="D368" s="227">
        <f t="shared" ref="D368:I368" si="42">MAX(D340:D367)</f>
        <v>14</v>
      </c>
      <c r="E368" s="559">
        <f t="shared" si="42"/>
        <v>0.4</v>
      </c>
      <c r="F368" s="228">
        <f t="shared" si="42"/>
        <v>8.3800000000000008</v>
      </c>
      <c r="G368" s="229">
        <f t="shared" si="42"/>
        <v>15.1</v>
      </c>
      <c r="H368" s="559">
        <f t="shared" si="42"/>
        <v>0.5</v>
      </c>
      <c r="I368" s="227">
        <f t="shared" si="42"/>
        <v>7.6</v>
      </c>
    </row>
    <row r="369" spans="1:9" ht="14.25" x14ac:dyDescent="0.15">
      <c r="A369" s="1269"/>
      <c r="B369" s="440" t="s">
        <v>275</v>
      </c>
      <c r="C369" s="439"/>
      <c r="D369" s="227">
        <f t="shared" ref="D369:I369" si="43">MIN(D340:D367)</f>
        <v>12.8</v>
      </c>
      <c r="E369" s="559">
        <f t="shared" si="43"/>
        <v>0.3</v>
      </c>
      <c r="F369" s="228">
        <f t="shared" si="43"/>
        <v>8.2100000000000009</v>
      </c>
      <c r="G369" s="229">
        <f t="shared" si="43"/>
        <v>14.1</v>
      </c>
      <c r="H369" s="559">
        <f t="shared" si="43"/>
        <v>0.4</v>
      </c>
      <c r="I369" s="227">
        <f t="shared" si="43"/>
        <v>7.5</v>
      </c>
    </row>
    <row r="370" spans="1:9" ht="14.25" x14ac:dyDescent="0.15">
      <c r="A370" s="1269"/>
      <c r="B370" s="440" t="s">
        <v>276</v>
      </c>
      <c r="C370" s="439"/>
      <c r="D370" s="227">
        <f t="shared" ref="D370:I370" si="44">ROUND(AVERAGE(D340:D367),1)</f>
        <v>13.5</v>
      </c>
      <c r="E370" s="559">
        <f t="shared" si="44"/>
        <v>0.3</v>
      </c>
      <c r="F370" s="228">
        <f t="shared" si="44"/>
        <v>8.3000000000000007</v>
      </c>
      <c r="G370" s="229">
        <f t="shared" si="44"/>
        <v>14.7</v>
      </c>
      <c r="H370" s="559">
        <f t="shared" si="44"/>
        <v>0.4</v>
      </c>
      <c r="I370" s="227">
        <f t="shared" si="44"/>
        <v>7.5</v>
      </c>
    </row>
    <row r="371" spans="1:9" ht="14.25" customHeight="1" x14ac:dyDescent="0.15">
      <c r="A371" s="1269" t="s">
        <v>389</v>
      </c>
      <c r="B371" s="424"/>
      <c r="C371" s="430"/>
      <c r="D371" s="235"/>
      <c r="E371" s="563"/>
      <c r="F371" s="236"/>
      <c r="G371" s="237"/>
      <c r="H371" s="563"/>
      <c r="I371" s="235"/>
    </row>
    <row r="372" spans="1:9" ht="14.25" x14ac:dyDescent="0.15">
      <c r="A372" s="1269"/>
      <c r="B372" s="425"/>
      <c r="C372" s="425"/>
      <c r="D372" s="235"/>
      <c r="E372" s="563"/>
      <c r="F372" s="236"/>
      <c r="G372" s="237"/>
      <c r="H372" s="563"/>
      <c r="I372" s="235"/>
    </row>
    <row r="373" spans="1:9" ht="14.25" x14ac:dyDescent="0.15">
      <c r="A373" s="1269"/>
      <c r="B373" s="425"/>
      <c r="C373" s="425"/>
      <c r="D373" s="235"/>
      <c r="E373" s="563"/>
      <c r="F373" s="236"/>
      <c r="G373" s="237"/>
      <c r="H373" s="563"/>
      <c r="I373" s="235"/>
    </row>
    <row r="374" spans="1:9" ht="14.25" x14ac:dyDescent="0.15">
      <c r="A374" s="1269"/>
      <c r="B374" s="425"/>
      <c r="C374" s="425"/>
      <c r="D374" s="235"/>
      <c r="E374" s="563"/>
      <c r="F374" s="236"/>
      <c r="G374" s="237"/>
      <c r="H374" s="563"/>
      <c r="I374" s="235"/>
    </row>
    <row r="375" spans="1:9" ht="14.25" x14ac:dyDescent="0.15">
      <c r="A375" s="1269"/>
      <c r="B375" s="425"/>
      <c r="C375" s="425"/>
      <c r="D375" s="235"/>
      <c r="E375" s="563"/>
      <c r="F375" s="236"/>
      <c r="G375" s="237"/>
      <c r="H375" s="563"/>
      <c r="I375" s="235"/>
    </row>
    <row r="376" spans="1:9" ht="14.25" x14ac:dyDescent="0.15">
      <c r="A376" s="1269"/>
      <c r="B376" s="425"/>
      <c r="C376" s="425"/>
      <c r="D376" s="235"/>
      <c r="E376" s="563"/>
      <c r="F376" s="236"/>
      <c r="G376" s="237"/>
      <c r="H376" s="563"/>
      <c r="I376" s="235"/>
    </row>
    <row r="377" spans="1:9" ht="14.25" x14ac:dyDescent="0.15">
      <c r="A377" s="1269"/>
      <c r="B377" s="425"/>
      <c r="C377" s="425"/>
      <c r="D377" s="235"/>
      <c r="E377" s="563"/>
      <c r="F377" s="236"/>
      <c r="G377" s="237"/>
      <c r="H377" s="563"/>
      <c r="I377" s="235"/>
    </row>
    <row r="378" spans="1:9" ht="14.25" x14ac:dyDescent="0.15">
      <c r="A378" s="1269"/>
      <c r="B378" s="425"/>
      <c r="C378" s="425"/>
      <c r="D378" s="235"/>
      <c r="E378" s="563"/>
      <c r="F378" s="236"/>
      <c r="G378" s="237"/>
      <c r="H378" s="563"/>
      <c r="I378" s="235"/>
    </row>
    <row r="379" spans="1:9" ht="14.25" x14ac:dyDescent="0.15">
      <c r="A379" s="1269"/>
      <c r="B379" s="425"/>
      <c r="C379" s="425"/>
      <c r="D379" s="235"/>
      <c r="E379" s="563"/>
      <c r="F379" s="236"/>
      <c r="G379" s="237"/>
      <c r="H379" s="563"/>
      <c r="I379" s="235"/>
    </row>
    <row r="380" spans="1:9" ht="14.25" x14ac:dyDescent="0.15">
      <c r="A380" s="1269"/>
      <c r="B380" s="425"/>
      <c r="C380" s="425"/>
      <c r="D380" s="235"/>
      <c r="E380" s="563"/>
      <c r="F380" s="236"/>
      <c r="G380" s="237"/>
      <c r="H380" s="563"/>
      <c r="I380" s="235"/>
    </row>
    <row r="381" spans="1:9" ht="14.25" x14ac:dyDescent="0.15">
      <c r="A381" s="1269"/>
      <c r="B381" s="425"/>
      <c r="C381" s="425"/>
      <c r="D381" s="235"/>
      <c r="E381" s="563"/>
      <c r="F381" s="236"/>
      <c r="G381" s="237"/>
      <c r="H381" s="563"/>
      <c r="I381" s="235"/>
    </row>
    <row r="382" spans="1:9" ht="14.25" x14ac:dyDescent="0.15">
      <c r="A382" s="1269"/>
      <c r="B382" s="425"/>
      <c r="C382" s="425"/>
      <c r="D382" s="235"/>
      <c r="E382" s="563"/>
      <c r="F382" s="236"/>
      <c r="G382" s="237"/>
      <c r="H382" s="563"/>
      <c r="I382" s="235"/>
    </row>
    <row r="383" spans="1:9" ht="14.25" x14ac:dyDescent="0.15">
      <c r="A383" s="1269"/>
      <c r="B383" s="425"/>
      <c r="C383" s="425"/>
      <c r="D383" s="235"/>
      <c r="E383" s="563"/>
      <c r="F383" s="236"/>
      <c r="G383" s="237"/>
      <c r="H383" s="563"/>
      <c r="I383" s="235"/>
    </row>
    <row r="384" spans="1:9" ht="14.25" x14ac:dyDescent="0.15">
      <c r="A384" s="1269"/>
      <c r="B384" s="425"/>
      <c r="C384" s="425"/>
      <c r="D384" s="235"/>
      <c r="E384" s="563"/>
      <c r="F384" s="236"/>
      <c r="G384" s="237"/>
      <c r="H384" s="563"/>
      <c r="I384" s="235"/>
    </row>
    <row r="385" spans="1:11" ht="14.25" x14ac:dyDescent="0.15">
      <c r="A385" s="1269"/>
      <c r="B385" s="425"/>
      <c r="C385" s="425"/>
      <c r="D385" s="235"/>
      <c r="E385" s="563"/>
      <c r="F385" s="236"/>
      <c r="G385" s="237"/>
      <c r="H385" s="563"/>
      <c r="I385" s="235"/>
    </row>
    <row r="386" spans="1:11" ht="14.25" x14ac:dyDescent="0.15">
      <c r="A386" s="1269"/>
      <c r="B386" s="425"/>
      <c r="C386" s="425"/>
      <c r="D386" s="235"/>
      <c r="E386" s="563"/>
      <c r="F386" s="236"/>
      <c r="G386" s="237"/>
      <c r="H386" s="563"/>
      <c r="I386" s="235"/>
    </row>
    <row r="387" spans="1:11" ht="14.25" x14ac:dyDescent="0.15">
      <c r="A387" s="1269"/>
      <c r="B387" s="425"/>
      <c r="C387" s="425"/>
      <c r="D387" s="235"/>
      <c r="E387" s="563"/>
      <c r="F387" s="236"/>
      <c r="G387" s="237"/>
      <c r="H387" s="563"/>
      <c r="I387" s="235"/>
      <c r="K387" s="199"/>
    </row>
    <row r="388" spans="1:11" ht="14.25" x14ac:dyDescent="0.15">
      <c r="A388" s="1269"/>
      <c r="B388" s="425"/>
      <c r="C388" s="425"/>
      <c r="D388" s="235"/>
      <c r="E388" s="563"/>
      <c r="F388" s="236"/>
      <c r="G388" s="237"/>
      <c r="H388" s="563"/>
      <c r="I388" s="235"/>
    </row>
    <row r="389" spans="1:11" ht="14.25" x14ac:dyDescent="0.15">
      <c r="A389" s="1269"/>
      <c r="B389" s="425"/>
      <c r="C389" s="425"/>
      <c r="D389" s="235"/>
      <c r="E389" s="563"/>
      <c r="F389" s="236"/>
      <c r="G389" s="237"/>
      <c r="H389" s="563"/>
      <c r="I389" s="235"/>
    </row>
    <row r="390" spans="1:11" ht="14.25" x14ac:dyDescent="0.15">
      <c r="A390" s="1269"/>
      <c r="B390" s="425"/>
      <c r="C390" s="425"/>
      <c r="D390" s="235"/>
      <c r="E390" s="563"/>
      <c r="F390" s="236"/>
      <c r="G390" s="237"/>
      <c r="H390" s="563"/>
      <c r="I390" s="235"/>
    </row>
    <row r="391" spans="1:11" ht="14.25" x14ac:dyDescent="0.15">
      <c r="A391" s="1269"/>
      <c r="B391" s="425"/>
      <c r="C391" s="425"/>
      <c r="D391" s="235"/>
      <c r="E391" s="563"/>
      <c r="F391" s="236"/>
      <c r="G391" s="237"/>
      <c r="H391" s="563"/>
      <c r="I391" s="235"/>
    </row>
    <row r="392" spans="1:11" ht="14.25" x14ac:dyDescent="0.15">
      <c r="A392" s="1269"/>
      <c r="B392" s="425"/>
      <c r="C392" s="425"/>
      <c r="D392" s="235"/>
      <c r="E392" s="563"/>
      <c r="F392" s="236"/>
      <c r="G392" s="237"/>
      <c r="H392" s="563"/>
      <c r="I392" s="235"/>
      <c r="K392" s="142"/>
    </row>
    <row r="393" spans="1:11" ht="14.25" x14ac:dyDescent="0.15">
      <c r="A393" s="1269"/>
      <c r="B393" s="425"/>
      <c r="C393" s="425"/>
      <c r="D393" s="235"/>
      <c r="E393" s="563"/>
      <c r="F393" s="236"/>
      <c r="G393" s="237"/>
      <c r="H393" s="563"/>
      <c r="I393" s="235"/>
      <c r="J393" s="142"/>
      <c r="K393" s="142"/>
    </row>
    <row r="394" spans="1:11" ht="14.25" x14ac:dyDescent="0.15">
      <c r="A394" s="1269"/>
      <c r="B394" s="425"/>
      <c r="C394" s="425"/>
      <c r="D394" s="235"/>
      <c r="E394" s="563"/>
      <c r="F394" s="236"/>
      <c r="G394" s="237"/>
      <c r="H394" s="563"/>
      <c r="I394" s="235"/>
      <c r="J394" s="142"/>
      <c r="K394" s="142"/>
    </row>
    <row r="395" spans="1:11" ht="14.25" x14ac:dyDescent="0.15">
      <c r="A395" s="1269"/>
      <c r="B395" s="425"/>
      <c r="C395" s="425"/>
      <c r="D395" s="235"/>
      <c r="E395" s="563"/>
      <c r="F395" s="236"/>
      <c r="G395" s="237"/>
      <c r="H395" s="563"/>
      <c r="I395" s="235"/>
      <c r="J395" s="142"/>
      <c r="K395" s="116"/>
    </row>
    <row r="396" spans="1:11" ht="14.25" x14ac:dyDescent="0.15">
      <c r="A396" s="1269"/>
      <c r="B396" s="425"/>
      <c r="C396" s="425"/>
      <c r="D396" s="235"/>
      <c r="E396" s="563"/>
      <c r="F396" s="236"/>
      <c r="G396" s="237"/>
      <c r="H396" s="563"/>
      <c r="I396" s="235"/>
      <c r="J396" s="116"/>
      <c r="K396" s="116"/>
    </row>
    <row r="397" spans="1:11" ht="14.25" x14ac:dyDescent="0.15">
      <c r="A397" s="1269"/>
      <c r="B397" s="425"/>
      <c r="C397" s="425"/>
      <c r="D397" s="235"/>
      <c r="E397" s="563"/>
      <c r="F397" s="236"/>
      <c r="G397" s="237"/>
      <c r="H397" s="563"/>
      <c r="I397" s="235"/>
      <c r="J397" s="116"/>
      <c r="K397" s="116"/>
    </row>
    <row r="398" spans="1:11" ht="14.25" x14ac:dyDescent="0.15">
      <c r="A398" s="1269"/>
      <c r="B398" s="425"/>
      <c r="C398" s="425"/>
      <c r="D398" s="235"/>
      <c r="E398" s="563"/>
      <c r="F398" s="236"/>
      <c r="G398" s="237"/>
      <c r="H398" s="563"/>
      <c r="I398" s="235"/>
      <c r="J398" s="116"/>
      <c r="K398" s="116"/>
    </row>
    <row r="399" spans="1:11" ht="14.25" x14ac:dyDescent="0.15">
      <c r="A399" s="1269"/>
      <c r="B399" s="425"/>
      <c r="C399" s="425"/>
      <c r="D399" s="235"/>
      <c r="E399" s="563"/>
      <c r="F399" s="236"/>
      <c r="G399" s="237"/>
      <c r="H399" s="563"/>
      <c r="I399" s="235"/>
      <c r="J399" s="116"/>
    </row>
    <row r="400" spans="1:11" ht="14.25" x14ac:dyDescent="0.15">
      <c r="A400" s="1269"/>
      <c r="B400" s="425"/>
      <c r="C400" s="425"/>
      <c r="D400" s="235"/>
      <c r="E400" s="563"/>
      <c r="F400" s="236"/>
      <c r="G400" s="237"/>
      <c r="H400" s="563"/>
      <c r="I400" s="235"/>
    </row>
    <row r="401" spans="1:9" ht="14.25" x14ac:dyDescent="0.15">
      <c r="A401" s="1269"/>
      <c r="B401" s="426"/>
      <c r="C401" s="431"/>
      <c r="D401" s="235"/>
      <c r="E401" s="563"/>
      <c r="F401" s="236"/>
      <c r="G401" s="237"/>
      <c r="H401" s="563"/>
      <c r="I401" s="235"/>
    </row>
    <row r="402" spans="1:9" ht="14.25" x14ac:dyDescent="0.15">
      <c r="A402" s="1269"/>
      <c r="B402" s="440" t="s">
        <v>274</v>
      </c>
      <c r="C402" s="439"/>
      <c r="D402" s="227">
        <f t="shared" ref="D402:I402" si="45">MAX(D371:D401)</f>
        <v>0</v>
      </c>
      <c r="E402" s="559">
        <f t="shared" si="45"/>
        <v>0</v>
      </c>
      <c r="F402" s="228">
        <f t="shared" si="45"/>
        <v>0</v>
      </c>
      <c r="G402" s="229">
        <f t="shared" si="45"/>
        <v>0</v>
      </c>
      <c r="H402" s="559">
        <f t="shared" si="45"/>
        <v>0</v>
      </c>
      <c r="I402" s="227">
        <f t="shared" si="45"/>
        <v>0</v>
      </c>
    </row>
    <row r="403" spans="1:9" ht="14.25" x14ac:dyDescent="0.15">
      <c r="A403" s="1269"/>
      <c r="B403" s="440" t="s">
        <v>275</v>
      </c>
      <c r="C403" s="439"/>
      <c r="D403" s="227">
        <f t="shared" ref="D403:I403" si="46">MIN(D371:D401)</f>
        <v>0</v>
      </c>
      <c r="E403" s="559">
        <f t="shared" si="46"/>
        <v>0</v>
      </c>
      <c r="F403" s="228">
        <f t="shared" si="46"/>
        <v>0</v>
      </c>
      <c r="G403" s="229">
        <f t="shared" si="46"/>
        <v>0</v>
      </c>
      <c r="H403" s="559">
        <f t="shared" si="46"/>
        <v>0</v>
      </c>
      <c r="I403" s="227">
        <f t="shared" si="46"/>
        <v>0</v>
      </c>
    </row>
    <row r="404" spans="1:9" ht="14.25" x14ac:dyDescent="0.15">
      <c r="A404" s="1269"/>
      <c r="B404" s="440" t="s">
        <v>276</v>
      </c>
      <c r="C404" s="439"/>
      <c r="D404" s="227" t="e">
        <f t="shared" ref="D404:I404" si="47">ROUND(AVERAGE(D371:D401),1)</f>
        <v>#DIV/0!</v>
      </c>
      <c r="E404" s="559" t="e">
        <f t="shared" si="47"/>
        <v>#DIV/0!</v>
      </c>
      <c r="F404" s="228" t="e">
        <f t="shared" si="47"/>
        <v>#DIV/0!</v>
      </c>
      <c r="G404" s="229" t="e">
        <f t="shared" si="47"/>
        <v>#DIV/0!</v>
      </c>
      <c r="H404" s="559" t="e">
        <f t="shared" si="47"/>
        <v>#DIV/0!</v>
      </c>
      <c r="I404" s="227" t="e">
        <f t="shared" si="47"/>
        <v>#DIV/0!</v>
      </c>
    </row>
    <row r="405" spans="1:9" x14ac:dyDescent="0.15">
      <c r="B405" s="427"/>
      <c r="C405" s="427"/>
      <c r="D405" s="272"/>
      <c r="E405" s="272"/>
      <c r="F405" s="272"/>
      <c r="G405" s="272"/>
      <c r="H405" s="272"/>
      <c r="I405" s="272"/>
    </row>
    <row r="406" spans="1:9" x14ac:dyDescent="0.15">
      <c r="B406" s="428" t="s">
        <v>284</v>
      </c>
      <c r="D406" s="272">
        <f>MAX(D$4:D$33,D$37:D$67,D$71:D$134,D$138:D$168,D$172:D$201,D$205:D$235,D$239:D$268,D$272:D$302,D$306:D$336,D$340:D$367,D$371:D$401)</f>
        <v>23.7</v>
      </c>
      <c r="E406" s="272">
        <f t="shared" ref="E406:I406" si="48">MAX(E$4:E$33,E$37:E$67,E$71:E$134,E$138:E$168,E$172:E$201,E$205:E$235,E$239:E$268,E$272:E$302,E$306:E$336,E$340:E$367,E$371:E$401)</f>
        <v>0.5</v>
      </c>
      <c r="F406" s="272">
        <f t="shared" si="48"/>
        <v>8.5</v>
      </c>
      <c r="G406" s="272">
        <f t="shared" si="48"/>
        <v>19.7</v>
      </c>
      <c r="H406" s="272">
        <f t="shared" si="48"/>
        <v>0.8</v>
      </c>
      <c r="I406" s="272">
        <f t="shared" si="48"/>
        <v>7.7</v>
      </c>
    </row>
    <row r="407" spans="1:9" x14ac:dyDescent="0.15">
      <c r="B407" s="428" t="s">
        <v>285</v>
      </c>
      <c r="D407" s="272">
        <f>MIN(D$4:D$33,D$37:D$67,D$71:D$134,D$138:D$168,D$172:D$201,D$205:D$235,D$239:D$268,D$272:D$302,D$306:D$336,D$340:D$367,D$371:D$401)</f>
        <v>12.1</v>
      </c>
      <c r="E407" s="272">
        <f t="shared" ref="E407:I407" si="49">MIN(E$4:E$33,E$37:E$67,E$71:E$134,E$138:E$168,E$172:E$201,E$205:E$235,E$239:E$268,E$272:E$302,E$306:E$336,E$340:E$367,E$371:E$401)</f>
        <v>0.2</v>
      </c>
      <c r="F407" s="272">
        <f t="shared" si="49"/>
        <v>7.01</v>
      </c>
      <c r="G407" s="272">
        <f t="shared" si="49"/>
        <v>13.7</v>
      </c>
      <c r="H407" s="272">
        <f t="shared" si="49"/>
        <v>0</v>
      </c>
      <c r="I407" s="272">
        <f t="shared" si="49"/>
        <v>7.3</v>
      </c>
    </row>
    <row r="408" spans="1:9" x14ac:dyDescent="0.15">
      <c r="B408" s="428" t="s">
        <v>286</v>
      </c>
      <c r="D408" s="272">
        <f>AVERAGE(D$4:D$33,D$37:D$67,D$71:D$134,D$138:D$168,D$172:D$201,D$205:D$235,D$239:D$268,D$272:D$302,D$306:D$336,D$340:D$367,D$371:D$401)</f>
        <v>17.723442136498512</v>
      </c>
      <c r="E408" s="272">
        <f t="shared" ref="E408:I408" si="50">AVERAGE(E$4:E$33,E$37:E$67,E$71:E$134,E$138:E$168,E$172:E$201,E$205:E$235,E$239:E$268,E$272:E$302,E$306:E$336,E$340:E$367,E$371:E$401)</f>
        <v>0.26765578635014731</v>
      </c>
      <c r="F408" s="272">
        <f t="shared" si="50"/>
        <v>8.1529376854599249</v>
      </c>
      <c r="G408" s="272">
        <f t="shared" si="50"/>
        <v>16.07922848664688</v>
      </c>
      <c r="H408" s="272">
        <f t="shared" si="50"/>
        <v>0.42878338278931943</v>
      </c>
      <c r="I408" s="272">
        <f t="shared" si="50"/>
        <v>7.5281899109792247</v>
      </c>
    </row>
  </sheetData>
  <mergeCells count="16">
    <mergeCell ref="K239:N240"/>
    <mergeCell ref="K241:L241"/>
    <mergeCell ref="A272:A305"/>
    <mergeCell ref="A306:A339"/>
    <mergeCell ref="A340:A370"/>
    <mergeCell ref="A371:A404"/>
    <mergeCell ref="A4:A36"/>
    <mergeCell ref="A138:A171"/>
    <mergeCell ref="A172:A204"/>
    <mergeCell ref="A205:A238"/>
    <mergeCell ref="A239:A271"/>
    <mergeCell ref="D2:F2"/>
    <mergeCell ref="G2:I2"/>
    <mergeCell ref="A37:A70"/>
    <mergeCell ref="A71:A103"/>
    <mergeCell ref="A104:A137"/>
  </mergeCells>
  <phoneticPr fontId="4"/>
  <pageMargins left="1" right="1" top="1" bottom="1" header="0.5" footer="0.5"/>
  <pageSetup paperSize="9" fitToHeight="0" orientation="portrait" r:id="rId1"/>
  <rowBreaks count="12" manualBreakCount="12">
    <brk id="36" max="16383" man="1"/>
    <brk id="70" max="16383" man="1"/>
    <brk id="103" max="16383" man="1"/>
    <brk id="137" max="16383" man="1"/>
    <brk id="171" max="16383" man="1"/>
    <brk id="204" max="16383" man="1"/>
    <brk id="238" max="16383" man="1"/>
    <brk id="271" max="16383" man="1"/>
    <brk id="305" max="16383" man="1"/>
    <brk id="339" max="16383" man="1"/>
    <brk id="370" max="16383" man="1"/>
    <brk id="40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M45"/>
  <sheetViews>
    <sheetView view="pageBreakPreview" topLeftCell="A4" zoomScale="70" zoomScaleNormal="70" zoomScaleSheetLayoutView="70" workbookViewId="0">
      <selection activeCell="F38" sqref="F38"/>
    </sheetView>
  </sheetViews>
  <sheetFormatPr defaultRowHeight="13.5" x14ac:dyDescent="0.15"/>
  <cols>
    <col min="1" max="1" width="1.625" style="72" customWidth="1"/>
    <col min="2" max="2" width="16.25" style="72" customWidth="1"/>
    <col min="3" max="3" width="15" style="72" customWidth="1"/>
    <col min="4" max="5" width="12.75" style="72" customWidth="1"/>
    <col min="6" max="6" width="13.5" style="72" customWidth="1"/>
    <col min="7" max="8" width="15" style="72" customWidth="1"/>
    <col min="9" max="9" width="17.5" style="72" customWidth="1"/>
    <col min="10" max="10" width="4.125" style="72" customWidth="1"/>
    <col min="11" max="16384" width="9" style="72"/>
  </cols>
  <sheetData>
    <row r="1" spans="2:13" ht="23.25" customHeight="1" thickBot="1" x14ac:dyDescent="0.2">
      <c r="B1" s="1297" t="s">
        <v>254</v>
      </c>
      <c r="C1" s="1297"/>
      <c r="D1" s="1297"/>
      <c r="E1" s="77"/>
      <c r="F1" s="77"/>
      <c r="G1" s="77"/>
      <c r="H1" s="77"/>
      <c r="I1" s="77"/>
    </row>
    <row r="2" spans="2:13" ht="7.5" customHeight="1" thickTop="1" x14ac:dyDescent="0.15">
      <c r="B2" s="78"/>
      <c r="C2" s="20"/>
      <c r="D2" s="20"/>
      <c r="E2" s="20"/>
      <c r="F2" s="20"/>
      <c r="G2" s="20"/>
      <c r="H2" s="20"/>
      <c r="I2" s="20"/>
    </row>
    <row r="3" spans="2:13" ht="18" customHeight="1" x14ac:dyDescent="0.15">
      <c r="B3" s="1311" t="s">
        <v>36</v>
      </c>
      <c r="C3" s="1311"/>
      <c r="D3" s="1311"/>
      <c r="E3" s="1311"/>
      <c r="F3" s="1311"/>
      <c r="G3" s="1311"/>
      <c r="H3" s="1311"/>
      <c r="I3" s="1311"/>
    </row>
    <row r="4" spans="2:13" ht="18" customHeight="1" x14ac:dyDescent="0.15">
      <c r="B4" s="1311" t="s">
        <v>37</v>
      </c>
      <c r="C4" s="1311"/>
      <c r="D4" s="1311"/>
      <c r="E4" s="1311"/>
      <c r="F4" s="1311"/>
      <c r="G4" s="1311"/>
      <c r="H4" s="1311"/>
      <c r="I4" s="1311"/>
    </row>
    <row r="5" spans="2:13" ht="8.25" customHeight="1" x14ac:dyDescent="0.15"/>
    <row r="6" spans="2:13" ht="24.75" customHeight="1" x14ac:dyDescent="0.15">
      <c r="B6" s="79" t="s">
        <v>38</v>
      </c>
      <c r="C6" s="80" t="s">
        <v>39</v>
      </c>
      <c r="D6" s="1312" t="s">
        <v>40</v>
      </c>
      <c r="E6" s="1312"/>
      <c r="F6" s="1312"/>
      <c r="G6" s="81" t="s">
        <v>41</v>
      </c>
      <c r="H6" s="81" t="s">
        <v>84</v>
      </c>
      <c r="I6" s="81" t="s">
        <v>42</v>
      </c>
    </row>
    <row r="7" spans="2:13" ht="16.5" customHeight="1" x14ac:dyDescent="0.15">
      <c r="B7" s="1295" t="s">
        <v>43</v>
      </c>
      <c r="C7" s="1303" t="s">
        <v>44</v>
      </c>
      <c r="D7" s="1298" t="s">
        <v>40</v>
      </c>
      <c r="E7" s="1299"/>
      <c r="F7" s="1299"/>
      <c r="G7" s="85" t="s">
        <v>40</v>
      </c>
      <c r="H7" s="1302" t="s">
        <v>45</v>
      </c>
      <c r="I7" s="86" t="s">
        <v>46</v>
      </c>
      <c r="K7" s="1315" t="s">
        <v>241</v>
      </c>
      <c r="L7" s="1316"/>
      <c r="M7" s="1316"/>
    </row>
    <row r="8" spans="2:13" ht="16.5" customHeight="1" x14ac:dyDescent="0.15">
      <c r="B8" s="1295"/>
      <c r="C8" s="1303"/>
      <c r="D8" s="1298"/>
      <c r="E8" s="1299"/>
      <c r="F8" s="1299"/>
      <c r="G8" s="85" t="s">
        <v>47</v>
      </c>
      <c r="H8" s="1302"/>
      <c r="I8" s="86" t="s">
        <v>48</v>
      </c>
      <c r="K8" s="1316"/>
      <c r="L8" s="1316"/>
      <c r="M8" s="1316"/>
    </row>
    <row r="9" spans="2:13" ht="34.5" customHeight="1" x14ac:dyDescent="0.15">
      <c r="B9" s="87" t="s">
        <v>242</v>
      </c>
      <c r="C9" s="88" t="s">
        <v>243</v>
      </c>
      <c r="D9" s="1289" t="s">
        <v>244</v>
      </c>
      <c r="E9" s="1290"/>
      <c r="F9" s="1290"/>
      <c r="G9" s="90" t="s">
        <v>245</v>
      </c>
      <c r="H9" s="53" t="s">
        <v>243</v>
      </c>
      <c r="I9" s="53" t="s">
        <v>243</v>
      </c>
    </row>
    <row r="10" spans="2:13" ht="16.5" customHeight="1" x14ac:dyDescent="0.15">
      <c r="B10" s="1304" t="s">
        <v>246</v>
      </c>
      <c r="C10" s="88" t="s">
        <v>247</v>
      </c>
      <c r="D10" s="89" t="s">
        <v>248</v>
      </c>
      <c r="E10" s="91" t="s">
        <v>249</v>
      </c>
      <c r="F10" s="92" t="s">
        <v>255</v>
      </c>
      <c r="G10" s="90" t="s">
        <v>255</v>
      </c>
      <c r="H10" s="53" t="s">
        <v>256</v>
      </c>
      <c r="I10" s="53" t="s">
        <v>257</v>
      </c>
    </row>
    <row r="11" spans="2:13" ht="16.5" customHeight="1" x14ac:dyDescent="0.15">
      <c r="B11" s="1295"/>
      <c r="C11" s="84"/>
      <c r="D11" s="83" t="s">
        <v>258</v>
      </c>
      <c r="E11" s="93" t="s">
        <v>259</v>
      </c>
      <c r="F11" s="94" t="s">
        <v>260</v>
      </c>
      <c r="G11" s="85"/>
      <c r="H11" s="86"/>
      <c r="I11" s="86"/>
    </row>
    <row r="12" spans="2:13" ht="16.5" customHeight="1" x14ac:dyDescent="0.15">
      <c r="B12" s="87" t="s">
        <v>50</v>
      </c>
      <c r="C12" s="88" t="s">
        <v>52</v>
      </c>
      <c r="D12" s="1289" t="s">
        <v>52</v>
      </c>
      <c r="E12" s="1290"/>
      <c r="F12" s="92" t="s">
        <v>52</v>
      </c>
      <c r="G12" s="90" t="s">
        <v>52</v>
      </c>
      <c r="H12" s="1313" t="s">
        <v>261</v>
      </c>
      <c r="I12" s="53" t="s">
        <v>54</v>
      </c>
    </row>
    <row r="13" spans="2:13" ht="16.5" customHeight="1" x14ac:dyDescent="0.15">
      <c r="B13" s="95" t="s">
        <v>51</v>
      </c>
      <c r="C13" s="96" t="s">
        <v>53</v>
      </c>
      <c r="D13" s="1291" t="s">
        <v>53</v>
      </c>
      <c r="E13" s="1292"/>
      <c r="F13" s="97" t="s">
        <v>53</v>
      </c>
      <c r="G13" s="98" t="s">
        <v>53</v>
      </c>
      <c r="H13" s="1314"/>
      <c r="I13" s="99" t="s">
        <v>262</v>
      </c>
    </row>
    <row r="14" spans="2:13" ht="16.5" customHeight="1" x14ac:dyDescent="0.15">
      <c r="B14" s="1295" t="s">
        <v>263</v>
      </c>
      <c r="C14" s="84" t="s">
        <v>55</v>
      </c>
      <c r="D14" s="1298" t="s">
        <v>57</v>
      </c>
      <c r="E14" s="1299"/>
      <c r="F14" s="94" t="s">
        <v>59</v>
      </c>
      <c r="G14" s="85" t="s">
        <v>61</v>
      </c>
      <c r="H14" s="86" t="s">
        <v>62</v>
      </c>
      <c r="I14" s="86" t="s">
        <v>64</v>
      </c>
    </row>
    <row r="15" spans="2:13" ht="16.5" customHeight="1" x14ac:dyDescent="0.15">
      <c r="B15" s="1295"/>
      <c r="C15" s="84" t="s">
        <v>56</v>
      </c>
      <c r="D15" s="1298" t="s">
        <v>58</v>
      </c>
      <c r="E15" s="1299"/>
      <c r="F15" s="94" t="s">
        <v>60</v>
      </c>
      <c r="G15" s="85" t="s">
        <v>56</v>
      </c>
      <c r="H15" s="86" t="s">
        <v>63</v>
      </c>
      <c r="I15" s="86" t="s">
        <v>56</v>
      </c>
    </row>
    <row r="16" spans="2:13" ht="16.5" customHeight="1" x14ac:dyDescent="0.15">
      <c r="B16" s="1295"/>
      <c r="C16" s="100"/>
      <c r="D16" s="1300"/>
      <c r="E16" s="1301"/>
      <c r="F16" s="101"/>
      <c r="G16" s="102"/>
      <c r="H16" s="103"/>
      <c r="I16" s="86" t="s">
        <v>65</v>
      </c>
    </row>
    <row r="17" spans="2:9" ht="16.5" customHeight="1" x14ac:dyDescent="0.15">
      <c r="B17" s="1295"/>
      <c r="C17" s="100"/>
      <c r="D17" s="1300"/>
      <c r="E17" s="1301"/>
      <c r="F17" s="101"/>
      <c r="G17" s="102"/>
      <c r="H17" s="103"/>
      <c r="I17" s="86" t="s">
        <v>56</v>
      </c>
    </row>
    <row r="18" spans="2:9" ht="16.5" customHeight="1" x14ac:dyDescent="0.15">
      <c r="B18" s="87" t="s">
        <v>66</v>
      </c>
      <c r="C18" s="1309" t="s">
        <v>67</v>
      </c>
      <c r="D18" s="1289" t="s">
        <v>68</v>
      </c>
      <c r="E18" s="1290"/>
      <c r="F18" s="1280" t="s">
        <v>69</v>
      </c>
      <c r="G18" s="1313" t="s">
        <v>70</v>
      </c>
      <c r="H18" s="1284" t="s">
        <v>71</v>
      </c>
      <c r="I18" s="1284" t="s">
        <v>250</v>
      </c>
    </row>
    <row r="19" spans="2:9" ht="16.5" customHeight="1" x14ac:dyDescent="0.15">
      <c r="B19" s="95" t="s">
        <v>264</v>
      </c>
      <c r="C19" s="1310"/>
      <c r="D19" s="1291"/>
      <c r="E19" s="1292"/>
      <c r="F19" s="1281"/>
      <c r="G19" s="1314"/>
      <c r="H19" s="1285"/>
      <c r="I19" s="1285"/>
    </row>
    <row r="20" spans="2:9" ht="16.5" customHeight="1" x14ac:dyDescent="0.15">
      <c r="B20" s="82" t="s">
        <v>72</v>
      </c>
      <c r="C20" s="1303" t="s">
        <v>73</v>
      </c>
      <c r="D20" s="1298" t="s">
        <v>74</v>
      </c>
      <c r="E20" s="1299"/>
      <c r="F20" s="1305" t="s">
        <v>74</v>
      </c>
      <c r="G20" s="1317" t="s">
        <v>74</v>
      </c>
      <c r="H20" s="1302" t="s">
        <v>75</v>
      </c>
      <c r="I20" s="1302" t="s">
        <v>76</v>
      </c>
    </row>
    <row r="21" spans="2:9" ht="16.5" customHeight="1" x14ac:dyDescent="0.15">
      <c r="B21" s="82" t="s">
        <v>251</v>
      </c>
      <c r="C21" s="1303"/>
      <c r="D21" s="1298"/>
      <c r="E21" s="1299"/>
      <c r="F21" s="1305"/>
      <c r="G21" s="1317"/>
      <c r="H21" s="1302"/>
      <c r="I21" s="1302"/>
    </row>
    <row r="22" spans="2:9" ht="16.5" customHeight="1" x14ac:dyDescent="0.15">
      <c r="B22" s="87" t="s">
        <v>50</v>
      </c>
      <c r="C22" s="1284" t="s">
        <v>80</v>
      </c>
      <c r="D22" s="1289" t="s">
        <v>77</v>
      </c>
      <c r="E22" s="1290"/>
      <c r="F22" s="1280" t="s">
        <v>79</v>
      </c>
      <c r="G22" s="1284" t="s">
        <v>80</v>
      </c>
      <c r="H22" s="1284" t="s">
        <v>80</v>
      </c>
      <c r="I22" s="53" t="s">
        <v>81</v>
      </c>
    </row>
    <row r="23" spans="2:9" ht="16.5" customHeight="1" x14ac:dyDescent="0.15">
      <c r="B23" s="95" t="s">
        <v>49</v>
      </c>
      <c r="C23" s="1285"/>
      <c r="D23" s="1291" t="s">
        <v>78</v>
      </c>
      <c r="E23" s="1292"/>
      <c r="F23" s="1281"/>
      <c r="G23" s="1285"/>
      <c r="H23" s="1285"/>
      <c r="I23" s="99" t="s">
        <v>82</v>
      </c>
    </row>
    <row r="24" spans="2:9" ht="16.5" customHeight="1" x14ac:dyDescent="0.15">
      <c r="B24" s="1295" t="s">
        <v>83</v>
      </c>
      <c r="C24" s="1286"/>
      <c r="D24" s="1287"/>
      <c r="E24" s="1287"/>
      <c r="F24" s="1287"/>
      <c r="G24" s="1287"/>
      <c r="H24" s="1287"/>
      <c r="I24" s="1288"/>
    </row>
    <row r="25" spans="2:9" ht="16.5" customHeight="1" x14ac:dyDescent="0.15">
      <c r="B25" s="1295"/>
      <c r="C25" s="1286"/>
      <c r="D25" s="1287"/>
      <c r="E25" s="1287"/>
      <c r="F25" s="1287"/>
      <c r="G25" s="1287"/>
      <c r="H25" s="1287"/>
      <c r="I25" s="1288"/>
    </row>
    <row r="26" spans="2:9" ht="16.5" customHeight="1" x14ac:dyDescent="0.15">
      <c r="B26" s="1296"/>
      <c r="C26" s="1306"/>
      <c r="D26" s="1307"/>
      <c r="E26" s="1307"/>
      <c r="F26" s="1307"/>
      <c r="G26" s="1307"/>
      <c r="H26" s="1307"/>
      <c r="I26" s="1308"/>
    </row>
    <row r="27" spans="2:9" ht="16.5" customHeight="1" x14ac:dyDescent="0.15"/>
    <row r="28" spans="2:9" ht="16.5" customHeight="1" x14ac:dyDescent="0.15"/>
    <row r="29" spans="2:9" ht="16.5" customHeight="1" x14ac:dyDescent="0.15"/>
    <row r="30" spans="2:9" ht="16.5" customHeight="1" x14ac:dyDescent="0.15">
      <c r="B30" s="104" t="s">
        <v>272</v>
      </c>
      <c r="I30" s="72" t="s">
        <v>85</v>
      </c>
    </row>
    <row r="31" spans="2:9" ht="31.5" customHeight="1" x14ac:dyDescent="0.15">
      <c r="B31" s="105" t="s">
        <v>31</v>
      </c>
      <c r="C31" s="106" t="s">
        <v>86</v>
      </c>
      <c r="D31" s="1318" t="s">
        <v>299</v>
      </c>
      <c r="E31" s="1318"/>
      <c r="F31" s="1318"/>
      <c r="G31" s="106" t="s">
        <v>87</v>
      </c>
      <c r="H31" s="106" t="s">
        <v>84</v>
      </c>
      <c r="I31" s="107" t="s">
        <v>224</v>
      </c>
    </row>
    <row r="32" spans="2:9" ht="16.5" customHeight="1" x14ac:dyDescent="0.15">
      <c r="B32" s="110" t="s">
        <v>290</v>
      </c>
      <c r="C32" s="111">
        <v>888</v>
      </c>
      <c r="D32" s="1283">
        <v>3900</v>
      </c>
      <c r="E32" s="1283"/>
      <c r="F32" s="1283"/>
      <c r="G32" s="111">
        <v>3080</v>
      </c>
      <c r="H32" s="173" t="s">
        <v>314</v>
      </c>
      <c r="I32" s="111">
        <v>1968</v>
      </c>
    </row>
    <row r="33" spans="2:9" ht="16.5" customHeight="1" x14ac:dyDescent="0.15">
      <c r="B33" s="108" t="s">
        <v>306</v>
      </c>
      <c r="C33" s="109">
        <v>705</v>
      </c>
      <c r="D33" s="1294">
        <v>4900</v>
      </c>
      <c r="E33" s="1294"/>
      <c r="F33" s="1294"/>
      <c r="G33" s="109">
        <v>2514</v>
      </c>
      <c r="H33" s="198">
        <v>0</v>
      </c>
      <c r="I33" s="109">
        <v>1772</v>
      </c>
    </row>
    <row r="34" spans="2:9" ht="16.5" customHeight="1" x14ac:dyDescent="0.15">
      <c r="B34" s="108" t="s">
        <v>312</v>
      </c>
      <c r="C34" s="109">
        <v>1329</v>
      </c>
      <c r="D34" s="1294">
        <v>6600</v>
      </c>
      <c r="E34" s="1294"/>
      <c r="F34" s="1294"/>
      <c r="G34" s="109">
        <v>2070</v>
      </c>
      <c r="H34" s="198">
        <v>0</v>
      </c>
      <c r="I34" s="109">
        <v>2345</v>
      </c>
    </row>
    <row r="35" spans="2:9" x14ac:dyDescent="0.15">
      <c r="B35" s="110" t="s">
        <v>313</v>
      </c>
      <c r="C35" s="111">
        <v>1027</v>
      </c>
      <c r="D35" s="1283">
        <v>3700</v>
      </c>
      <c r="E35" s="1283"/>
      <c r="F35" s="1283"/>
      <c r="G35" s="111">
        <v>2340</v>
      </c>
      <c r="H35" s="173">
        <v>0</v>
      </c>
      <c r="I35" s="111">
        <v>2318</v>
      </c>
    </row>
    <row r="36" spans="2:9" x14ac:dyDescent="0.15">
      <c r="B36" s="112" t="s">
        <v>315</v>
      </c>
      <c r="C36" s="113">
        <v>647</v>
      </c>
      <c r="D36" s="1293">
        <v>4200</v>
      </c>
      <c r="E36" s="1293"/>
      <c r="F36" s="1293"/>
      <c r="G36" s="113">
        <v>2448</v>
      </c>
      <c r="H36" s="162">
        <v>0</v>
      </c>
      <c r="I36" s="113">
        <v>2101</v>
      </c>
    </row>
    <row r="37" spans="2:9" x14ac:dyDescent="0.15">
      <c r="B37" s="114"/>
      <c r="C37" s="283"/>
      <c r="D37" s="284"/>
      <c r="E37" s="284"/>
      <c r="F37" s="284"/>
      <c r="G37" s="283"/>
      <c r="H37" s="285"/>
      <c r="I37" s="283"/>
    </row>
    <row r="38" spans="2:9" x14ac:dyDescent="0.15">
      <c r="B38" s="114" t="s">
        <v>252</v>
      </c>
      <c r="C38" s="72" t="s">
        <v>98</v>
      </c>
    </row>
    <row r="39" spans="2:9" x14ac:dyDescent="0.15">
      <c r="C39" s="72" t="s">
        <v>225</v>
      </c>
    </row>
    <row r="41" spans="2:9" x14ac:dyDescent="0.15">
      <c r="B41" s="163" t="s">
        <v>283</v>
      </c>
      <c r="C41" s="1282" t="s">
        <v>316</v>
      </c>
      <c r="D41" s="1282"/>
      <c r="E41" s="1282"/>
      <c r="F41" s="1282"/>
      <c r="G41" s="1282"/>
      <c r="H41" s="1282"/>
      <c r="I41" s="1282"/>
    </row>
    <row r="42" spans="2:9" x14ac:dyDescent="0.15">
      <c r="B42" s="163"/>
      <c r="C42" s="1282"/>
      <c r="D42" s="1282"/>
      <c r="E42" s="1282"/>
      <c r="F42" s="1282"/>
      <c r="G42" s="1282"/>
      <c r="H42" s="1282"/>
      <c r="I42" s="1282"/>
    </row>
    <row r="43" spans="2:9" ht="27.75" customHeight="1" x14ac:dyDescent="0.15"/>
    <row r="44" spans="2:9" ht="34.5" customHeight="1" x14ac:dyDescent="0.15">
      <c r="C44" s="1279" t="s">
        <v>223</v>
      </c>
      <c r="D44" s="1279"/>
      <c r="E44" s="1279"/>
      <c r="F44" s="1279"/>
      <c r="G44" s="1279"/>
      <c r="H44" s="1279"/>
      <c r="I44" s="1279"/>
    </row>
    <row r="45" spans="2:9" ht="14.25" x14ac:dyDescent="0.15">
      <c r="C45" s="1278" t="s">
        <v>253</v>
      </c>
      <c r="D45" s="1278"/>
      <c r="E45" s="1278"/>
      <c r="F45" s="1278"/>
    </row>
  </sheetData>
  <mergeCells count="50">
    <mergeCell ref="K7:M8"/>
    <mergeCell ref="I20:I21"/>
    <mergeCell ref="D20:E21"/>
    <mergeCell ref="G20:G21"/>
    <mergeCell ref="D31:F31"/>
    <mergeCell ref="G22:G23"/>
    <mergeCell ref="B3:I3"/>
    <mergeCell ref="B4:I4"/>
    <mergeCell ref="D18:E19"/>
    <mergeCell ref="D14:E14"/>
    <mergeCell ref="D6:F6"/>
    <mergeCell ref="D12:E12"/>
    <mergeCell ref="D13:E13"/>
    <mergeCell ref="D17:E17"/>
    <mergeCell ref="F18:F19"/>
    <mergeCell ref="B7:B8"/>
    <mergeCell ref="B14:B17"/>
    <mergeCell ref="H12:H13"/>
    <mergeCell ref="I18:I19"/>
    <mergeCell ref="G18:G19"/>
    <mergeCell ref="H18:H19"/>
    <mergeCell ref="B24:B26"/>
    <mergeCell ref="B1:D1"/>
    <mergeCell ref="H22:H23"/>
    <mergeCell ref="D15:E15"/>
    <mergeCell ref="D16:E16"/>
    <mergeCell ref="H20:H21"/>
    <mergeCell ref="C7:C8"/>
    <mergeCell ref="D7:F8"/>
    <mergeCell ref="H7:H8"/>
    <mergeCell ref="D9:F9"/>
    <mergeCell ref="B10:B11"/>
    <mergeCell ref="F20:F21"/>
    <mergeCell ref="C24:I24"/>
    <mergeCell ref="C26:I26"/>
    <mergeCell ref="C18:C19"/>
    <mergeCell ref="C20:C21"/>
    <mergeCell ref="C45:F45"/>
    <mergeCell ref="C44:I44"/>
    <mergeCell ref="F22:F23"/>
    <mergeCell ref="C41:I42"/>
    <mergeCell ref="D32:F32"/>
    <mergeCell ref="C22:C23"/>
    <mergeCell ref="C25:I25"/>
    <mergeCell ref="D22:E22"/>
    <mergeCell ref="D23:E23"/>
    <mergeCell ref="D36:F36"/>
    <mergeCell ref="D33:F33"/>
    <mergeCell ref="D34:F34"/>
    <mergeCell ref="D35:F35"/>
  </mergeCells>
  <phoneticPr fontId="4"/>
  <hyperlinks>
    <hyperlink ref="C45" r:id="rId1"/>
    <hyperlink ref="K7:M8" r:id="rId2" display="http://www.pref.chiba.lg.jp/kigyou/kyshisetsu/kougyouyousui/suishitsu/documents/map.jpg"/>
  </hyperlinks>
  <pageMargins left="0.70866141732283472" right="0.70866141732283472" top="0.74803149606299213" bottom="0.74803149606299213" header="0.31496062992125984" footer="0.31496062992125984"/>
  <pageSetup paperSize="9" scale="74"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南八幡</vt:lpstr>
      <vt:lpstr>印旛沼</vt:lpstr>
      <vt:lpstr>郡本</vt:lpstr>
      <vt:lpstr>佐倉</vt:lpstr>
      <vt:lpstr>袖ケ浦</vt:lpstr>
      <vt:lpstr>皿木</vt:lpstr>
      <vt:lpstr>人見</vt:lpstr>
      <vt:lpstr>空港南部・横芝給水場</vt:lpstr>
      <vt:lpstr>排水・汚泥処理</vt:lpstr>
      <vt:lpstr>汚泥分析結果</vt:lpstr>
      <vt:lpstr>浄水薬品</vt:lpstr>
      <vt:lpstr>印旛沼!Print_Area</vt:lpstr>
      <vt:lpstr>空港南部・横芝給水場!Print_Area</vt:lpstr>
      <vt:lpstr>浄水薬品!Print_Area</vt:lpstr>
      <vt:lpstr>排水・汚泥処理!Print_Area</vt:lpstr>
      <vt:lpstr>印旛沼!Print_Titles</vt:lpstr>
      <vt:lpstr>空港南部・横芝給水場!Print_Titles</vt:lpstr>
      <vt:lpstr>郡本!Print_Titles</vt:lpstr>
      <vt:lpstr>佐倉!Print_Titles</vt:lpstr>
      <vt:lpstr>皿木!Print_Titles</vt:lpstr>
      <vt:lpstr>人見!Print_Titles</vt:lpstr>
      <vt:lpstr>袖ケ浦!Print_Titles</vt:lpstr>
      <vt:lpstr>南八幡!Print_Titles</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千葉県</cp:lastModifiedBy>
  <cp:lastPrinted>2023-04-25T00:34:31Z</cp:lastPrinted>
  <dcterms:created xsi:type="dcterms:W3CDTF">2003-12-25T04:19:50Z</dcterms:created>
  <dcterms:modified xsi:type="dcterms:W3CDTF">2023-04-25T00:36:05Z</dcterms:modified>
</cp:coreProperties>
</file>